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05" yWindow="-150" windowWidth="12120" windowHeight="9120" tabRatio="475" activeTab="18"/>
  </bookViews>
  <sheets>
    <sheet name="1" sheetId="38" r:id="rId1"/>
    <sheet name="2" sheetId="22" r:id="rId2"/>
    <sheet name="3" sheetId="23" r:id="rId3"/>
    <sheet name="4" sheetId="24" r:id="rId4"/>
    <sheet name="5" sheetId="25" r:id="rId5"/>
    <sheet name="6" sheetId="26" r:id="rId6"/>
    <sheet name="7" sheetId="27" r:id="rId7"/>
    <sheet name="8" sheetId="28" r:id="rId8"/>
    <sheet name="9" sheetId="29" r:id="rId9"/>
    <sheet name="10" sheetId="39" r:id="rId10"/>
    <sheet name="11" sheetId="30" r:id="rId11"/>
    <sheet name="12" sheetId="31" r:id="rId12"/>
    <sheet name="13" sheetId="32" r:id="rId13"/>
    <sheet name="14" sheetId="33" r:id="rId14"/>
    <sheet name="15" sheetId="34" r:id="rId15"/>
    <sheet name="16" sheetId="35" r:id="rId16"/>
    <sheet name="17" sheetId="36" r:id="rId17"/>
    <sheet name="18" sheetId="37" r:id="rId18"/>
    <sheet name="19" sheetId="40" r:id="rId19"/>
  </sheets>
  <definedNames>
    <definedName name="_xlnm.Print_Area" localSheetId="0">'1'!$A$1:$M$42</definedName>
    <definedName name="_xlnm.Print_Area" localSheetId="9">'10'!$A$1:$M$42</definedName>
    <definedName name="_xlnm.Print_Area" localSheetId="10">'11'!$A$1:$M$42</definedName>
    <definedName name="_xlnm.Print_Area" localSheetId="11">'12'!$A$1:$M$41</definedName>
    <definedName name="_xlnm.Print_Area" localSheetId="12">'13'!$A$1:$M$41</definedName>
    <definedName name="_xlnm.Print_Area" localSheetId="13">'14'!$A$1:$M$42</definedName>
    <definedName name="_xlnm.Print_Area" localSheetId="14">'15'!$A$1:$M$41</definedName>
    <definedName name="_xlnm.Print_Area" localSheetId="15">'16'!$A$1:$M$45</definedName>
    <definedName name="_xlnm.Print_Area" localSheetId="16">'17'!$A$1:$M$41</definedName>
    <definedName name="_xlnm.Print_Area" localSheetId="17">'18'!$A$1:$M$42</definedName>
    <definedName name="_xlnm.Print_Area" localSheetId="18">'19'!$A$1:$M$41</definedName>
    <definedName name="_xlnm.Print_Area" localSheetId="1">'2'!$A$1:$M$41</definedName>
    <definedName name="_xlnm.Print_Area" localSheetId="2">'3'!$A$1:$M$41</definedName>
    <definedName name="_xlnm.Print_Area" localSheetId="3">'4'!$A$1:$M$41</definedName>
    <definedName name="_xlnm.Print_Area" localSheetId="4">'5'!$A$1:$M$40</definedName>
    <definedName name="_xlnm.Print_Area" localSheetId="5">'6'!$A$1:$M$41</definedName>
    <definedName name="_xlnm.Print_Area" localSheetId="6">'7'!$A$1:$M$41</definedName>
    <definedName name="_xlnm.Print_Area" localSheetId="7">'8'!$A$1:$M$43</definedName>
    <definedName name="_xlnm.Print_Area" localSheetId="8">'9'!$A$1:$M$42</definedName>
  </definedNames>
  <calcPr calcId="145621"/>
</workbook>
</file>

<file path=xl/calcChain.xml><?xml version="1.0" encoding="utf-8"?>
<calcChain xmlns="http://schemas.openxmlformats.org/spreadsheetml/2006/main">
  <c r="M18" i="37" l="1"/>
  <c r="M19" i="37"/>
  <c r="M20" i="37"/>
  <c r="M21" i="37"/>
  <c r="M22" i="37"/>
  <c r="M24" i="37"/>
  <c r="M25" i="37"/>
  <c r="M26" i="37"/>
  <c r="M27" i="37"/>
  <c r="M28" i="37"/>
  <c r="M30" i="37"/>
  <c r="M31" i="37"/>
  <c r="M32" i="37"/>
  <c r="M33" i="37"/>
  <c r="M34" i="37"/>
  <c r="M36" i="37"/>
  <c r="M37" i="37"/>
  <c r="M38" i="37"/>
  <c r="M39" i="37"/>
  <c r="M13" i="37"/>
  <c r="M14" i="37"/>
  <c r="M15" i="37"/>
  <c r="M16" i="37"/>
  <c r="M12" i="37"/>
  <c r="M10" i="37"/>
  <c r="M18" i="40" l="1"/>
  <c r="M19" i="40"/>
  <c r="M20" i="40"/>
  <c r="M21" i="40"/>
  <c r="M22" i="40"/>
  <c r="M24" i="40"/>
  <c r="M25" i="40"/>
  <c r="M26" i="40"/>
  <c r="M27" i="40"/>
  <c r="M28" i="40"/>
  <c r="M30" i="40"/>
  <c r="M31" i="40"/>
  <c r="M32" i="40"/>
  <c r="M33" i="40"/>
  <c r="M34" i="40"/>
  <c r="M36" i="40"/>
  <c r="M37" i="40"/>
  <c r="M38" i="40"/>
  <c r="M39" i="40"/>
  <c r="M13" i="40"/>
  <c r="M14" i="40"/>
  <c r="M15" i="40"/>
  <c r="M16" i="40"/>
  <c r="M12" i="40"/>
  <c r="M10" i="40"/>
  <c r="K18" i="40"/>
  <c r="K19" i="40"/>
  <c r="K20" i="40"/>
  <c r="K21" i="40"/>
  <c r="K22" i="40"/>
  <c r="K24" i="40"/>
  <c r="K25" i="40"/>
  <c r="K26" i="40"/>
  <c r="K27" i="40"/>
  <c r="K28" i="40"/>
  <c r="K30" i="40"/>
  <c r="K31" i="40"/>
  <c r="K32" i="40"/>
  <c r="K33" i="40"/>
  <c r="K34" i="40"/>
  <c r="K36" i="40"/>
  <c r="K37" i="40"/>
  <c r="K38" i="40"/>
  <c r="K39" i="40"/>
  <c r="K13" i="40"/>
  <c r="K14" i="40"/>
  <c r="K15" i="40"/>
  <c r="K16" i="40"/>
  <c r="K12" i="40"/>
  <c r="K10" i="40"/>
  <c r="K18" i="37"/>
  <c r="K19" i="37"/>
  <c r="K20" i="37"/>
  <c r="K21" i="37"/>
  <c r="K22" i="37"/>
  <c r="K24" i="37"/>
  <c r="K25" i="37"/>
  <c r="K26" i="37"/>
  <c r="K27" i="37"/>
  <c r="K28" i="37"/>
  <c r="K30" i="37"/>
  <c r="K31" i="37"/>
  <c r="K32" i="37"/>
  <c r="K33" i="37"/>
  <c r="K34" i="37"/>
  <c r="K36" i="37"/>
  <c r="K37" i="37"/>
  <c r="K38" i="37"/>
  <c r="K39" i="37"/>
  <c r="K13" i="37"/>
  <c r="K14" i="37"/>
  <c r="K15" i="37"/>
  <c r="K16" i="37"/>
  <c r="K12" i="37"/>
  <c r="K10" i="37"/>
  <c r="M18" i="36"/>
  <c r="M19" i="36"/>
  <c r="M20" i="36"/>
  <c r="M21" i="36"/>
  <c r="M22" i="36"/>
  <c r="M24" i="36"/>
  <c r="M25" i="36"/>
  <c r="M26" i="36"/>
  <c r="M27" i="36"/>
  <c r="M28" i="36"/>
  <c r="M30" i="36"/>
  <c r="M31" i="36"/>
  <c r="M32" i="36"/>
  <c r="M33" i="36"/>
  <c r="M34" i="36"/>
  <c r="M36" i="36"/>
  <c r="M37" i="36"/>
  <c r="M38" i="36"/>
  <c r="M39" i="36"/>
  <c r="M13" i="36"/>
  <c r="M14" i="36"/>
  <c r="M15" i="36"/>
  <c r="M16" i="36"/>
  <c r="M12" i="36"/>
  <c r="M10" i="36"/>
  <c r="K18" i="36"/>
  <c r="K19" i="36"/>
  <c r="K20" i="36"/>
  <c r="K21" i="36"/>
  <c r="K22" i="36"/>
  <c r="K24" i="36"/>
  <c r="K25" i="36"/>
  <c r="K26" i="36"/>
  <c r="K27" i="36"/>
  <c r="K28" i="36"/>
  <c r="K30" i="36"/>
  <c r="K31" i="36"/>
  <c r="K32" i="36"/>
  <c r="K33" i="36"/>
  <c r="K34" i="36"/>
  <c r="K36" i="36"/>
  <c r="K37" i="36"/>
  <c r="K38" i="36"/>
  <c r="K39" i="36"/>
  <c r="K13" i="36"/>
  <c r="K14" i="36"/>
  <c r="K15" i="36"/>
  <c r="K16" i="36"/>
  <c r="K12" i="36"/>
  <c r="K10" i="36"/>
  <c r="AQ18" i="36"/>
  <c r="AQ19" i="36"/>
  <c r="AQ20" i="36"/>
  <c r="AQ21" i="36"/>
  <c r="AQ22" i="36"/>
  <c r="AQ24" i="36"/>
  <c r="AQ25" i="36"/>
  <c r="AQ26" i="36"/>
  <c r="AQ27" i="36"/>
  <c r="AQ28" i="36"/>
  <c r="AQ30" i="36"/>
  <c r="AQ31" i="36"/>
  <c r="AQ32" i="36"/>
  <c r="AQ33" i="36"/>
  <c r="AQ34" i="36"/>
  <c r="AQ36" i="36"/>
  <c r="AQ37" i="36"/>
  <c r="AQ38" i="36"/>
  <c r="AQ39" i="36"/>
  <c r="AQ13" i="36"/>
  <c r="AQ14" i="36"/>
  <c r="AQ15" i="36"/>
  <c r="AQ16" i="36"/>
  <c r="AQ12" i="36"/>
  <c r="AQ10" i="36"/>
  <c r="M18" i="35"/>
  <c r="M19" i="35"/>
  <c r="M20" i="35"/>
  <c r="M21" i="35"/>
  <c r="M22" i="35"/>
  <c r="M24" i="35"/>
  <c r="M25" i="35"/>
  <c r="M26" i="35"/>
  <c r="M27" i="35"/>
  <c r="M28" i="35"/>
  <c r="M30" i="35"/>
  <c r="M31" i="35"/>
  <c r="M32" i="35"/>
  <c r="M33" i="35"/>
  <c r="M34" i="35"/>
  <c r="M36" i="35"/>
  <c r="M37" i="35"/>
  <c r="M38" i="35"/>
  <c r="M39" i="35"/>
  <c r="M13" i="35"/>
  <c r="M14" i="35"/>
  <c r="M15" i="35"/>
  <c r="M16" i="35"/>
  <c r="M12" i="35"/>
  <c r="M10" i="35"/>
  <c r="K18" i="35"/>
  <c r="K19" i="35"/>
  <c r="K20" i="35"/>
  <c r="K21" i="35"/>
  <c r="K22" i="35"/>
  <c r="K24" i="35"/>
  <c r="K25" i="35"/>
  <c r="K26" i="35"/>
  <c r="K27" i="35"/>
  <c r="K28" i="35"/>
  <c r="K30" i="35"/>
  <c r="K31" i="35"/>
  <c r="K32" i="35"/>
  <c r="K33" i="35"/>
  <c r="K34" i="35"/>
  <c r="K36" i="35"/>
  <c r="K37" i="35"/>
  <c r="K38" i="35"/>
  <c r="K39" i="35"/>
  <c r="K13" i="35"/>
  <c r="K14" i="35"/>
  <c r="K15" i="35"/>
  <c r="K16" i="35"/>
  <c r="K12" i="35"/>
  <c r="K10" i="35"/>
  <c r="CH18" i="35"/>
  <c r="CH19" i="35"/>
  <c r="CH20" i="35"/>
  <c r="CH21" i="35"/>
  <c r="CH22" i="35"/>
  <c r="CH24" i="35"/>
  <c r="CH25" i="35"/>
  <c r="CH26" i="35"/>
  <c r="CH27" i="35"/>
  <c r="CH28" i="35"/>
  <c r="CH30" i="35"/>
  <c r="CH31" i="35"/>
  <c r="CH32" i="35"/>
  <c r="CH33" i="35"/>
  <c r="CH34" i="35"/>
  <c r="CH36" i="35"/>
  <c r="CH37" i="35"/>
  <c r="CH38" i="35"/>
  <c r="CH39" i="35"/>
  <c r="CH13" i="35"/>
  <c r="CH14" i="35"/>
  <c r="CH15" i="35"/>
  <c r="CH16" i="35"/>
  <c r="CH12" i="35"/>
  <c r="CH10" i="35"/>
  <c r="M18" i="34"/>
  <c r="M19" i="34"/>
  <c r="M20" i="34"/>
  <c r="M21" i="34"/>
  <c r="M22" i="34"/>
  <c r="M24" i="34"/>
  <c r="M25" i="34"/>
  <c r="M26" i="34"/>
  <c r="M27" i="34"/>
  <c r="M28" i="34"/>
  <c r="M30" i="34"/>
  <c r="M31" i="34"/>
  <c r="M32" i="34"/>
  <c r="M33" i="34"/>
  <c r="M34" i="34"/>
  <c r="M36" i="34"/>
  <c r="M37" i="34"/>
  <c r="M38" i="34"/>
  <c r="M39" i="34"/>
  <c r="M13" i="34"/>
  <c r="M14" i="34"/>
  <c r="M15" i="34"/>
  <c r="M16" i="34"/>
  <c r="M12" i="34"/>
  <c r="M10" i="34"/>
  <c r="K18" i="34"/>
  <c r="K19" i="34"/>
  <c r="K20" i="34"/>
  <c r="K21" i="34"/>
  <c r="K22" i="34"/>
  <c r="K24" i="34"/>
  <c r="K25" i="34"/>
  <c r="K26" i="34"/>
  <c r="K27" i="34"/>
  <c r="K28" i="34"/>
  <c r="K30" i="34"/>
  <c r="K31" i="34"/>
  <c r="K32" i="34"/>
  <c r="K33" i="34"/>
  <c r="K34" i="34"/>
  <c r="K36" i="34"/>
  <c r="K37" i="34"/>
  <c r="K38" i="34"/>
  <c r="K39" i="34"/>
  <c r="K13" i="34"/>
  <c r="K14" i="34"/>
  <c r="K15" i="34"/>
  <c r="K16" i="34"/>
  <c r="K12" i="34"/>
  <c r="K10" i="34"/>
  <c r="M24" i="33"/>
  <c r="M25" i="33"/>
  <c r="M26" i="33"/>
  <c r="M27" i="33"/>
  <c r="M30" i="33"/>
  <c r="M31" i="33"/>
  <c r="M32" i="33"/>
  <c r="M33" i="33"/>
  <c r="M34" i="33"/>
  <c r="M36" i="33"/>
  <c r="M37" i="33"/>
  <c r="M38" i="33"/>
  <c r="M39" i="33"/>
  <c r="M19" i="33"/>
  <c r="M20" i="33"/>
  <c r="M21" i="33"/>
  <c r="M22" i="33"/>
  <c r="M18" i="33"/>
  <c r="M13" i="33"/>
  <c r="M15" i="33"/>
  <c r="M16" i="33"/>
  <c r="M12" i="33"/>
  <c r="M10" i="33"/>
  <c r="K18" i="33"/>
  <c r="K19" i="33"/>
  <c r="K20" i="33"/>
  <c r="K21" i="33"/>
  <c r="K22" i="33"/>
  <c r="K24" i="33"/>
  <c r="K25" i="33"/>
  <c r="K26" i="33"/>
  <c r="K27" i="33"/>
  <c r="K28" i="33"/>
  <c r="K30" i="33"/>
  <c r="K31" i="33"/>
  <c r="K32" i="33"/>
  <c r="K33" i="33"/>
  <c r="K34" i="33"/>
  <c r="K36" i="33"/>
  <c r="K37" i="33"/>
  <c r="K38" i="33"/>
  <c r="K39" i="33"/>
  <c r="K13" i="33"/>
  <c r="K14" i="33"/>
  <c r="K15" i="33"/>
  <c r="K16" i="33"/>
  <c r="K12" i="33"/>
  <c r="K10" i="33"/>
  <c r="BA18" i="33"/>
  <c r="BA19" i="33"/>
  <c r="BA20" i="33"/>
  <c r="BA21" i="33"/>
  <c r="BA22" i="33"/>
  <c r="BA24" i="33"/>
  <c r="BA25" i="33"/>
  <c r="BA26" i="33"/>
  <c r="BA27" i="33"/>
  <c r="BA28" i="33"/>
  <c r="BA30" i="33"/>
  <c r="BA31" i="33"/>
  <c r="BA32" i="33"/>
  <c r="BA33" i="33"/>
  <c r="BA34" i="33"/>
  <c r="BA36" i="33"/>
  <c r="BA37" i="33"/>
  <c r="BA38" i="33"/>
  <c r="BA39" i="33"/>
  <c r="BA13" i="33"/>
  <c r="BA14" i="33"/>
  <c r="BA15" i="33"/>
  <c r="BA16" i="33"/>
  <c r="BA12" i="33"/>
  <c r="BA10" i="33"/>
  <c r="M18" i="32"/>
  <c r="M19" i="32"/>
  <c r="M20" i="32"/>
  <c r="M21" i="32"/>
  <c r="M22" i="32"/>
  <c r="M24" i="32"/>
  <c r="M25" i="32"/>
  <c r="M26" i="32"/>
  <c r="M27" i="32"/>
  <c r="M28" i="32"/>
  <c r="M30" i="32"/>
  <c r="M31" i="32"/>
  <c r="M32" i="32"/>
  <c r="M33" i="32"/>
  <c r="M34" i="32"/>
  <c r="M36" i="32"/>
  <c r="M37" i="32"/>
  <c r="M38" i="32"/>
  <c r="M39" i="32"/>
  <c r="M13" i="32"/>
  <c r="M14" i="32"/>
  <c r="M15" i="32"/>
  <c r="M16" i="32"/>
  <c r="M12" i="32"/>
  <c r="M10" i="32"/>
  <c r="K18" i="32"/>
  <c r="K19" i="32"/>
  <c r="K20" i="32"/>
  <c r="K21" i="32"/>
  <c r="K22" i="32"/>
  <c r="K24" i="32"/>
  <c r="K25" i="32"/>
  <c r="K26" i="32"/>
  <c r="K27" i="32"/>
  <c r="K28" i="32"/>
  <c r="K30" i="32"/>
  <c r="K31" i="32"/>
  <c r="K32" i="32"/>
  <c r="K33" i="32"/>
  <c r="K34" i="32"/>
  <c r="K36" i="32"/>
  <c r="K37" i="32"/>
  <c r="K38" i="32"/>
  <c r="K39" i="32"/>
  <c r="K13" i="32"/>
  <c r="K14" i="32"/>
  <c r="K15" i="32"/>
  <c r="K16" i="32"/>
  <c r="K12" i="32"/>
  <c r="K10" i="32"/>
  <c r="BE18" i="32"/>
  <c r="BE19" i="32"/>
  <c r="BE20" i="32"/>
  <c r="BE21" i="32"/>
  <c r="BE22" i="32"/>
  <c r="BE24" i="32"/>
  <c r="BE25" i="32"/>
  <c r="BE26" i="32"/>
  <c r="BE27" i="32"/>
  <c r="BE28" i="32"/>
  <c r="BE30" i="32"/>
  <c r="BE31" i="32"/>
  <c r="BE32" i="32"/>
  <c r="BE33" i="32"/>
  <c r="BE34" i="32"/>
  <c r="BE36" i="32"/>
  <c r="BE37" i="32"/>
  <c r="BE38" i="32"/>
  <c r="BE39" i="32"/>
  <c r="BE13" i="32"/>
  <c r="BE14" i="32"/>
  <c r="BE15" i="32"/>
  <c r="BE16" i="32"/>
  <c r="BE12" i="32"/>
  <c r="BE10" i="32"/>
  <c r="M18" i="31"/>
  <c r="M19" i="31"/>
  <c r="M20" i="31"/>
  <c r="M21" i="31"/>
  <c r="M22" i="31"/>
  <c r="M24" i="31"/>
  <c r="M25" i="31"/>
  <c r="M26" i="31"/>
  <c r="M27" i="31"/>
  <c r="M28" i="31"/>
  <c r="M30" i="31"/>
  <c r="M31" i="31"/>
  <c r="M32" i="31"/>
  <c r="M33" i="31"/>
  <c r="M34" i="31"/>
  <c r="M36" i="31"/>
  <c r="M37" i="31"/>
  <c r="M38" i="31"/>
  <c r="M39" i="31"/>
  <c r="M13" i="31"/>
  <c r="M14" i="31"/>
  <c r="M15" i="31"/>
  <c r="M16" i="31"/>
  <c r="M12" i="31"/>
  <c r="M10" i="31"/>
  <c r="K18" i="31"/>
  <c r="K19" i="31"/>
  <c r="K20" i="31"/>
  <c r="K21" i="31"/>
  <c r="K22" i="31"/>
  <c r="K24" i="31"/>
  <c r="K25" i="31"/>
  <c r="K26" i="31"/>
  <c r="K27" i="31"/>
  <c r="K28" i="31"/>
  <c r="K30" i="31"/>
  <c r="K31" i="31"/>
  <c r="K32" i="31"/>
  <c r="K33" i="31"/>
  <c r="K34" i="31"/>
  <c r="K36" i="31"/>
  <c r="K37" i="31"/>
  <c r="K38" i="31"/>
  <c r="K39" i="31"/>
  <c r="K13" i="31"/>
  <c r="K14" i="31"/>
  <c r="K15" i="31"/>
  <c r="K16" i="31"/>
  <c r="K12" i="31"/>
  <c r="K10" i="31"/>
  <c r="CA21" i="31"/>
  <c r="CA26" i="31"/>
  <c r="CA31" i="31"/>
  <c r="CA36" i="31"/>
  <c r="CA13" i="31"/>
  <c r="CA12" i="31"/>
  <c r="BZ18" i="31"/>
  <c r="CA18" i="31" s="1"/>
  <c r="BZ19" i="31"/>
  <c r="CA19" i="31" s="1"/>
  <c r="BZ20" i="31"/>
  <c r="CA20" i="31" s="1"/>
  <c r="BZ21" i="31"/>
  <c r="BZ22" i="31"/>
  <c r="CA22" i="31" s="1"/>
  <c r="BZ24" i="31"/>
  <c r="CA24" i="31" s="1"/>
  <c r="BZ25" i="31"/>
  <c r="CA25" i="31" s="1"/>
  <c r="BZ26" i="31"/>
  <c r="BZ27" i="31"/>
  <c r="CA27" i="31" s="1"/>
  <c r="BZ28" i="31"/>
  <c r="CA28" i="31" s="1"/>
  <c r="BZ30" i="31"/>
  <c r="CA30" i="31" s="1"/>
  <c r="BZ31" i="31"/>
  <c r="BZ32" i="31"/>
  <c r="CA32" i="31" s="1"/>
  <c r="BZ33" i="31"/>
  <c r="CA33" i="31" s="1"/>
  <c r="BZ34" i="31"/>
  <c r="CA34" i="31" s="1"/>
  <c r="BZ36" i="31"/>
  <c r="BZ37" i="31"/>
  <c r="CA37" i="31" s="1"/>
  <c r="BZ38" i="31"/>
  <c r="CA38" i="31" s="1"/>
  <c r="BZ39" i="31"/>
  <c r="CA39" i="31" s="1"/>
  <c r="BZ13" i="31"/>
  <c r="BZ14" i="31"/>
  <c r="CA14" i="31" s="1"/>
  <c r="BZ15" i="31"/>
  <c r="CA15" i="31" s="1"/>
  <c r="BZ16" i="31"/>
  <c r="CA16" i="31" s="1"/>
  <c r="BZ10" i="31"/>
  <c r="CA10" i="31" s="1"/>
  <c r="BZ12" i="31"/>
  <c r="K18" i="30"/>
  <c r="M18" i="30" s="1"/>
  <c r="K19" i="30"/>
  <c r="M19" i="30" s="1"/>
  <c r="K22" i="30"/>
  <c r="M22" i="30" s="1"/>
  <c r="K24" i="30"/>
  <c r="M24" i="30" s="1"/>
  <c r="K27" i="30"/>
  <c r="M27" i="30" s="1"/>
  <c r="K28" i="30"/>
  <c r="M28" i="30" s="1"/>
  <c r="K32" i="30"/>
  <c r="M32" i="30" s="1"/>
  <c r="K33" i="30"/>
  <c r="M33" i="30" s="1"/>
  <c r="K37" i="30"/>
  <c r="M37" i="30" s="1"/>
  <c r="K38" i="30"/>
  <c r="M38" i="30" s="1"/>
  <c r="K14" i="30"/>
  <c r="M14" i="30" s="1"/>
  <c r="K15" i="30"/>
  <c r="M15" i="30" s="1"/>
  <c r="BZ18" i="30"/>
  <c r="CA18" i="30" s="1"/>
  <c r="BZ19" i="30"/>
  <c r="CA19" i="30" s="1"/>
  <c r="BZ20" i="30"/>
  <c r="CA20" i="30" s="1"/>
  <c r="K20" i="30" s="1"/>
  <c r="M20" i="30" s="1"/>
  <c r="BZ21" i="30"/>
  <c r="CA21" i="30" s="1"/>
  <c r="K21" i="30" s="1"/>
  <c r="M21" i="30" s="1"/>
  <c r="BZ22" i="30"/>
  <c r="CA22" i="30" s="1"/>
  <c r="BZ24" i="30"/>
  <c r="CA24" i="30" s="1"/>
  <c r="BZ25" i="30"/>
  <c r="CA25" i="30" s="1"/>
  <c r="K25" i="30" s="1"/>
  <c r="M25" i="30" s="1"/>
  <c r="BZ26" i="30"/>
  <c r="CA26" i="30" s="1"/>
  <c r="K26" i="30" s="1"/>
  <c r="M26" i="30" s="1"/>
  <c r="BZ27" i="30"/>
  <c r="CA27" i="30" s="1"/>
  <c r="BZ28" i="30"/>
  <c r="CA28" i="30" s="1"/>
  <c r="BZ30" i="30"/>
  <c r="CA30" i="30" s="1"/>
  <c r="K30" i="30" s="1"/>
  <c r="M30" i="30" s="1"/>
  <c r="BZ31" i="30"/>
  <c r="CA31" i="30" s="1"/>
  <c r="K31" i="30" s="1"/>
  <c r="M31" i="30" s="1"/>
  <c r="BZ32" i="30"/>
  <c r="CA32" i="30" s="1"/>
  <c r="BZ33" i="30"/>
  <c r="CA33" i="30" s="1"/>
  <c r="BZ34" i="30"/>
  <c r="CA34" i="30" s="1"/>
  <c r="K34" i="30" s="1"/>
  <c r="M34" i="30" s="1"/>
  <c r="BZ36" i="30"/>
  <c r="CA36" i="30" s="1"/>
  <c r="K36" i="30" s="1"/>
  <c r="M36" i="30" s="1"/>
  <c r="BZ37" i="30"/>
  <c r="CA37" i="30" s="1"/>
  <c r="BZ38" i="30"/>
  <c r="CA38" i="30" s="1"/>
  <c r="BZ39" i="30"/>
  <c r="CA39" i="30" s="1"/>
  <c r="K39" i="30" s="1"/>
  <c r="M39" i="30" s="1"/>
  <c r="BZ13" i="30"/>
  <c r="CA13" i="30" s="1"/>
  <c r="K13" i="30" s="1"/>
  <c r="M13" i="30" s="1"/>
  <c r="BZ14" i="30"/>
  <c r="CA14" i="30" s="1"/>
  <c r="BZ15" i="30"/>
  <c r="CA15" i="30" s="1"/>
  <c r="BZ16" i="30"/>
  <c r="CA16" i="30" s="1"/>
  <c r="K16" i="30" s="1"/>
  <c r="M16" i="30" s="1"/>
  <c r="BZ10" i="30"/>
  <c r="CA10" i="30" s="1"/>
  <c r="K10" i="30" s="1"/>
  <c r="M10" i="30" s="1"/>
  <c r="BZ12" i="30"/>
  <c r="CA12" i="30" s="1"/>
  <c r="K12" i="30" s="1"/>
  <c r="M12" i="30" s="1"/>
  <c r="M18" i="39"/>
  <c r="M19" i="39"/>
  <c r="M20" i="39"/>
  <c r="M21" i="39"/>
  <c r="M24" i="39"/>
  <c r="M25" i="39"/>
  <c r="M26" i="39"/>
  <c r="M27" i="39"/>
  <c r="M28" i="39"/>
  <c r="M30" i="39"/>
  <c r="M31" i="39"/>
  <c r="M32" i="39"/>
  <c r="M33" i="39"/>
  <c r="M34" i="39"/>
  <c r="M37" i="39"/>
  <c r="M38" i="39"/>
  <c r="M39" i="39"/>
  <c r="M13" i="39"/>
  <c r="M14" i="39"/>
  <c r="M15" i="39"/>
  <c r="M16" i="39"/>
  <c r="M12" i="39"/>
  <c r="M10" i="39"/>
  <c r="K18" i="39"/>
  <c r="K19" i="39"/>
  <c r="K20" i="39"/>
  <c r="K21" i="39"/>
  <c r="K22" i="39"/>
  <c r="K24" i="39"/>
  <c r="K25" i="39"/>
  <c r="K26" i="39"/>
  <c r="K27" i="39"/>
  <c r="K28" i="39"/>
  <c r="K30" i="39"/>
  <c r="K31" i="39"/>
  <c r="K32" i="39"/>
  <c r="K33" i="39"/>
  <c r="K34" i="39"/>
  <c r="K36" i="39"/>
  <c r="K37" i="39"/>
  <c r="K38" i="39"/>
  <c r="K39" i="39"/>
  <c r="K13" i="39"/>
  <c r="K14" i="39"/>
  <c r="K15" i="39"/>
  <c r="K16" i="39"/>
  <c r="K12" i="39"/>
  <c r="K10" i="39"/>
  <c r="BA18" i="39"/>
  <c r="BA19" i="39"/>
  <c r="BA20" i="39"/>
  <c r="BA21" i="39"/>
  <c r="BA22" i="39"/>
  <c r="BA24" i="39"/>
  <c r="BA25" i="39"/>
  <c r="BA26" i="39"/>
  <c r="BA27" i="39"/>
  <c r="BA28" i="39"/>
  <c r="BA30" i="39"/>
  <c r="BA31" i="39"/>
  <c r="BA32" i="39"/>
  <c r="BA33" i="39"/>
  <c r="BA34" i="39"/>
  <c r="BA36" i="39"/>
  <c r="BA37" i="39"/>
  <c r="BA38" i="39"/>
  <c r="BA39" i="39"/>
  <c r="BA13" i="39"/>
  <c r="BA14" i="39"/>
  <c r="BA15" i="39"/>
  <c r="BA16" i="39"/>
  <c r="BA12" i="39"/>
  <c r="BA10" i="39"/>
  <c r="M18" i="29"/>
  <c r="M19" i="29"/>
  <c r="M20" i="29"/>
  <c r="M21" i="29"/>
  <c r="M22" i="29"/>
  <c r="M24" i="29"/>
  <c r="M25" i="29"/>
  <c r="M26" i="29"/>
  <c r="M27" i="29"/>
  <c r="M28" i="29"/>
  <c r="M30" i="29"/>
  <c r="M31" i="29"/>
  <c r="M32" i="29"/>
  <c r="M33" i="29"/>
  <c r="M34" i="29"/>
  <c r="M36" i="29"/>
  <c r="M37" i="29"/>
  <c r="M38" i="29"/>
  <c r="M39" i="29"/>
  <c r="M13" i="29"/>
  <c r="M14" i="29"/>
  <c r="M15" i="29"/>
  <c r="M16" i="29"/>
  <c r="M12" i="29"/>
  <c r="M10" i="29"/>
  <c r="K18" i="29"/>
  <c r="K19" i="29"/>
  <c r="K20" i="29"/>
  <c r="K21" i="29"/>
  <c r="K22" i="29"/>
  <c r="K24" i="29"/>
  <c r="K25" i="29"/>
  <c r="K26" i="29"/>
  <c r="K27" i="29"/>
  <c r="K28" i="29"/>
  <c r="K30" i="29"/>
  <c r="K31" i="29"/>
  <c r="K32" i="29"/>
  <c r="K33" i="29"/>
  <c r="K34" i="29"/>
  <c r="K36" i="29"/>
  <c r="K37" i="29"/>
  <c r="K38" i="29"/>
  <c r="K39" i="29"/>
  <c r="K13" i="29"/>
  <c r="K14" i="29"/>
  <c r="K15" i="29"/>
  <c r="K16" i="29"/>
  <c r="K12" i="29"/>
  <c r="K10" i="29"/>
  <c r="CP18" i="29"/>
  <c r="CQ18" i="29" s="1"/>
  <c r="CP19" i="29"/>
  <c r="CQ19" i="29" s="1"/>
  <c r="CP20" i="29"/>
  <c r="CQ20" i="29" s="1"/>
  <c r="CP21" i="29"/>
  <c r="CQ21" i="29" s="1"/>
  <c r="CP22" i="29"/>
  <c r="CQ22" i="29" s="1"/>
  <c r="CP24" i="29"/>
  <c r="CQ24" i="29" s="1"/>
  <c r="CP25" i="29"/>
  <c r="CQ25" i="29" s="1"/>
  <c r="CP26" i="29"/>
  <c r="CQ26" i="29" s="1"/>
  <c r="CP27" i="29"/>
  <c r="CQ27" i="29" s="1"/>
  <c r="CP28" i="29"/>
  <c r="CQ28" i="29" s="1"/>
  <c r="CP30" i="29"/>
  <c r="CQ30" i="29" s="1"/>
  <c r="CP31" i="29"/>
  <c r="CQ31" i="29" s="1"/>
  <c r="CP32" i="29"/>
  <c r="CQ32" i="29" s="1"/>
  <c r="CP33" i="29"/>
  <c r="CQ33" i="29" s="1"/>
  <c r="CP34" i="29"/>
  <c r="CQ34" i="29" s="1"/>
  <c r="CP36" i="29"/>
  <c r="CQ36" i="29" s="1"/>
  <c r="CP37" i="29"/>
  <c r="CQ37" i="29" s="1"/>
  <c r="CP38" i="29"/>
  <c r="CQ38" i="29" s="1"/>
  <c r="CP39" i="29"/>
  <c r="CQ39" i="29" s="1"/>
  <c r="CP13" i="29"/>
  <c r="CQ13" i="29" s="1"/>
  <c r="CP14" i="29"/>
  <c r="CQ14" i="29" s="1"/>
  <c r="CP15" i="29"/>
  <c r="CQ15" i="29" s="1"/>
  <c r="CP16" i="29"/>
  <c r="CQ16" i="29" s="1"/>
  <c r="CP12" i="29"/>
  <c r="CQ12" i="29" s="1"/>
  <c r="CP10" i="29"/>
  <c r="CQ10" i="29" s="1"/>
  <c r="M18" i="28"/>
  <c r="M19" i="28"/>
  <c r="M20" i="28"/>
  <c r="M21" i="28"/>
  <c r="M22" i="28"/>
  <c r="M24" i="28"/>
  <c r="M25" i="28"/>
  <c r="M26" i="28"/>
  <c r="M27" i="28"/>
  <c r="M28" i="28"/>
  <c r="M30" i="28"/>
  <c r="M31" i="28"/>
  <c r="M32" i="28"/>
  <c r="M33" i="28"/>
  <c r="M34" i="28"/>
  <c r="M36" i="28"/>
  <c r="M37" i="28"/>
  <c r="M38" i="28"/>
  <c r="M39" i="28"/>
  <c r="M13" i="28"/>
  <c r="M14" i="28"/>
  <c r="M15" i="28"/>
  <c r="M16" i="28"/>
  <c r="M12" i="28"/>
  <c r="M10" i="28"/>
  <c r="K18" i="28"/>
  <c r="K19" i="28"/>
  <c r="K20" i="28"/>
  <c r="K21" i="28"/>
  <c r="K22" i="28"/>
  <c r="K24" i="28"/>
  <c r="K25" i="28"/>
  <c r="K26" i="28"/>
  <c r="K27" i="28"/>
  <c r="K28" i="28"/>
  <c r="K30" i="28"/>
  <c r="K31" i="28"/>
  <c r="K32" i="28"/>
  <c r="K33" i="28"/>
  <c r="K34" i="28"/>
  <c r="K36" i="28"/>
  <c r="K37" i="28"/>
  <c r="K38" i="28"/>
  <c r="K39" i="28"/>
  <c r="K13" i="28"/>
  <c r="K14" i="28"/>
  <c r="K15" i="28"/>
  <c r="K16" i="28"/>
  <c r="K12" i="28"/>
  <c r="K10" i="28"/>
  <c r="CD10" i="28"/>
  <c r="CE10" i="28" s="1"/>
  <c r="CD18" i="28"/>
  <c r="CE18" i="28" s="1"/>
  <c r="CD19" i="28"/>
  <c r="CE19" i="28" s="1"/>
  <c r="CD20" i="28"/>
  <c r="CE20" i="28" s="1"/>
  <c r="CD21" i="28"/>
  <c r="CE21" i="28" s="1"/>
  <c r="CD22" i="28"/>
  <c r="CE22" i="28" s="1"/>
  <c r="CD24" i="28"/>
  <c r="CE24" i="28" s="1"/>
  <c r="CD25" i="28"/>
  <c r="CE25" i="28" s="1"/>
  <c r="CD26" i="28"/>
  <c r="CE26" i="28" s="1"/>
  <c r="CD27" i="28"/>
  <c r="CE27" i="28" s="1"/>
  <c r="CD28" i="28"/>
  <c r="CE28" i="28" s="1"/>
  <c r="CD30" i="28"/>
  <c r="CE30" i="28" s="1"/>
  <c r="CD31" i="28"/>
  <c r="CE31" i="28" s="1"/>
  <c r="CD32" i="28"/>
  <c r="CE32" i="28" s="1"/>
  <c r="CD33" i="28"/>
  <c r="CE33" i="28" s="1"/>
  <c r="CD34" i="28"/>
  <c r="CE34" i="28" s="1"/>
  <c r="CD36" i="28"/>
  <c r="CE36" i="28" s="1"/>
  <c r="CD37" i="28"/>
  <c r="CE37" i="28" s="1"/>
  <c r="CD38" i="28"/>
  <c r="CE38" i="28" s="1"/>
  <c r="CD39" i="28"/>
  <c r="CE39" i="28" s="1"/>
  <c r="CD13" i="28"/>
  <c r="CE13" i="28" s="1"/>
  <c r="CD14" i="28"/>
  <c r="CE14" i="28" s="1"/>
  <c r="CD15" i="28"/>
  <c r="CE15" i="28" s="1"/>
  <c r="CD16" i="28"/>
  <c r="CE16" i="28" s="1"/>
  <c r="CD12" i="28"/>
  <c r="CE12" i="28" s="1"/>
  <c r="K19" i="27" l="1"/>
  <c r="M19" i="27" s="1"/>
  <c r="K22" i="27"/>
  <c r="M22" i="27" s="1"/>
  <c r="K24" i="27"/>
  <c r="M24" i="27" s="1"/>
  <c r="K32" i="27"/>
  <c r="M32" i="27" s="1"/>
  <c r="K33" i="27"/>
  <c r="M33" i="27" s="1"/>
  <c r="K37" i="27"/>
  <c r="M37" i="27" s="1"/>
  <c r="BJ18" i="27"/>
  <c r="BK18" i="27" s="1"/>
  <c r="K18" i="27" s="1"/>
  <c r="M18" i="27" s="1"/>
  <c r="BJ19" i="27"/>
  <c r="BK19" i="27"/>
  <c r="BJ20" i="27"/>
  <c r="BK20" i="27" s="1"/>
  <c r="K20" i="27" s="1"/>
  <c r="M20" i="27" s="1"/>
  <c r="BJ21" i="27"/>
  <c r="BK21" i="27" s="1"/>
  <c r="K21" i="27" s="1"/>
  <c r="M21" i="27" s="1"/>
  <c r="BJ22" i="27"/>
  <c r="BK22" i="27" s="1"/>
  <c r="BJ24" i="27"/>
  <c r="BK24" i="27" s="1"/>
  <c r="BJ25" i="27"/>
  <c r="BK25" i="27" s="1"/>
  <c r="K25" i="27" s="1"/>
  <c r="M25" i="27" s="1"/>
  <c r="BJ26" i="27"/>
  <c r="BK26" i="27"/>
  <c r="K26" i="27" s="1"/>
  <c r="M26" i="27" s="1"/>
  <c r="BJ27" i="27"/>
  <c r="BK27" i="27" s="1"/>
  <c r="K27" i="27" s="1"/>
  <c r="M27" i="27" s="1"/>
  <c r="BJ28" i="27"/>
  <c r="BK28" i="27" s="1"/>
  <c r="K28" i="27" s="1"/>
  <c r="M28" i="27" s="1"/>
  <c r="BJ30" i="27"/>
  <c r="BK30" i="27" s="1"/>
  <c r="K30" i="27" s="1"/>
  <c r="M30" i="27" s="1"/>
  <c r="BJ31" i="27"/>
  <c r="BK31" i="27"/>
  <c r="K31" i="27" s="1"/>
  <c r="M31" i="27" s="1"/>
  <c r="BJ32" i="27"/>
  <c r="BK32" i="27" s="1"/>
  <c r="BJ33" i="27"/>
  <c r="BK33" i="27" s="1"/>
  <c r="BJ34" i="27"/>
  <c r="BK34" i="27" s="1"/>
  <c r="K34" i="27" s="1"/>
  <c r="M34" i="27" s="1"/>
  <c r="BJ36" i="27"/>
  <c r="BK36" i="27" s="1"/>
  <c r="K36" i="27" s="1"/>
  <c r="M36" i="27" s="1"/>
  <c r="BJ37" i="27"/>
  <c r="BK37" i="27" s="1"/>
  <c r="BJ38" i="27"/>
  <c r="BK38" i="27"/>
  <c r="K38" i="27" s="1"/>
  <c r="M38" i="27" s="1"/>
  <c r="BJ39" i="27"/>
  <c r="BK39" i="27" s="1"/>
  <c r="K39" i="27" s="1"/>
  <c r="M39" i="27" s="1"/>
  <c r="BJ13" i="27"/>
  <c r="BK13" i="27" s="1"/>
  <c r="K13" i="27" s="1"/>
  <c r="M13" i="27" s="1"/>
  <c r="BJ14" i="27"/>
  <c r="BK14" i="27" s="1"/>
  <c r="K14" i="27" s="1"/>
  <c r="M14" i="27" s="1"/>
  <c r="BJ15" i="27"/>
  <c r="BK15" i="27" s="1"/>
  <c r="K15" i="27" s="1"/>
  <c r="M15" i="27" s="1"/>
  <c r="BJ16" i="27"/>
  <c r="BK16" i="27" s="1"/>
  <c r="K16" i="27" s="1"/>
  <c r="M16" i="27" s="1"/>
  <c r="BJ12" i="27"/>
  <c r="BK12" i="27" s="1"/>
  <c r="K12" i="27" s="1"/>
  <c r="M12" i="27" s="1"/>
  <c r="BJ10" i="27"/>
  <c r="BK10" i="27" s="1"/>
  <c r="K10" i="27" s="1"/>
  <c r="M10" i="27" s="1"/>
  <c r="K19" i="26" l="1"/>
  <c r="M19" i="26" s="1"/>
  <c r="K20" i="26"/>
  <c r="M20" i="26" s="1"/>
  <c r="K24" i="26"/>
  <c r="M24" i="26" s="1"/>
  <c r="K25" i="26"/>
  <c r="M25" i="26" s="1"/>
  <c r="K28" i="26"/>
  <c r="M28" i="26" s="1"/>
  <c r="K30" i="26"/>
  <c r="M30" i="26" s="1"/>
  <c r="K33" i="26"/>
  <c r="M33" i="26" s="1"/>
  <c r="K34" i="26"/>
  <c r="M34" i="26" s="1"/>
  <c r="K38" i="26"/>
  <c r="M38" i="26" s="1"/>
  <c r="K39" i="26"/>
  <c r="M39" i="26" s="1"/>
  <c r="K15" i="26"/>
  <c r="M15" i="26" s="1"/>
  <c r="K16" i="26"/>
  <c r="M16" i="26" s="1"/>
  <c r="K9" i="26"/>
  <c r="AH18" i="26"/>
  <c r="K18" i="26" s="1"/>
  <c r="M18" i="26" s="1"/>
  <c r="AH19" i="26"/>
  <c r="AH20" i="26"/>
  <c r="AH21" i="26"/>
  <c r="K21" i="26" s="1"/>
  <c r="M21" i="26" s="1"/>
  <c r="AH22" i="26"/>
  <c r="K22" i="26" s="1"/>
  <c r="M22" i="26" s="1"/>
  <c r="AH24" i="26"/>
  <c r="AH25" i="26"/>
  <c r="AH26" i="26"/>
  <c r="K26" i="26" s="1"/>
  <c r="M26" i="26" s="1"/>
  <c r="AH27" i="26"/>
  <c r="K27" i="26" s="1"/>
  <c r="M27" i="26" s="1"/>
  <c r="AH28" i="26"/>
  <c r="AH30" i="26"/>
  <c r="AH31" i="26"/>
  <c r="K31" i="26" s="1"/>
  <c r="M31" i="26" s="1"/>
  <c r="AH32" i="26"/>
  <c r="K32" i="26" s="1"/>
  <c r="M32" i="26" s="1"/>
  <c r="AH33" i="26"/>
  <c r="AH34" i="26"/>
  <c r="AH36" i="26"/>
  <c r="K36" i="26" s="1"/>
  <c r="M36" i="26" s="1"/>
  <c r="AH37" i="26"/>
  <c r="K37" i="26" s="1"/>
  <c r="M37" i="26" s="1"/>
  <c r="AH38" i="26"/>
  <c r="AH39" i="26"/>
  <c r="AH13" i="26"/>
  <c r="K13" i="26" s="1"/>
  <c r="M13" i="26" s="1"/>
  <c r="AH14" i="26"/>
  <c r="K14" i="26" s="1"/>
  <c r="M14" i="26" s="1"/>
  <c r="AH15" i="26"/>
  <c r="AH16" i="26"/>
  <c r="AH12" i="26"/>
  <c r="AH10" i="26" l="1"/>
  <c r="K10" i="26" s="1"/>
  <c r="M10" i="26" s="1"/>
  <c r="K12" i="26"/>
  <c r="M12" i="26" s="1"/>
  <c r="M18" i="25" l="1"/>
  <c r="M19" i="25"/>
  <c r="M20" i="25"/>
  <c r="M21" i="25"/>
  <c r="M22" i="25"/>
  <c r="M24" i="25"/>
  <c r="M25" i="25"/>
  <c r="M26" i="25"/>
  <c r="M27" i="25"/>
  <c r="M28" i="25"/>
  <c r="M30" i="25"/>
  <c r="M31" i="25"/>
  <c r="M32" i="25"/>
  <c r="M33" i="25"/>
  <c r="M34" i="25"/>
  <c r="M36" i="25"/>
  <c r="M37" i="25"/>
  <c r="M38" i="25"/>
  <c r="M39" i="25"/>
  <c r="M13" i="25"/>
  <c r="M14" i="25"/>
  <c r="M15" i="25"/>
  <c r="M16" i="25"/>
  <c r="M12" i="25"/>
  <c r="M10" i="25"/>
  <c r="K18" i="25"/>
  <c r="K19" i="25"/>
  <c r="K20" i="25"/>
  <c r="K21" i="25"/>
  <c r="K22" i="25"/>
  <c r="K24" i="25"/>
  <c r="K25" i="25"/>
  <c r="K26" i="25"/>
  <c r="K27" i="25"/>
  <c r="K28" i="25"/>
  <c r="K30" i="25"/>
  <c r="K31" i="25"/>
  <c r="K32" i="25"/>
  <c r="K33" i="25"/>
  <c r="K34" i="25"/>
  <c r="K36" i="25"/>
  <c r="K37" i="25"/>
  <c r="K38" i="25"/>
  <c r="K39" i="25"/>
  <c r="K13" i="25"/>
  <c r="K14" i="25"/>
  <c r="K15" i="25"/>
  <c r="K16" i="25"/>
  <c r="K12" i="25"/>
  <c r="K10" i="25"/>
  <c r="K9" i="25"/>
  <c r="AP10" i="25"/>
  <c r="AP18" i="25"/>
  <c r="AP19" i="25"/>
  <c r="AP20" i="25"/>
  <c r="AP21" i="25"/>
  <c r="AP22" i="25"/>
  <c r="AP24" i="25"/>
  <c r="AP25" i="25"/>
  <c r="AP26" i="25"/>
  <c r="AP27" i="25"/>
  <c r="AP28" i="25"/>
  <c r="AP30" i="25"/>
  <c r="AP31" i="25"/>
  <c r="AP32" i="25"/>
  <c r="AP33" i="25"/>
  <c r="AP34" i="25"/>
  <c r="AP36" i="25"/>
  <c r="AP37" i="25"/>
  <c r="AP38" i="25"/>
  <c r="AP39" i="25"/>
  <c r="AP13" i="25"/>
  <c r="AP14" i="25"/>
  <c r="AP15" i="25"/>
  <c r="AP16" i="25"/>
  <c r="AP12" i="25"/>
  <c r="M18" i="24"/>
  <c r="M19" i="24"/>
  <c r="M20" i="24"/>
  <c r="M21" i="24"/>
  <c r="M22" i="24"/>
  <c r="M24" i="24"/>
  <c r="M25" i="24"/>
  <c r="M26" i="24"/>
  <c r="M27" i="24"/>
  <c r="M28" i="24"/>
  <c r="M30" i="24"/>
  <c r="M31" i="24"/>
  <c r="M32" i="24"/>
  <c r="M33" i="24"/>
  <c r="M34" i="24"/>
  <c r="M36" i="24"/>
  <c r="M37" i="24"/>
  <c r="M38" i="24"/>
  <c r="M39" i="24"/>
  <c r="M13" i="24"/>
  <c r="M14" i="24"/>
  <c r="M15" i="24"/>
  <c r="M16" i="24"/>
  <c r="M12" i="24"/>
  <c r="M10" i="24"/>
  <c r="K18" i="24"/>
  <c r="K19" i="24"/>
  <c r="K20" i="24"/>
  <c r="K21" i="24"/>
  <c r="K22" i="24"/>
  <c r="K24" i="24"/>
  <c r="K25" i="24"/>
  <c r="K26" i="24"/>
  <c r="K27" i="24"/>
  <c r="K28" i="24"/>
  <c r="K30" i="24"/>
  <c r="K31" i="24"/>
  <c r="K32" i="24"/>
  <c r="K33" i="24"/>
  <c r="K34" i="24"/>
  <c r="K36" i="24"/>
  <c r="K37" i="24"/>
  <c r="K38" i="24"/>
  <c r="K39" i="24"/>
  <c r="K13" i="24"/>
  <c r="K14" i="24"/>
  <c r="K15" i="24"/>
  <c r="K16" i="24"/>
  <c r="K12" i="24"/>
  <c r="K10" i="24"/>
  <c r="K9" i="24"/>
  <c r="AH10" i="24"/>
  <c r="AH18" i="24"/>
  <c r="AH19" i="24"/>
  <c r="AH20" i="24"/>
  <c r="AH21" i="24"/>
  <c r="AH22" i="24"/>
  <c r="AH24" i="24"/>
  <c r="AH25" i="24"/>
  <c r="AH26" i="24"/>
  <c r="AH27" i="24"/>
  <c r="AH28" i="24"/>
  <c r="AH30" i="24"/>
  <c r="AH31" i="24"/>
  <c r="AH32" i="24"/>
  <c r="AH33" i="24"/>
  <c r="AH34" i="24"/>
  <c r="AH36" i="24"/>
  <c r="AH37" i="24"/>
  <c r="AH38" i="24"/>
  <c r="AH39" i="24"/>
  <c r="AH13" i="24"/>
  <c r="AH14" i="24"/>
  <c r="AH15" i="24"/>
  <c r="AH16" i="24"/>
  <c r="AH12" i="24"/>
  <c r="M18" i="23"/>
  <c r="M19" i="23"/>
  <c r="M20" i="23"/>
  <c r="M21" i="23"/>
  <c r="M22" i="23"/>
  <c r="M24" i="23"/>
  <c r="M25" i="23"/>
  <c r="M26" i="23"/>
  <c r="M27" i="23"/>
  <c r="M28" i="23"/>
  <c r="M30" i="23"/>
  <c r="M31" i="23"/>
  <c r="M32" i="23"/>
  <c r="M33" i="23"/>
  <c r="M34" i="23"/>
  <c r="M36" i="23"/>
  <c r="M37" i="23"/>
  <c r="M38" i="23"/>
  <c r="M39" i="23"/>
  <c r="M13" i="23"/>
  <c r="M14" i="23"/>
  <c r="M15" i="23"/>
  <c r="M16" i="23"/>
  <c r="M12" i="23"/>
  <c r="M10" i="23"/>
  <c r="K39" i="23"/>
  <c r="K18" i="23"/>
  <c r="K19" i="23"/>
  <c r="K20" i="23"/>
  <c r="K21" i="23"/>
  <c r="K22" i="23"/>
  <c r="K24" i="23"/>
  <c r="K25" i="23"/>
  <c r="K26" i="23"/>
  <c r="K27" i="23"/>
  <c r="K28" i="23"/>
  <c r="K30" i="23"/>
  <c r="K31" i="23"/>
  <c r="K32" i="23"/>
  <c r="K33" i="23"/>
  <c r="K34" i="23"/>
  <c r="K36" i="23"/>
  <c r="K37" i="23"/>
  <c r="K38" i="23"/>
  <c r="K13" i="23"/>
  <c r="K14" i="23"/>
  <c r="K15" i="23"/>
  <c r="K16" i="23"/>
  <c r="K12" i="23"/>
  <c r="K10" i="23"/>
  <c r="K9" i="23"/>
  <c r="P10" i="23"/>
  <c r="R10" i="23"/>
  <c r="S10" i="23" s="1"/>
  <c r="U10" i="23"/>
  <c r="W10" i="23"/>
  <c r="Y10" i="23"/>
  <c r="AA10" i="23"/>
  <c r="AD10" i="23"/>
  <c r="AE10" i="23"/>
  <c r="AF10" i="23"/>
  <c r="AG10" i="23"/>
  <c r="P12" i="23"/>
  <c r="S12" i="23"/>
  <c r="V12" i="23"/>
  <c r="X12" i="23"/>
  <c r="Z12" i="23"/>
  <c r="AB12" i="23"/>
  <c r="AD12" i="23"/>
  <c r="AF12" i="23"/>
  <c r="AH12" i="23"/>
  <c r="AJ12" i="23"/>
  <c r="P13" i="23"/>
  <c r="S13" i="23"/>
  <c r="V13" i="23"/>
  <c r="X13" i="23"/>
  <c r="Z13" i="23"/>
  <c r="AB13" i="23"/>
  <c r="AD13" i="23"/>
  <c r="AF13" i="23"/>
  <c r="AH13" i="23"/>
  <c r="AJ13" i="23"/>
  <c r="P14" i="23"/>
  <c r="S14" i="23"/>
  <c r="V14" i="23"/>
  <c r="X14" i="23"/>
  <c r="Z14" i="23"/>
  <c r="AB14" i="23"/>
  <c r="AD14" i="23"/>
  <c r="AF14" i="23"/>
  <c r="AH14" i="23"/>
  <c r="AJ14" i="23"/>
  <c r="P15" i="23"/>
  <c r="S15" i="23"/>
  <c r="V15" i="23"/>
  <c r="X15" i="23"/>
  <c r="Z15" i="23"/>
  <c r="AB15" i="23"/>
  <c r="AD15" i="23"/>
  <c r="AF15" i="23"/>
  <c r="AH15" i="23"/>
  <c r="AJ15" i="23"/>
  <c r="P16" i="23"/>
  <c r="S16" i="23"/>
  <c r="V16" i="23"/>
  <c r="X16" i="23"/>
  <c r="Z16" i="23"/>
  <c r="AB16" i="23"/>
  <c r="AD16" i="23"/>
  <c r="AF16" i="23"/>
  <c r="AH16" i="23"/>
  <c r="AJ16" i="23"/>
  <c r="P18" i="23"/>
  <c r="S18" i="23"/>
  <c r="V18" i="23"/>
  <c r="X18" i="23"/>
  <c r="Z18" i="23"/>
  <c r="AB18" i="23"/>
  <c r="AD18" i="23"/>
  <c r="AF18" i="23"/>
  <c r="AH18" i="23"/>
  <c r="AJ18" i="23"/>
  <c r="P19" i="23"/>
  <c r="S19" i="23"/>
  <c r="V19" i="23"/>
  <c r="X19" i="23"/>
  <c r="Z19" i="23"/>
  <c r="AB19" i="23"/>
  <c r="AD19" i="23"/>
  <c r="AF19" i="23"/>
  <c r="AH19" i="23"/>
  <c r="AJ19" i="23"/>
  <c r="P20" i="23"/>
  <c r="S20" i="23"/>
  <c r="V20" i="23"/>
  <c r="X20" i="23"/>
  <c r="Z20" i="23"/>
  <c r="AB20" i="23"/>
  <c r="AD20" i="23"/>
  <c r="AF20" i="23"/>
  <c r="AH20" i="23"/>
  <c r="AJ20" i="23"/>
  <c r="P21" i="23"/>
  <c r="S21" i="23"/>
  <c r="V21" i="23"/>
  <c r="X21" i="23"/>
  <c r="Z21" i="23"/>
  <c r="AB21" i="23"/>
  <c r="AD21" i="23"/>
  <c r="AF21" i="23"/>
  <c r="AH21" i="23"/>
  <c r="AJ21" i="23"/>
  <c r="P22" i="23"/>
  <c r="S22" i="23"/>
  <c r="V22" i="23"/>
  <c r="X22" i="23"/>
  <c r="Z22" i="23"/>
  <c r="AB22" i="23"/>
  <c r="AD22" i="23"/>
  <c r="AF22" i="23"/>
  <c r="AH22" i="23"/>
  <c r="AJ22" i="23"/>
  <c r="P24" i="23"/>
  <c r="S24" i="23"/>
  <c r="V24" i="23"/>
  <c r="X24" i="23"/>
  <c r="Z24" i="23"/>
  <c r="AB24" i="23"/>
  <c r="AD24" i="23"/>
  <c r="AF24" i="23"/>
  <c r="AH24" i="23"/>
  <c r="AJ24" i="23"/>
  <c r="P25" i="23"/>
  <c r="S25" i="23"/>
  <c r="V25" i="23"/>
  <c r="X25" i="23"/>
  <c r="Z25" i="23"/>
  <c r="AB25" i="23"/>
  <c r="AD25" i="23"/>
  <c r="AF25" i="23"/>
  <c r="AH25" i="23"/>
  <c r="AJ25" i="23"/>
  <c r="P26" i="23"/>
  <c r="S26" i="23"/>
  <c r="V26" i="23"/>
  <c r="X26" i="23"/>
  <c r="Z26" i="23"/>
  <c r="AB26" i="23"/>
  <c r="AD26" i="23"/>
  <c r="AF26" i="23"/>
  <c r="AH26" i="23"/>
  <c r="AJ26" i="23"/>
  <c r="P27" i="23"/>
  <c r="S27" i="23"/>
  <c r="V27" i="23"/>
  <c r="X27" i="23"/>
  <c r="Z27" i="23"/>
  <c r="AB27" i="23"/>
  <c r="AD27" i="23"/>
  <c r="AF27" i="23"/>
  <c r="AH27" i="23"/>
  <c r="AJ27" i="23"/>
  <c r="P28" i="23"/>
  <c r="S28" i="23"/>
  <c r="V28" i="23"/>
  <c r="X28" i="23"/>
  <c r="Z28" i="23"/>
  <c r="AB28" i="23"/>
  <c r="AD28" i="23"/>
  <c r="AF28" i="23"/>
  <c r="AH28" i="23"/>
  <c r="AJ28" i="23"/>
  <c r="P30" i="23"/>
  <c r="S30" i="23"/>
  <c r="V30" i="23"/>
  <c r="X30" i="23"/>
  <c r="Z30" i="23"/>
  <c r="AB30" i="23"/>
  <c r="AD30" i="23"/>
  <c r="AF30" i="23"/>
  <c r="AH30" i="23"/>
  <c r="AJ30" i="23"/>
  <c r="P31" i="23"/>
  <c r="S31" i="23"/>
  <c r="V31" i="23"/>
  <c r="X31" i="23"/>
  <c r="Z31" i="23"/>
  <c r="AB31" i="23"/>
  <c r="AD31" i="23"/>
  <c r="AF31" i="23"/>
  <c r="AH31" i="23"/>
  <c r="AJ31" i="23"/>
  <c r="P32" i="23"/>
  <c r="S32" i="23"/>
  <c r="V32" i="23"/>
  <c r="X32" i="23"/>
  <c r="Z32" i="23"/>
  <c r="AB32" i="23"/>
  <c r="AD32" i="23"/>
  <c r="AF32" i="23"/>
  <c r="AH32" i="23"/>
  <c r="AJ32" i="23"/>
  <c r="P33" i="23"/>
  <c r="S33" i="23"/>
  <c r="V33" i="23"/>
  <c r="X33" i="23"/>
  <c r="Z33" i="23"/>
  <c r="AB33" i="23"/>
  <c r="AD33" i="23"/>
  <c r="AF33" i="23"/>
  <c r="AH33" i="23"/>
  <c r="AJ33" i="23"/>
  <c r="P34" i="23"/>
  <c r="S34" i="23"/>
  <c r="V34" i="23"/>
  <c r="X34" i="23"/>
  <c r="Z34" i="23"/>
  <c r="AB34" i="23"/>
  <c r="AD34" i="23"/>
  <c r="AF34" i="23"/>
  <c r="AH34" i="23"/>
  <c r="AJ34" i="23"/>
  <c r="P36" i="23"/>
  <c r="S36" i="23"/>
  <c r="V36" i="23"/>
  <c r="X36" i="23"/>
  <c r="Z36" i="23"/>
  <c r="AB36" i="23"/>
  <c r="AD36" i="23"/>
  <c r="AF36" i="23"/>
  <c r="AH36" i="23"/>
  <c r="AJ36" i="23"/>
  <c r="P37" i="23"/>
  <c r="S37" i="23"/>
  <c r="V37" i="23"/>
  <c r="X37" i="23"/>
  <c r="Z37" i="23"/>
  <c r="AB37" i="23"/>
  <c r="AD37" i="23"/>
  <c r="AF37" i="23"/>
  <c r="AH37" i="23"/>
  <c r="AJ37" i="23"/>
  <c r="P38" i="23"/>
  <c r="S38" i="23"/>
  <c r="V38" i="23"/>
  <c r="X38" i="23"/>
  <c r="Z38" i="23"/>
  <c r="AB38" i="23"/>
  <c r="AD38" i="23"/>
  <c r="AF38" i="23"/>
  <c r="AH38" i="23"/>
  <c r="AJ38" i="23"/>
  <c r="P39" i="23"/>
  <c r="S39" i="23"/>
  <c r="V39" i="23"/>
  <c r="X39" i="23"/>
  <c r="Z39" i="23"/>
  <c r="AB39" i="23"/>
  <c r="AD39" i="23"/>
  <c r="AF39" i="23"/>
  <c r="AH39" i="23"/>
  <c r="AJ39" i="23"/>
  <c r="M18" i="22"/>
  <c r="M19" i="22"/>
  <c r="M20" i="22"/>
  <c r="M21" i="22"/>
  <c r="M22" i="22"/>
  <c r="M24" i="22"/>
  <c r="M25" i="22"/>
  <c r="M26" i="22"/>
  <c r="M27" i="22"/>
  <c r="M28" i="22"/>
  <c r="M30" i="22"/>
  <c r="M31" i="22"/>
  <c r="M32" i="22"/>
  <c r="M33" i="22"/>
  <c r="M34" i="22"/>
  <c r="M36" i="22"/>
  <c r="M37" i="22"/>
  <c r="M38" i="22"/>
  <c r="M39" i="22"/>
  <c r="M13" i="22"/>
  <c r="M14" i="22"/>
  <c r="M15" i="22"/>
  <c r="M16" i="22"/>
  <c r="M12" i="22"/>
  <c r="M10" i="22"/>
  <c r="L10" i="22"/>
  <c r="K18" i="22"/>
  <c r="K19" i="22"/>
  <c r="K20" i="22"/>
  <c r="K21" i="22"/>
  <c r="K22" i="22"/>
  <c r="K24" i="22"/>
  <c r="K25" i="22"/>
  <c r="K26" i="22"/>
  <c r="K27" i="22"/>
  <c r="K28" i="22"/>
  <c r="K30" i="22"/>
  <c r="K31" i="22"/>
  <c r="K32" i="22"/>
  <c r="K33" i="22"/>
  <c r="K34" i="22"/>
  <c r="K36" i="22"/>
  <c r="K37" i="22"/>
  <c r="K38" i="22"/>
  <c r="K39" i="22"/>
  <c r="K13" i="22"/>
  <c r="K14" i="22"/>
  <c r="K15" i="22"/>
  <c r="K16" i="22"/>
  <c r="K12" i="22"/>
  <c r="K10" i="22"/>
  <c r="K9" i="22"/>
  <c r="AH18" i="22"/>
  <c r="AH19" i="22"/>
  <c r="AH10" i="22" s="1"/>
  <c r="AH20" i="22"/>
  <c r="AH21" i="22"/>
  <c r="AH22" i="22"/>
  <c r="AH24" i="22"/>
  <c r="AH25" i="22"/>
  <c r="AH26" i="22"/>
  <c r="AH27" i="22"/>
  <c r="AH28" i="22"/>
  <c r="AH30" i="22"/>
  <c r="AH31" i="22"/>
  <c r="AH32" i="22"/>
  <c r="AH33" i="22"/>
  <c r="AH34" i="22"/>
  <c r="AH36" i="22"/>
  <c r="AH37" i="22"/>
  <c r="AH38" i="22"/>
  <c r="AH39" i="22"/>
  <c r="AH13" i="22"/>
  <c r="AH14" i="22"/>
  <c r="AH15" i="22"/>
  <c r="AH16" i="22"/>
  <c r="AH12" i="22"/>
  <c r="M18" i="38"/>
  <c r="M19" i="38"/>
  <c r="M20" i="38"/>
  <c r="M21" i="38"/>
  <c r="M22" i="38"/>
  <c r="M24" i="38"/>
  <c r="M25" i="38"/>
  <c r="M26" i="38"/>
  <c r="M27" i="38"/>
  <c r="M28" i="38"/>
  <c r="M30" i="38"/>
  <c r="M31" i="38"/>
  <c r="M32" i="38"/>
  <c r="M33" i="38"/>
  <c r="M34" i="38"/>
  <c r="M36" i="38"/>
  <c r="M37" i="38"/>
  <c r="M38" i="38"/>
  <c r="M39" i="38"/>
  <c r="M13" i="38"/>
  <c r="M14" i="38"/>
  <c r="M15" i="38"/>
  <c r="M16" i="38"/>
  <c r="M10" i="38"/>
  <c r="L10" i="38"/>
  <c r="M12" i="38"/>
  <c r="L18" i="38"/>
  <c r="L19" i="38"/>
  <c r="L20" i="38"/>
  <c r="L21" i="38"/>
  <c r="L22" i="38"/>
  <c r="L24" i="38"/>
  <c r="L25" i="38"/>
  <c r="L26" i="38"/>
  <c r="L27" i="38"/>
  <c r="L28" i="38"/>
  <c r="L30" i="38"/>
  <c r="L31" i="38"/>
  <c r="L32" i="38"/>
  <c r="L33" i="38"/>
  <c r="L34" i="38"/>
  <c r="L36" i="38"/>
  <c r="L37" i="38"/>
  <c r="L38" i="38"/>
  <c r="L39" i="38"/>
  <c r="L13" i="38"/>
  <c r="L14" i="38"/>
  <c r="L15" i="38"/>
  <c r="L16" i="38"/>
  <c r="L12" i="38"/>
  <c r="K18" i="38"/>
  <c r="K19" i="38"/>
  <c r="K20" i="38"/>
  <c r="K21" i="38"/>
  <c r="K22" i="38"/>
  <c r="K24" i="38"/>
  <c r="K25" i="38"/>
  <c r="K26" i="38"/>
  <c r="K27" i="38"/>
  <c r="K28" i="38"/>
  <c r="K30" i="38"/>
  <c r="K31" i="38"/>
  <c r="K32" i="38"/>
  <c r="K33" i="38"/>
  <c r="K34" i="38"/>
  <c r="K36" i="38"/>
  <c r="K37" i="38"/>
  <c r="K38" i="38"/>
  <c r="K39" i="38"/>
  <c r="K13" i="38"/>
  <c r="K14" i="38"/>
  <c r="K15" i="38"/>
  <c r="K16" i="38"/>
  <c r="K12" i="38"/>
  <c r="K10" i="38"/>
  <c r="AI18" i="38"/>
  <c r="AI19" i="38"/>
  <c r="AI20" i="38"/>
  <c r="AI21" i="38"/>
  <c r="AI22" i="38"/>
  <c r="AI24" i="38"/>
  <c r="AI25" i="38"/>
  <c r="AI26" i="38"/>
  <c r="AI27" i="38"/>
  <c r="AI28" i="38"/>
  <c r="AI30" i="38"/>
  <c r="AI31" i="38"/>
  <c r="AI32" i="38"/>
  <c r="AI33" i="38"/>
  <c r="AI34" i="38"/>
  <c r="AI36" i="38"/>
  <c r="AI37" i="38"/>
  <c r="AI38" i="38"/>
  <c r="AI39" i="38"/>
  <c r="AI13" i="38"/>
  <c r="AI14" i="38"/>
  <c r="AI15" i="38"/>
  <c r="AI16" i="38"/>
  <c r="AI12" i="38"/>
  <c r="Z10" i="23" l="1"/>
  <c r="AH10" i="23"/>
  <c r="V10" i="23"/>
  <c r="X10" i="23"/>
  <c r="AJ10" i="23"/>
  <c r="AB10" i="23"/>
  <c r="AI10" i="38"/>
  <c r="B10" i="38" l="1"/>
  <c r="C10" i="38"/>
  <c r="D10" i="38"/>
  <c r="E10" i="38"/>
  <c r="F10" i="38"/>
  <c r="G10" i="38"/>
  <c r="H10" i="38"/>
  <c r="I10" i="38"/>
  <c r="J10" i="38"/>
  <c r="AN13" i="36" l="1"/>
  <c r="AN14" i="36"/>
  <c r="AN15" i="36"/>
  <c r="AN16" i="36"/>
  <c r="AN18" i="36"/>
  <c r="AN19" i="36"/>
  <c r="AN20" i="36"/>
  <c r="AN21" i="36"/>
  <c r="AN22" i="36"/>
  <c r="AN24" i="36"/>
  <c r="AN25" i="36"/>
  <c r="AN26" i="36"/>
  <c r="AN27" i="36"/>
  <c r="AN28" i="36"/>
  <c r="AN30" i="36"/>
  <c r="AN31" i="36"/>
  <c r="AN32" i="36"/>
  <c r="AN33" i="36"/>
  <c r="AN34" i="36"/>
  <c r="AN36" i="36"/>
  <c r="AN37" i="36"/>
  <c r="AN38" i="36"/>
  <c r="AN39" i="36"/>
  <c r="AN12" i="36"/>
  <c r="AM10" i="36"/>
  <c r="CB13" i="35"/>
  <c r="CB14" i="35"/>
  <c r="CB15" i="35"/>
  <c r="CB16" i="35"/>
  <c r="CB18" i="35"/>
  <c r="CB19" i="35"/>
  <c r="CB20" i="35"/>
  <c r="CB21" i="35"/>
  <c r="CB22" i="35"/>
  <c r="CB24" i="35"/>
  <c r="CB25" i="35"/>
  <c r="CB26" i="35"/>
  <c r="CB27" i="35"/>
  <c r="CB28" i="35"/>
  <c r="CB30" i="35"/>
  <c r="CB31" i="35"/>
  <c r="CB32" i="35"/>
  <c r="CB33" i="35"/>
  <c r="CB34" i="35"/>
  <c r="CB36" i="35"/>
  <c r="CB37" i="35"/>
  <c r="CB38" i="35"/>
  <c r="CB39" i="35"/>
  <c r="CB12" i="35"/>
  <c r="CB10" i="35"/>
  <c r="AW13" i="33"/>
  <c r="AW14" i="33"/>
  <c r="AW15" i="33"/>
  <c r="AW16" i="33"/>
  <c r="AW18" i="33"/>
  <c r="AW19" i="33"/>
  <c r="AW20" i="33"/>
  <c r="AW21" i="33"/>
  <c r="AW22" i="33"/>
  <c r="AW24" i="33"/>
  <c r="AW25" i="33"/>
  <c r="AW26" i="33"/>
  <c r="AW27" i="33"/>
  <c r="AW28" i="33"/>
  <c r="AW30" i="33"/>
  <c r="AW31" i="33"/>
  <c r="AW32" i="33"/>
  <c r="AW33" i="33"/>
  <c r="AW34" i="33"/>
  <c r="AW36" i="33"/>
  <c r="AW37" i="33"/>
  <c r="AW38" i="33"/>
  <c r="AW39" i="33"/>
  <c r="AW12" i="33"/>
  <c r="AV10" i="33"/>
  <c r="AU10" i="33"/>
  <c r="AN10" i="36" l="1"/>
  <c r="AW10" i="33"/>
  <c r="BA13" i="32"/>
  <c r="BA14" i="32"/>
  <c r="BA15" i="32"/>
  <c r="BA16" i="32"/>
  <c r="BA18" i="32"/>
  <c r="BA19" i="32"/>
  <c r="BA20" i="32"/>
  <c r="BA21" i="32"/>
  <c r="BA22" i="32"/>
  <c r="BA24" i="32"/>
  <c r="BA25" i="32"/>
  <c r="BA26" i="32"/>
  <c r="BA27" i="32"/>
  <c r="BA28" i="32"/>
  <c r="BA30" i="32"/>
  <c r="BA31" i="32"/>
  <c r="BA32" i="32"/>
  <c r="BA33" i="32"/>
  <c r="BA34" i="32"/>
  <c r="BA36" i="32"/>
  <c r="BA37" i="32"/>
  <c r="BA38" i="32"/>
  <c r="BA39" i="32"/>
  <c r="BA12" i="32"/>
  <c r="BA10" i="32" s="1"/>
  <c r="AZ10" i="32"/>
  <c r="AY10" i="32"/>
  <c r="BT13" i="31" l="1"/>
  <c r="BU13" i="31" s="1"/>
  <c r="BT14" i="31"/>
  <c r="BU14" i="31" s="1"/>
  <c r="BT15" i="31"/>
  <c r="BU15" i="31" s="1"/>
  <c r="BT16" i="31"/>
  <c r="BU16" i="31" s="1"/>
  <c r="BT18" i="31"/>
  <c r="BU18" i="31" s="1"/>
  <c r="BT19" i="31"/>
  <c r="BU19" i="31" s="1"/>
  <c r="BT20" i="31"/>
  <c r="BU20" i="31" s="1"/>
  <c r="BT21" i="31"/>
  <c r="BU21" i="31" s="1"/>
  <c r="BT22" i="31"/>
  <c r="BU22" i="31" s="1"/>
  <c r="BT24" i="31"/>
  <c r="BU24" i="31" s="1"/>
  <c r="BT25" i="31"/>
  <c r="BU25" i="31" s="1"/>
  <c r="BT26" i="31"/>
  <c r="BU26" i="31" s="1"/>
  <c r="BT27" i="31"/>
  <c r="BU27" i="31" s="1"/>
  <c r="BT28" i="31"/>
  <c r="BU28" i="31" s="1"/>
  <c r="BT30" i="31"/>
  <c r="BU30" i="31" s="1"/>
  <c r="BT31" i="31"/>
  <c r="BU31" i="31" s="1"/>
  <c r="BT32" i="31"/>
  <c r="BU32" i="31" s="1"/>
  <c r="BT33" i="31"/>
  <c r="BU33" i="31" s="1"/>
  <c r="BT34" i="31"/>
  <c r="BU34" i="31" s="1"/>
  <c r="BT36" i="31"/>
  <c r="BU36" i="31" s="1"/>
  <c r="BT37" i="31"/>
  <c r="BU37" i="31" s="1"/>
  <c r="BT38" i="31"/>
  <c r="BU38" i="31" s="1"/>
  <c r="BT39" i="31"/>
  <c r="BU39" i="31" s="1"/>
  <c r="BT12" i="31"/>
  <c r="BR10" i="31"/>
  <c r="BS10" i="31"/>
  <c r="BQ10" i="31"/>
  <c r="BT13" i="30"/>
  <c r="BU13" i="30" s="1"/>
  <c r="BT14" i="30"/>
  <c r="BU14" i="30" s="1"/>
  <c r="BT15" i="30"/>
  <c r="BU15" i="30" s="1"/>
  <c r="BT16" i="30"/>
  <c r="BU16" i="30" s="1"/>
  <c r="BT18" i="30"/>
  <c r="BU18" i="30" s="1"/>
  <c r="BT19" i="30"/>
  <c r="BU19" i="30" s="1"/>
  <c r="BT20" i="30"/>
  <c r="BU20" i="30" s="1"/>
  <c r="BT21" i="30"/>
  <c r="BU21" i="30" s="1"/>
  <c r="BT22" i="30"/>
  <c r="BU22" i="30" s="1"/>
  <c r="BT24" i="30"/>
  <c r="BU24" i="30" s="1"/>
  <c r="BT25" i="30"/>
  <c r="BU25" i="30" s="1"/>
  <c r="BT26" i="30"/>
  <c r="BU26" i="30" s="1"/>
  <c r="BT27" i="30"/>
  <c r="BU27" i="30" s="1"/>
  <c r="BT28" i="30"/>
  <c r="BU28" i="30" s="1"/>
  <c r="BT30" i="30"/>
  <c r="BU30" i="30" s="1"/>
  <c r="BT31" i="30"/>
  <c r="BU31" i="30" s="1"/>
  <c r="BT32" i="30"/>
  <c r="BU32" i="30" s="1"/>
  <c r="BT33" i="30"/>
  <c r="BU33" i="30" s="1"/>
  <c r="BT34" i="30"/>
  <c r="BU34" i="30" s="1"/>
  <c r="BT36" i="30"/>
  <c r="BU36" i="30" s="1"/>
  <c r="BT37" i="30"/>
  <c r="BU37" i="30" s="1"/>
  <c r="BT38" i="30"/>
  <c r="BU38" i="30" s="1"/>
  <c r="BT39" i="30"/>
  <c r="BU39" i="30" s="1"/>
  <c r="BT12" i="30"/>
  <c r="BU12" i="30" s="1"/>
  <c r="BR10" i="30"/>
  <c r="BS10" i="30"/>
  <c r="BQ10" i="30"/>
  <c r="AW13" i="39"/>
  <c r="AW14" i="39"/>
  <c r="AW15" i="39"/>
  <c r="AW16" i="39"/>
  <c r="AW18" i="39"/>
  <c r="AW19" i="39"/>
  <c r="AW20" i="39"/>
  <c r="AW21" i="39"/>
  <c r="AW22" i="39"/>
  <c r="AW24" i="39"/>
  <c r="AW25" i="39"/>
  <c r="AW26" i="39"/>
  <c r="AW27" i="39"/>
  <c r="AW28" i="39"/>
  <c r="AW30" i="39"/>
  <c r="AW31" i="39"/>
  <c r="AW32" i="39"/>
  <c r="AW33" i="39"/>
  <c r="AW34" i="39"/>
  <c r="AW36" i="39"/>
  <c r="AW37" i="39"/>
  <c r="AW38" i="39"/>
  <c r="AW39" i="39"/>
  <c r="AW12" i="39"/>
  <c r="AV10" i="39"/>
  <c r="AU10" i="39"/>
  <c r="L37" i="39"/>
  <c r="L38" i="39"/>
  <c r="L39" i="39"/>
  <c r="L36" i="39"/>
  <c r="L34" i="39"/>
  <c r="CJ13" i="29"/>
  <c r="CK13" i="29" s="1"/>
  <c r="CJ14" i="29"/>
  <c r="CK14" i="29" s="1"/>
  <c r="CJ15" i="29"/>
  <c r="CK15" i="29" s="1"/>
  <c r="CJ16" i="29"/>
  <c r="CK16" i="29" s="1"/>
  <c r="CJ18" i="29"/>
  <c r="CK18" i="29" s="1"/>
  <c r="CJ19" i="29"/>
  <c r="CK19" i="29" s="1"/>
  <c r="CJ20" i="29"/>
  <c r="CK20" i="29" s="1"/>
  <c r="CJ21" i="29"/>
  <c r="CK21" i="29" s="1"/>
  <c r="CJ22" i="29"/>
  <c r="CK22" i="29" s="1"/>
  <c r="CJ24" i="29"/>
  <c r="CK24" i="29" s="1"/>
  <c r="CJ25" i="29"/>
  <c r="CK25" i="29" s="1"/>
  <c r="CJ26" i="29"/>
  <c r="CK26" i="29" s="1"/>
  <c r="CJ27" i="29"/>
  <c r="CK27" i="29" s="1"/>
  <c r="CJ28" i="29"/>
  <c r="CK28" i="29" s="1"/>
  <c r="CJ30" i="29"/>
  <c r="CK30" i="29" s="1"/>
  <c r="CJ31" i="29"/>
  <c r="CK31" i="29" s="1"/>
  <c r="CJ32" i="29"/>
  <c r="CK32" i="29" s="1"/>
  <c r="CJ33" i="29"/>
  <c r="CK33" i="29" s="1"/>
  <c r="CJ34" i="29"/>
  <c r="CK34" i="29" s="1"/>
  <c r="CJ36" i="29"/>
  <c r="CK36" i="29" s="1"/>
  <c r="CJ37" i="29"/>
  <c r="CK37" i="29" s="1"/>
  <c r="CJ38" i="29"/>
  <c r="CK38" i="29" s="1"/>
  <c r="CJ39" i="29"/>
  <c r="CK39" i="29" s="1"/>
  <c r="CJ12" i="29"/>
  <c r="CK12" i="29" s="1"/>
  <c r="CI10" i="29"/>
  <c r="CH10" i="29"/>
  <c r="CG10" i="29"/>
  <c r="BW13" i="28"/>
  <c r="BX13" i="28" s="1"/>
  <c r="BW14" i="28"/>
  <c r="BX14" i="28" s="1"/>
  <c r="BW15" i="28"/>
  <c r="BX15" i="28" s="1"/>
  <c r="BW16" i="28"/>
  <c r="BX16" i="28" s="1"/>
  <c r="BW18" i="28"/>
  <c r="BX18" i="28" s="1"/>
  <c r="BW19" i="28"/>
  <c r="BX19" i="28" s="1"/>
  <c r="BW20" i="28"/>
  <c r="BX20" i="28" s="1"/>
  <c r="BW21" i="28"/>
  <c r="BX21" i="28" s="1"/>
  <c r="BW22" i="28"/>
  <c r="BX22" i="28" s="1"/>
  <c r="BW24" i="28"/>
  <c r="BX24" i="28" s="1"/>
  <c r="BW25" i="28"/>
  <c r="BX25" i="28" s="1"/>
  <c r="BW26" i="28"/>
  <c r="BX26" i="28" s="1"/>
  <c r="BW27" i="28"/>
  <c r="BX27" i="28" s="1"/>
  <c r="BW28" i="28"/>
  <c r="BX28" i="28" s="1"/>
  <c r="BW30" i="28"/>
  <c r="BX30" i="28" s="1"/>
  <c r="BW31" i="28"/>
  <c r="BX31" i="28" s="1"/>
  <c r="BW32" i="28"/>
  <c r="BX32" i="28" s="1"/>
  <c r="BW33" i="28"/>
  <c r="BX33" i="28" s="1"/>
  <c r="BW34" i="28"/>
  <c r="BX34" i="28" s="1"/>
  <c r="BW36" i="28"/>
  <c r="BX36" i="28" s="1"/>
  <c r="BW37" i="28"/>
  <c r="BX37" i="28" s="1"/>
  <c r="BW38" i="28"/>
  <c r="BX38" i="28" s="1"/>
  <c r="BW39" i="28"/>
  <c r="BX39" i="28" s="1"/>
  <c r="BW12" i="28"/>
  <c r="BX12" i="28" s="1"/>
  <c r="BU10" i="28"/>
  <c r="BT10" i="28"/>
  <c r="BV10" i="28"/>
  <c r="BS10" i="28"/>
  <c r="BE13" i="27"/>
  <c r="BF13" i="27" s="1"/>
  <c r="BE14" i="27"/>
  <c r="BF14" i="27" s="1"/>
  <c r="BE15" i="27"/>
  <c r="BF15" i="27" s="1"/>
  <c r="BE16" i="27"/>
  <c r="BF16" i="27" s="1"/>
  <c r="BE18" i="27"/>
  <c r="BF18" i="27" s="1"/>
  <c r="BE19" i="27"/>
  <c r="BF19" i="27" s="1"/>
  <c r="BE20" i="27"/>
  <c r="BF20" i="27" s="1"/>
  <c r="BE21" i="27"/>
  <c r="BF21" i="27" s="1"/>
  <c r="BE22" i="27"/>
  <c r="BF22" i="27" s="1"/>
  <c r="BE24" i="27"/>
  <c r="BF24" i="27" s="1"/>
  <c r="BE25" i="27"/>
  <c r="BF25" i="27" s="1"/>
  <c r="BE26" i="27"/>
  <c r="BF26" i="27" s="1"/>
  <c r="BE27" i="27"/>
  <c r="BF27" i="27" s="1"/>
  <c r="BE28" i="27"/>
  <c r="BF28" i="27" s="1"/>
  <c r="BE30" i="27"/>
  <c r="BF30" i="27" s="1"/>
  <c r="BE31" i="27"/>
  <c r="BF31" i="27" s="1"/>
  <c r="BE32" i="27"/>
  <c r="BF32" i="27" s="1"/>
  <c r="BE33" i="27"/>
  <c r="BF33" i="27" s="1"/>
  <c r="BE34" i="27"/>
  <c r="BF34" i="27" s="1"/>
  <c r="BE36" i="27"/>
  <c r="BF36" i="27" s="1"/>
  <c r="BE37" i="27"/>
  <c r="BF37" i="27" s="1"/>
  <c r="BE38" i="27"/>
  <c r="BF38" i="27" s="1"/>
  <c r="BE39" i="27"/>
  <c r="BF39" i="27" s="1"/>
  <c r="BE12" i="27"/>
  <c r="BF12" i="27" s="1"/>
  <c r="BD10" i="27"/>
  <c r="BC10" i="27"/>
  <c r="AF13" i="26"/>
  <c r="AF14" i="26"/>
  <c r="AF15" i="26"/>
  <c r="AF16" i="26"/>
  <c r="AF18" i="26"/>
  <c r="AF19" i="26"/>
  <c r="AF20" i="26"/>
  <c r="AF21" i="26"/>
  <c r="AF22" i="26"/>
  <c r="AF24" i="26"/>
  <c r="AF25" i="26"/>
  <c r="AF26" i="26"/>
  <c r="AF27" i="26"/>
  <c r="AF28" i="26"/>
  <c r="AF30" i="26"/>
  <c r="AF31" i="26"/>
  <c r="AF32" i="26"/>
  <c r="AF33" i="26"/>
  <c r="AF34" i="26"/>
  <c r="AF36" i="26"/>
  <c r="AF37" i="26"/>
  <c r="AF38" i="26"/>
  <c r="AF39" i="26"/>
  <c r="AF12" i="26"/>
  <c r="AE10" i="26"/>
  <c r="AK10" i="25"/>
  <c r="AL10" i="25"/>
  <c r="AM13" i="25"/>
  <c r="AN13" i="25" s="1"/>
  <c r="AM14" i="25"/>
  <c r="AN14" i="25" s="1"/>
  <c r="AM15" i="25"/>
  <c r="AN15" i="25" s="1"/>
  <c r="AM16" i="25"/>
  <c r="AN16" i="25" s="1"/>
  <c r="AM18" i="25"/>
  <c r="AN18" i="25" s="1"/>
  <c r="AM19" i="25"/>
  <c r="AN19" i="25" s="1"/>
  <c r="AM20" i="25"/>
  <c r="AN20" i="25" s="1"/>
  <c r="AM21" i="25"/>
  <c r="AN21" i="25" s="1"/>
  <c r="AM22" i="25"/>
  <c r="AN22" i="25" s="1"/>
  <c r="AM24" i="25"/>
  <c r="AN24" i="25" s="1"/>
  <c r="AM25" i="25"/>
  <c r="AN25" i="25" s="1"/>
  <c r="AM26" i="25"/>
  <c r="AN26" i="25" s="1"/>
  <c r="AM27" i="25"/>
  <c r="AN27" i="25" s="1"/>
  <c r="AM28" i="25"/>
  <c r="AN28" i="25" s="1"/>
  <c r="AM30" i="25"/>
  <c r="AN30" i="25" s="1"/>
  <c r="AM31" i="25"/>
  <c r="AN31" i="25" s="1"/>
  <c r="AM32" i="25"/>
  <c r="AN32" i="25" s="1"/>
  <c r="AM33" i="25"/>
  <c r="AN33" i="25" s="1"/>
  <c r="AM34" i="25"/>
  <c r="AN34" i="25" s="1"/>
  <c r="AM36" i="25"/>
  <c r="AN36" i="25" s="1"/>
  <c r="AM37" i="25"/>
  <c r="AN37" i="25" s="1"/>
  <c r="AM38" i="25"/>
  <c r="AN38" i="25" s="1"/>
  <c r="AM39" i="25"/>
  <c r="AN39" i="25" s="1"/>
  <c r="AM12" i="25"/>
  <c r="AF13" i="24"/>
  <c r="AF14" i="24"/>
  <c r="AF15" i="24"/>
  <c r="AF16" i="24"/>
  <c r="AF18" i="24"/>
  <c r="AF19" i="24"/>
  <c r="AF20" i="24"/>
  <c r="AF21" i="24"/>
  <c r="AF22" i="24"/>
  <c r="AF24" i="24"/>
  <c r="AF25" i="24"/>
  <c r="AF26" i="24"/>
  <c r="AF27" i="24"/>
  <c r="AF28" i="24"/>
  <c r="AF30" i="24"/>
  <c r="AF31" i="24"/>
  <c r="AF32" i="24"/>
  <c r="AF33" i="24"/>
  <c r="AF34" i="24"/>
  <c r="AF36" i="24"/>
  <c r="AF37" i="24"/>
  <c r="AF38" i="24"/>
  <c r="AF39" i="24"/>
  <c r="AF12" i="24"/>
  <c r="AF10" i="24" s="1"/>
  <c r="AE10" i="24"/>
  <c r="AF13" i="22"/>
  <c r="AF14" i="22"/>
  <c r="AF15" i="22"/>
  <c r="AF16" i="22"/>
  <c r="AF18" i="22"/>
  <c r="AF19" i="22"/>
  <c r="AF20" i="22"/>
  <c r="AF21" i="22"/>
  <c r="AF22" i="22"/>
  <c r="AF24" i="22"/>
  <c r="AF25" i="22"/>
  <c r="AF26" i="22"/>
  <c r="AF27" i="22"/>
  <c r="AF28" i="22"/>
  <c r="AF30" i="22"/>
  <c r="AF31" i="22"/>
  <c r="AF32" i="22"/>
  <c r="AF33" i="22"/>
  <c r="AF34" i="22"/>
  <c r="AF36" i="22"/>
  <c r="AF37" i="22"/>
  <c r="AF38" i="22"/>
  <c r="AF39" i="22"/>
  <c r="AF12" i="22"/>
  <c r="AE10" i="22"/>
  <c r="AG13" i="38"/>
  <c r="AG14" i="38"/>
  <c r="AG15" i="38"/>
  <c r="AG16" i="38"/>
  <c r="AG18" i="38"/>
  <c r="AG19" i="38"/>
  <c r="AG20" i="38"/>
  <c r="AG21" i="38"/>
  <c r="AG22" i="38"/>
  <c r="AG24" i="38"/>
  <c r="AG25" i="38"/>
  <c r="AG26" i="38"/>
  <c r="AG27" i="38"/>
  <c r="AG28" i="38"/>
  <c r="AG30" i="38"/>
  <c r="AG31" i="38"/>
  <c r="AG32" i="38"/>
  <c r="AG33" i="38"/>
  <c r="AG34" i="38"/>
  <c r="AG36" i="38"/>
  <c r="AG37" i="38"/>
  <c r="AG38" i="38"/>
  <c r="AG39" i="38"/>
  <c r="AG12" i="38"/>
  <c r="AF10" i="38"/>
  <c r="AW10" i="39" l="1"/>
  <c r="BX10" i="28"/>
  <c r="BE10" i="27"/>
  <c r="AF10" i="26"/>
  <c r="AM10" i="25"/>
  <c r="AF10" i="22"/>
  <c r="AG10" i="38"/>
  <c r="AN12" i="25"/>
  <c r="AN10" i="25" s="1"/>
  <c r="CJ10" i="29"/>
  <c r="BF10" i="27"/>
  <c r="BW10" i="28"/>
  <c r="BU10" i="30"/>
  <c r="BT10" i="31"/>
  <c r="BU12" i="31"/>
  <c r="BU10" i="31" s="1"/>
  <c r="BT10" i="30"/>
  <c r="CK10" i="29"/>
  <c r="AK13" i="36"/>
  <c r="AK14" i="36"/>
  <c r="AK15" i="36"/>
  <c r="AK16" i="36"/>
  <c r="AK18" i="36"/>
  <c r="AK19" i="36"/>
  <c r="AK20" i="36"/>
  <c r="AK21" i="36"/>
  <c r="AK22" i="36"/>
  <c r="AK24" i="36"/>
  <c r="AK25" i="36"/>
  <c r="AK26" i="36"/>
  <c r="AK27" i="36"/>
  <c r="AK28" i="36"/>
  <c r="AK30" i="36"/>
  <c r="AK31" i="36"/>
  <c r="AK32" i="36"/>
  <c r="AK33" i="36"/>
  <c r="AK34" i="36"/>
  <c r="AK36" i="36"/>
  <c r="AK37" i="36"/>
  <c r="AK38" i="36"/>
  <c r="AK39" i="36"/>
  <c r="AK12" i="36"/>
  <c r="L16" i="33" l="1"/>
  <c r="AY10" i="27" l="1"/>
  <c r="AX10" i="27"/>
  <c r="AZ13" i="27"/>
  <c r="BA13" i="27" s="1"/>
  <c r="AZ14" i="27"/>
  <c r="BA14" i="27" s="1"/>
  <c r="AZ15" i="27"/>
  <c r="BA15" i="27" s="1"/>
  <c r="AZ16" i="27"/>
  <c r="BA16" i="27" s="1"/>
  <c r="AZ18" i="27"/>
  <c r="BA18" i="27" s="1"/>
  <c r="AZ19" i="27"/>
  <c r="BA19" i="27" s="1"/>
  <c r="AZ20" i="27"/>
  <c r="BA20" i="27" s="1"/>
  <c r="AZ21" i="27"/>
  <c r="BA21" i="27" s="1"/>
  <c r="AZ22" i="27"/>
  <c r="BA22" i="27" s="1"/>
  <c r="AZ24" i="27"/>
  <c r="BA24" i="27" s="1"/>
  <c r="AZ25" i="27"/>
  <c r="BA25" i="27" s="1"/>
  <c r="AZ26" i="27"/>
  <c r="BA26" i="27" s="1"/>
  <c r="AZ27" i="27"/>
  <c r="BA27" i="27" s="1"/>
  <c r="AZ28" i="27"/>
  <c r="BA28" i="27" s="1"/>
  <c r="AZ30" i="27"/>
  <c r="BA30" i="27" s="1"/>
  <c r="AZ31" i="27"/>
  <c r="BA31" i="27" s="1"/>
  <c r="AZ32" i="27"/>
  <c r="BA32" i="27" s="1"/>
  <c r="AZ33" i="27"/>
  <c r="BA33" i="27" s="1"/>
  <c r="AZ34" i="27"/>
  <c r="BA34" i="27" s="1"/>
  <c r="AZ36" i="27"/>
  <c r="BA36" i="27" s="1"/>
  <c r="AZ37" i="27"/>
  <c r="BA37" i="27" s="1"/>
  <c r="AZ38" i="27"/>
  <c r="BA38" i="27" s="1"/>
  <c r="AZ39" i="27"/>
  <c r="BA39" i="27" s="1"/>
  <c r="AZ12" i="27"/>
  <c r="AC10" i="26"/>
  <c r="AD13" i="26"/>
  <c r="AD14" i="26"/>
  <c r="AD15" i="26"/>
  <c r="AD16" i="26"/>
  <c r="AD18" i="26"/>
  <c r="AD19" i="26"/>
  <c r="AD20" i="26"/>
  <c r="AD21" i="26"/>
  <c r="AD22" i="26"/>
  <c r="AD24" i="26"/>
  <c r="AD25" i="26"/>
  <c r="AD26" i="26"/>
  <c r="AD27" i="26"/>
  <c r="AD28" i="26"/>
  <c r="AD30" i="26"/>
  <c r="AD31" i="26"/>
  <c r="AD32" i="26"/>
  <c r="AD33" i="26"/>
  <c r="AD34" i="26"/>
  <c r="AD36" i="26"/>
  <c r="AD37" i="26"/>
  <c r="AD38" i="26"/>
  <c r="AD39" i="26"/>
  <c r="AD12" i="26"/>
  <c r="AZ10" i="27" l="1"/>
  <c r="BA12" i="27"/>
  <c r="BA10" i="27" s="1"/>
  <c r="AD10" i="26"/>
  <c r="AH10" i="25" l="1"/>
  <c r="AI37" i="25"/>
  <c r="AJ37" i="25" s="1"/>
  <c r="AI38" i="25"/>
  <c r="AJ38" i="25" s="1"/>
  <c r="AI39" i="25"/>
  <c r="AJ39" i="25" s="1"/>
  <c r="AI36" i="25"/>
  <c r="AJ36" i="25" s="1"/>
  <c r="AI31" i="25"/>
  <c r="AJ31" i="25" s="1"/>
  <c r="AI32" i="25"/>
  <c r="AJ32" i="25" s="1"/>
  <c r="AI33" i="25"/>
  <c r="AJ33" i="25" s="1"/>
  <c r="AI34" i="25"/>
  <c r="AJ34" i="25" s="1"/>
  <c r="AI30" i="25"/>
  <c r="AJ30" i="25" s="1"/>
  <c r="AI25" i="25"/>
  <c r="AJ25" i="25" s="1"/>
  <c r="AI26" i="25"/>
  <c r="AJ26" i="25" s="1"/>
  <c r="AI27" i="25"/>
  <c r="AJ27" i="25" s="1"/>
  <c r="AI28" i="25"/>
  <c r="AJ28" i="25" s="1"/>
  <c r="AI24" i="25"/>
  <c r="AJ24" i="25" s="1"/>
  <c r="AI19" i="25"/>
  <c r="AJ19" i="25" s="1"/>
  <c r="AI20" i="25"/>
  <c r="AJ20" i="25" s="1"/>
  <c r="AI21" i="25"/>
  <c r="AJ21" i="25" s="1"/>
  <c r="AI22" i="25"/>
  <c r="AJ22" i="25" s="1"/>
  <c r="AI18" i="25"/>
  <c r="AJ18" i="25" s="1"/>
  <c r="AI13" i="25"/>
  <c r="AJ13" i="25" s="1"/>
  <c r="AI14" i="25"/>
  <c r="AJ14" i="25" s="1"/>
  <c r="AI15" i="25"/>
  <c r="AJ15" i="25" s="1"/>
  <c r="AI16" i="25"/>
  <c r="AJ16" i="25" s="1"/>
  <c r="AI12" i="25"/>
  <c r="AJ12" i="25" s="1"/>
  <c r="AG10" i="25"/>
  <c r="AJ10" i="25" l="1"/>
  <c r="AI10" i="25"/>
  <c r="AD37" i="24"/>
  <c r="AD38" i="24"/>
  <c r="AD39" i="24"/>
  <c r="AD36" i="24"/>
  <c r="AD31" i="24"/>
  <c r="AD32" i="24"/>
  <c r="AD33" i="24"/>
  <c r="AD34" i="24"/>
  <c r="AD30" i="24"/>
  <c r="AD25" i="24"/>
  <c r="AD26" i="24"/>
  <c r="AD27" i="24"/>
  <c r="AD28" i="24"/>
  <c r="AD24" i="24"/>
  <c r="AD19" i="24"/>
  <c r="AD20" i="24"/>
  <c r="AD21" i="24"/>
  <c r="AD22" i="24"/>
  <c r="AD18" i="24"/>
  <c r="AD13" i="24"/>
  <c r="AD14" i="24"/>
  <c r="AD15" i="24"/>
  <c r="AD16" i="24"/>
  <c r="AD12" i="24"/>
  <c r="AC10" i="24"/>
  <c r="O10" i="22"/>
  <c r="AD37" i="22"/>
  <c r="AD38" i="22"/>
  <c r="AD39" i="22"/>
  <c r="AD36" i="22"/>
  <c r="AD31" i="22"/>
  <c r="AD32" i="22"/>
  <c r="AD33" i="22"/>
  <c r="AD34" i="22"/>
  <c r="AD30" i="22"/>
  <c r="AD25" i="22"/>
  <c r="AD26" i="22"/>
  <c r="AD27" i="22"/>
  <c r="AD28" i="22"/>
  <c r="AD24" i="22"/>
  <c r="AD19" i="22"/>
  <c r="AD20" i="22"/>
  <c r="AD21" i="22"/>
  <c r="AD22" i="22"/>
  <c r="AD18" i="22"/>
  <c r="AD13" i="22"/>
  <c r="AD14" i="22"/>
  <c r="AD15" i="22"/>
  <c r="AD16" i="22"/>
  <c r="AD12" i="22"/>
  <c r="AC10" i="22"/>
  <c r="J10" i="22"/>
  <c r="AE37" i="38"/>
  <c r="AE38" i="38"/>
  <c r="AE39" i="38"/>
  <c r="AE36" i="38"/>
  <c r="AE31" i="38"/>
  <c r="AE32" i="38"/>
  <c r="AE33" i="38"/>
  <c r="AE34" i="38"/>
  <c r="AE30" i="38"/>
  <c r="AE25" i="38"/>
  <c r="AE26" i="38"/>
  <c r="AE27" i="38"/>
  <c r="AE28" i="38"/>
  <c r="AE24" i="38"/>
  <c r="AE19" i="38"/>
  <c r="AE20" i="38"/>
  <c r="AE21" i="38"/>
  <c r="AE22" i="38"/>
  <c r="AE18" i="38"/>
  <c r="N10" i="38"/>
  <c r="P10" i="38"/>
  <c r="R10" i="38"/>
  <c r="T10" i="38"/>
  <c r="V10" i="38"/>
  <c r="X10" i="38"/>
  <c r="Z10" i="38"/>
  <c r="AB10" i="38"/>
  <c r="AD10" i="38"/>
  <c r="AE13" i="38"/>
  <c r="AE14" i="38"/>
  <c r="AE15" i="38"/>
  <c r="AE16" i="38"/>
  <c r="AE12" i="38"/>
  <c r="AD10" i="24" l="1"/>
  <c r="AE10" i="38"/>
  <c r="AD10" i="22"/>
  <c r="AK10" i="36"/>
  <c r="AJ10" i="36"/>
  <c r="BV39" i="35"/>
  <c r="BV38" i="35"/>
  <c r="BV37" i="35"/>
  <c r="BV36" i="35"/>
  <c r="BV34" i="35"/>
  <c r="BV33" i="35"/>
  <c r="BV32" i="35"/>
  <c r="BV31" i="35"/>
  <c r="BV30" i="35"/>
  <c r="BV28" i="35"/>
  <c r="BV27" i="35"/>
  <c r="BV26" i="35"/>
  <c r="BV25" i="35"/>
  <c r="BV24" i="35"/>
  <c r="BV22" i="35"/>
  <c r="BV21" i="35"/>
  <c r="BV20" i="35"/>
  <c r="BV19" i="35"/>
  <c r="BV18" i="35"/>
  <c r="BV16" i="35"/>
  <c r="BV15" i="35"/>
  <c r="BV14" i="35"/>
  <c r="BV13" i="35"/>
  <c r="BV12" i="35"/>
  <c r="BV10" i="35"/>
  <c r="AS39" i="33" l="1"/>
  <c r="AS38" i="33"/>
  <c r="AS37" i="33"/>
  <c r="AS36" i="33"/>
  <c r="AS34" i="33"/>
  <c r="AS33" i="33"/>
  <c r="AS32" i="33"/>
  <c r="AS31" i="33"/>
  <c r="AS30" i="33"/>
  <c r="AS28" i="33"/>
  <c r="AS27" i="33"/>
  <c r="AS26" i="33"/>
  <c r="AS25" i="33"/>
  <c r="AS24" i="33"/>
  <c r="AS22" i="33"/>
  <c r="AS21" i="33"/>
  <c r="AS20" i="33"/>
  <c r="AS19" i="33"/>
  <c r="AS18" i="33"/>
  <c r="AS16" i="33"/>
  <c r="AS15" i="33"/>
  <c r="AS14" i="33"/>
  <c r="AS13" i="33"/>
  <c r="AS12" i="33"/>
  <c r="AS10" i="33" s="1"/>
  <c r="AR10" i="33"/>
  <c r="AQ10" i="33"/>
  <c r="AW39" i="32"/>
  <c r="AW38" i="32"/>
  <c r="AW37" i="32"/>
  <c r="AW36" i="32"/>
  <c r="AW34" i="32"/>
  <c r="AW33" i="32"/>
  <c r="AW32" i="32"/>
  <c r="AW31" i="32"/>
  <c r="AW30" i="32"/>
  <c r="AW28" i="32"/>
  <c r="AW27" i="32"/>
  <c r="AW26" i="32"/>
  <c r="AW25" i="32"/>
  <c r="AW24" i="32"/>
  <c r="AW22" i="32"/>
  <c r="AW21" i="32"/>
  <c r="AW20" i="32"/>
  <c r="AW19" i="32"/>
  <c r="AW18" i="32"/>
  <c r="AW16" i="32"/>
  <c r="AW15" i="32"/>
  <c r="AW14" i="32"/>
  <c r="AW13" i="32"/>
  <c r="AW12" i="32"/>
  <c r="AV10" i="32"/>
  <c r="AU10" i="32"/>
  <c r="BN39" i="31"/>
  <c r="BO39" i="31" s="1"/>
  <c r="BN38" i="31"/>
  <c r="BO38" i="31" s="1"/>
  <c r="BN37" i="31"/>
  <c r="BO37" i="31" s="1"/>
  <c r="BN36" i="31"/>
  <c r="BO36" i="31" s="1"/>
  <c r="BN34" i="31"/>
  <c r="BO34" i="31" s="1"/>
  <c r="BN33" i="31"/>
  <c r="BO33" i="31" s="1"/>
  <c r="BN32" i="31"/>
  <c r="BO32" i="31" s="1"/>
  <c r="BN31" i="31"/>
  <c r="BO31" i="31" s="1"/>
  <c r="BN30" i="31"/>
  <c r="BO30" i="31" s="1"/>
  <c r="BN28" i="31"/>
  <c r="BO28" i="31" s="1"/>
  <c r="BN27" i="31"/>
  <c r="BO27" i="31" s="1"/>
  <c r="BN26" i="31"/>
  <c r="BO26" i="31" s="1"/>
  <c r="BN25" i="31"/>
  <c r="BO25" i="31" s="1"/>
  <c r="BN24" i="31"/>
  <c r="BO24" i="31" s="1"/>
  <c r="BN22" i="31"/>
  <c r="BO22" i="31" s="1"/>
  <c r="BN21" i="31"/>
  <c r="BO21" i="31" s="1"/>
  <c r="BN20" i="31"/>
  <c r="BO20" i="31" s="1"/>
  <c r="BN19" i="31"/>
  <c r="BO19" i="31" s="1"/>
  <c r="BN18" i="31"/>
  <c r="BO18" i="31" s="1"/>
  <c r="BN16" i="31"/>
  <c r="BO16" i="31" s="1"/>
  <c r="BN15" i="31"/>
  <c r="BO15" i="31" s="1"/>
  <c r="BN14" i="31"/>
  <c r="BO14" i="31" s="1"/>
  <c r="BN13" i="31"/>
  <c r="BO13" i="31" s="1"/>
  <c r="BN12" i="31"/>
  <c r="BO12" i="31" s="1"/>
  <c r="BM10" i="31"/>
  <c r="BL10" i="31"/>
  <c r="BK10" i="31"/>
  <c r="BN39" i="30"/>
  <c r="BO39" i="30" s="1"/>
  <c r="BN38" i="30"/>
  <c r="BO38" i="30" s="1"/>
  <c r="BN37" i="30"/>
  <c r="BO37" i="30" s="1"/>
  <c r="BN36" i="30"/>
  <c r="BO36" i="30" s="1"/>
  <c r="BN34" i="30"/>
  <c r="BO34" i="30" s="1"/>
  <c r="BN33" i="30"/>
  <c r="BO33" i="30" s="1"/>
  <c r="BN32" i="30"/>
  <c r="BO32" i="30" s="1"/>
  <c r="BN31" i="30"/>
  <c r="BO31" i="30" s="1"/>
  <c r="BN30" i="30"/>
  <c r="BO30" i="30" s="1"/>
  <c r="BN28" i="30"/>
  <c r="BO28" i="30" s="1"/>
  <c r="BN27" i="30"/>
  <c r="BO27" i="30" s="1"/>
  <c r="BN26" i="30"/>
  <c r="BO26" i="30" s="1"/>
  <c r="BN25" i="30"/>
  <c r="BO25" i="30" s="1"/>
  <c r="BN24" i="30"/>
  <c r="BO24" i="30" s="1"/>
  <c r="BN22" i="30"/>
  <c r="BO22" i="30" s="1"/>
  <c r="BN21" i="30"/>
  <c r="BO21" i="30" s="1"/>
  <c r="BN20" i="30"/>
  <c r="BO20" i="30" s="1"/>
  <c r="BN19" i="30"/>
  <c r="BO19" i="30" s="1"/>
  <c r="BN18" i="30"/>
  <c r="BO18" i="30" s="1"/>
  <c r="BN16" i="30"/>
  <c r="BO16" i="30" s="1"/>
  <c r="BN15" i="30"/>
  <c r="BO15" i="30" s="1"/>
  <c r="BN14" i="30"/>
  <c r="BO14" i="30" s="1"/>
  <c r="BN13" i="30"/>
  <c r="BO13" i="30" s="1"/>
  <c r="BN12" i="30"/>
  <c r="BO12" i="30" s="1"/>
  <c r="BM10" i="30"/>
  <c r="BL10" i="30"/>
  <c r="BK10" i="30"/>
  <c r="AS39" i="39"/>
  <c r="AS38" i="39"/>
  <c r="AS37" i="39"/>
  <c r="AS36" i="39"/>
  <c r="AS34" i="39"/>
  <c r="AS33" i="39"/>
  <c r="AS32" i="39"/>
  <c r="AS31" i="39"/>
  <c r="AS30" i="39"/>
  <c r="AS28" i="39"/>
  <c r="AS27" i="39"/>
  <c r="AS26" i="39"/>
  <c r="AS25" i="39"/>
  <c r="AS24" i="39"/>
  <c r="AS22" i="39"/>
  <c r="AS21" i="39"/>
  <c r="AS20" i="39"/>
  <c r="AS19" i="39"/>
  <c r="AS18" i="39"/>
  <c r="AS16" i="39"/>
  <c r="AS15" i="39"/>
  <c r="AS14" i="39"/>
  <c r="AS13" i="39"/>
  <c r="AS12" i="39"/>
  <c r="AS10" i="39" s="1"/>
  <c r="AR10" i="39"/>
  <c r="AQ10" i="39"/>
  <c r="BP39" i="28"/>
  <c r="BQ39" i="28" s="1"/>
  <c r="BP38" i="28"/>
  <c r="BQ38" i="28" s="1"/>
  <c r="BP37" i="28"/>
  <c r="BQ37" i="28" s="1"/>
  <c r="BP36" i="28"/>
  <c r="BQ36" i="28" s="1"/>
  <c r="BP34" i="28"/>
  <c r="BQ34" i="28" s="1"/>
  <c r="BP33" i="28"/>
  <c r="BQ33" i="28" s="1"/>
  <c r="BP32" i="28"/>
  <c r="BQ32" i="28" s="1"/>
  <c r="BP31" i="28"/>
  <c r="BQ31" i="28" s="1"/>
  <c r="BP30" i="28"/>
  <c r="BQ30" i="28" s="1"/>
  <c r="BP28" i="28"/>
  <c r="BQ28" i="28" s="1"/>
  <c r="BP27" i="28"/>
  <c r="BQ27" i="28" s="1"/>
  <c r="BP26" i="28"/>
  <c r="BQ26" i="28" s="1"/>
  <c r="BP25" i="28"/>
  <c r="BQ25" i="28" s="1"/>
  <c r="BP24" i="28"/>
  <c r="BQ24" i="28" s="1"/>
  <c r="BP22" i="28"/>
  <c r="BQ22" i="28" s="1"/>
  <c r="BP21" i="28"/>
  <c r="BQ21" i="28" s="1"/>
  <c r="BP20" i="28"/>
  <c r="BQ20" i="28" s="1"/>
  <c r="BP19" i="28"/>
  <c r="BQ19" i="28" s="1"/>
  <c r="BP18" i="28"/>
  <c r="BQ18" i="28" s="1"/>
  <c r="BP16" i="28"/>
  <c r="BQ16" i="28" s="1"/>
  <c r="BP15" i="28"/>
  <c r="BQ15" i="28" s="1"/>
  <c r="BP14" i="28"/>
  <c r="BQ14" i="28" s="1"/>
  <c r="BP13" i="28"/>
  <c r="BQ13" i="28" s="1"/>
  <c r="BP12" i="28"/>
  <c r="BQ12" i="28" s="1"/>
  <c r="BO10" i="28"/>
  <c r="BN10" i="28"/>
  <c r="BM10" i="28"/>
  <c r="BL10" i="28"/>
  <c r="CA10" i="29"/>
  <c r="CD39" i="29"/>
  <c r="CE39" i="29" s="1"/>
  <c r="CD38" i="29"/>
  <c r="CE38" i="29" s="1"/>
  <c r="CD37" i="29"/>
  <c r="CE37" i="29" s="1"/>
  <c r="CD36" i="29"/>
  <c r="CE36" i="29" s="1"/>
  <c r="CD34" i="29"/>
  <c r="CE34" i="29" s="1"/>
  <c r="CD33" i="29"/>
  <c r="CE33" i="29" s="1"/>
  <c r="CD32" i="29"/>
  <c r="CE32" i="29" s="1"/>
  <c r="CD31" i="29"/>
  <c r="CE31" i="29" s="1"/>
  <c r="CD30" i="29"/>
  <c r="CE30" i="29" s="1"/>
  <c r="CD28" i="29"/>
  <c r="CE28" i="29" s="1"/>
  <c r="CD27" i="29"/>
  <c r="CE27" i="29" s="1"/>
  <c r="CD26" i="29"/>
  <c r="CE26" i="29" s="1"/>
  <c r="CD25" i="29"/>
  <c r="CE25" i="29" s="1"/>
  <c r="CD24" i="29"/>
  <c r="CE24" i="29" s="1"/>
  <c r="CD22" i="29"/>
  <c r="CE22" i="29" s="1"/>
  <c r="CD21" i="29"/>
  <c r="CE21" i="29" s="1"/>
  <c r="CD20" i="29"/>
  <c r="CE20" i="29" s="1"/>
  <c r="CD19" i="29"/>
  <c r="CE19" i="29" s="1"/>
  <c r="CD18" i="29"/>
  <c r="CE18" i="29" s="1"/>
  <c r="CD16" i="29"/>
  <c r="CE16" i="29" s="1"/>
  <c r="CD15" i="29"/>
  <c r="CE15" i="29" s="1"/>
  <c r="CD14" i="29"/>
  <c r="CE14" i="29" s="1"/>
  <c r="CD13" i="29"/>
  <c r="CE13" i="29" s="1"/>
  <c r="CD12" i="29"/>
  <c r="CE12" i="29" s="1"/>
  <c r="CC10" i="29"/>
  <c r="CB10" i="29"/>
  <c r="AW10" i="32" l="1"/>
  <c r="BP10" i="28"/>
  <c r="BN10" i="31"/>
  <c r="BO10" i="31"/>
  <c r="BO10" i="30"/>
  <c r="BN10" i="30"/>
  <c r="BQ10" i="28"/>
  <c r="CD10" i="29"/>
  <c r="CE10" i="29"/>
  <c r="L39" i="24" l="1"/>
  <c r="L38" i="24"/>
  <c r="L37" i="24"/>
  <c r="L36" i="24"/>
  <c r="L34" i="24"/>
  <c r="L33" i="24"/>
  <c r="L32" i="24"/>
  <c r="L31" i="24"/>
  <c r="L30" i="24"/>
  <c r="L28" i="24"/>
  <c r="L27" i="24"/>
  <c r="L26" i="24"/>
  <c r="L25" i="24"/>
  <c r="L24" i="24"/>
  <c r="L22" i="24"/>
  <c r="L21" i="24"/>
  <c r="L20" i="24"/>
  <c r="L19" i="24"/>
  <c r="L18" i="24"/>
  <c r="L16" i="24"/>
  <c r="L15" i="24"/>
  <c r="L14" i="24"/>
  <c r="L13" i="24"/>
  <c r="L12" i="24"/>
  <c r="I10" i="22"/>
  <c r="H10" i="22"/>
  <c r="G10" i="22"/>
  <c r="F10" i="22"/>
  <c r="E10" i="22"/>
  <c r="D10" i="22"/>
  <c r="C10" i="22"/>
  <c r="B10" i="22"/>
  <c r="BP39" i="35" l="1"/>
  <c r="BP38" i="35"/>
  <c r="BP37" i="35"/>
  <c r="BP36" i="35"/>
  <c r="BP34" i="35"/>
  <c r="BP33" i="35"/>
  <c r="BP32" i="35"/>
  <c r="BP31" i="35"/>
  <c r="BP30" i="35"/>
  <c r="BP28" i="35"/>
  <c r="BP27" i="35"/>
  <c r="BP26" i="35"/>
  <c r="BP25" i="35"/>
  <c r="BP24" i="35"/>
  <c r="BP22" i="35"/>
  <c r="BP21" i="35"/>
  <c r="BP20" i="35"/>
  <c r="BP19" i="35"/>
  <c r="BP18" i="35"/>
  <c r="BP16" i="35"/>
  <c r="BP15" i="35"/>
  <c r="BP14" i="35"/>
  <c r="BP13" i="35"/>
  <c r="BP12" i="35"/>
  <c r="AA10" i="22" l="1"/>
  <c r="L34" i="33" l="1"/>
  <c r="AC10" i="40"/>
  <c r="AH39" i="36"/>
  <c r="AH38" i="36"/>
  <c r="AH37" i="36"/>
  <c r="AH36" i="36"/>
  <c r="AH34" i="36"/>
  <c r="AH33" i="36"/>
  <c r="AH32" i="36"/>
  <c r="AH31" i="36"/>
  <c r="AH30" i="36"/>
  <c r="AH28" i="36"/>
  <c r="AH27" i="36"/>
  <c r="AH26" i="36"/>
  <c r="AH25" i="36"/>
  <c r="AH24" i="36"/>
  <c r="AH22" i="36"/>
  <c r="AH21" i="36"/>
  <c r="AH20" i="36"/>
  <c r="AH19" i="36"/>
  <c r="AH18" i="36"/>
  <c r="AH16" i="36"/>
  <c r="AH15" i="36"/>
  <c r="AH14" i="36"/>
  <c r="AH10" i="36" s="1"/>
  <c r="AH13" i="36"/>
  <c r="AH12" i="36"/>
  <c r="AG10" i="36"/>
  <c r="BP10" i="35" l="1"/>
  <c r="AO39" i="33" l="1"/>
  <c r="AO38" i="33"/>
  <c r="AO37" i="33"/>
  <c r="AO36" i="33"/>
  <c r="AO34" i="33"/>
  <c r="AO33" i="33"/>
  <c r="AO32" i="33"/>
  <c r="AO31" i="33"/>
  <c r="AO30" i="33"/>
  <c r="AO28" i="33"/>
  <c r="AO27" i="33"/>
  <c r="AO26" i="33"/>
  <c r="AO25" i="33"/>
  <c r="AO24" i="33"/>
  <c r="AO22" i="33"/>
  <c r="AO21" i="33"/>
  <c r="AO20" i="33"/>
  <c r="AO19" i="33"/>
  <c r="AO18" i="33"/>
  <c r="AO16" i="33"/>
  <c r="AO15" i="33"/>
  <c r="AO14" i="33"/>
  <c r="AO13" i="33"/>
  <c r="AO12" i="33"/>
  <c r="AN10" i="33"/>
  <c r="AM10" i="33"/>
  <c r="AS39" i="32"/>
  <c r="AS38" i="32"/>
  <c r="AS37" i="32"/>
  <c r="AS36" i="32"/>
  <c r="AS34" i="32"/>
  <c r="AS33" i="32"/>
  <c r="AS32" i="32"/>
  <c r="AS31" i="32"/>
  <c r="AS30" i="32"/>
  <c r="AS28" i="32"/>
  <c r="AS27" i="32"/>
  <c r="AS26" i="32"/>
  <c r="AS25" i="32"/>
  <c r="AS24" i="32"/>
  <c r="AS22" i="32"/>
  <c r="AS21" i="32"/>
  <c r="AS20" i="32"/>
  <c r="AS19" i="32"/>
  <c r="AS18" i="32"/>
  <c r="AS16" i="32"/>
  <c r="AS15" i="32"/>
  <c r="AS14" i="32"/>
  <c r="AS13" i="32"/>
  <c r="AS12" i="32"/>
  <c r="AR10" i="32"/>
  <c r="AQ10" i="32"/>
  <c r="BH39" i="31"/>
  <c r="BI39" i="31" s="1"/>
  <c r="BH38" i="31"/>
  <c r="BI38" i="31" s="1"/>
  <c r="BH37" i="31"/>
  <c r="BI37" i="31" s="1"/>
  <c r="BH36" i="31"/>
  <c r="BI36" i="31" s="1"/>
  <c r="BH34" i="31"/>
  <c r="BI34" i="31" s="1"/>
  <c r="BH33" i="31"/>
  <c r="BI33" i="31" s="1"/>
  <c r="BH32" i="31"/>
  <c r="BI32" i="31" s="1"/>
  <c r="BH31" i="31"/>
  <c r="BI31" i="31" s="1"/>
  <c r="BH30" i="31"/>
  <c r="BI30" i="31" s="1"/>
  <c r="BH28" i="31"/>
  <c r="BI28" i="31" s="1"/>
  <c r="BH27" i="31"/>
  <c r="BI27" i="31" s="1"/>
  <c r="BH26" i="31"/>
  <c r="BI26" i="31" s="1"/>
  <c r="BH25" i="31"/>
  <c r="BI25" i="31" s="1"/>
  <c r="BH24" i="31"/>
  <c r="BI24" i="31" s="1"/>
  <c r="BH22" i="31"/>
  <c r="BI22" i="31" s="1"/>
  <c r="BH21" i="31"/>
  <c r="BI21" i="31" s="1"/>
  <c r="BH20" i="31"/>
  <c r="BI20" i="31" s="1"/>
  <c r="BH19" i="31"/>
  <c r="BI19" i="31" s="1"/>
  <c r="BH18" i="31"/>
  <c r="BI18" i="31" s="1"/>
  <c r="BH16" i="31"/>
  <c r="BI16" i="31" s="1"/>
  <c r="BH15" i="31"/>
  <c r="BI15" i="31" s="1"/>
  <c r="BH14" i="31"/>
  <c r="BI14" i="31" s="1"/>
  <c r="BH13" i="31"/>
  <c r="BI13" i="31" s="1"/>
  <c r="BH12" i="31"/>
  <c r="BG10" i="31"/>
  <c r="BF10" i="31"/>
  <c r="BE10" i="31"/>
  <c r="BH10" i="31" l="1"/>
  <c r="BI12" i="31"/>
  <c r="BI10" i="31" s="1"/>
  <c r="AS10" i="32"/>
  <c r="AO10" i="33"/>
  <c r="BH39" i="30"/>
  <c r="BI39" i="30" s="1"/>
  <c r="BH38" i="30"/>
  <c r="BI38" i="30" s="1"/>
  <c r="BH37" i="30"/>
  <c r="BI37" i="30" s="1"/>
  <c r="BH36" i="30"/>
  <c r="BI36" i="30" s="1"/>
  <c r="BH34" i="30"/>
  <c r="BI34" i="30" s="1"/>
  <c r="BH33" i="30"/>
  <c r="BI33" i="30" s="1"/>
  <c r="BH32" i="30"/>
  <c r="BI32" i="30" s="1"/>
  <c r="BH31" i="30"/>
  <c r="BI31" i="30" s="1"/>
  <c r="BH30" i="30"/>
  <c r="BI30" i="30" s="1"/>
  <c r="BH28" i="30"/>
  <c r="BI28" i="30" s="1"/>
  <c r="BH27" i="30"/>
  <c r="BI27" i="30" s="1"/>
  <c r="BH26" i="30"/>
  <c r="BI26" i="30" s="1"/>
  <c r="BH25" i="30"/>
  <c r="BI25" i="30" s="1"/>
  <c r="BH24" i="30"/>
  <c r="BI24" i="30" s="1"/>
  <c r="BH22" i="30"/>
  <c r="BI22" i="30" s="1"/>
  <c r="BH21" i="30"/>
  <c r="BI21" i="30" s="1"/>
  <c r="BH20" i="30"/>
  <c r="BI20" i="30" s="1"/>
  <c r="BH19" i="30"/>
  <c r="BI19" i="30" s="1"/>
  <c r="BH18" i="30"/>
  <c r="BI18" i="30" s="1"/>
  <c r="BH16" i="30"/>
  <c r="BI16" i="30" s="1"/>
  <c r="BH15" i="30"/>
  <c r="BI15" i="30" s="1"/>
  <c r="BH14" i="30"/>
  <c r="BI14" i="30" s="1"/>
  <c r="BH13" i="30"/>
  <c r="BI13" i="30" s="1"/>
  <c r="BH12" i="30"/>
  <c r="BI12" i="30" s="1"/>
  <c r="BG10" i="30"/>
  <c r="BG2" i="30" s="1"/>
  <c r="BF10" i="30"/>
  <c r="BE10" i="30"/>
  <c r="BE2" i="30" s="1"/>
  <c r="AO39" i="39"/>
  <c r="AO38" i="39"/>
  <c r="AO37" i="39"/>
  <c r="AO36" i="39"/>
  <c r="AO34" i="39"/>
  <c r="AO33" i="39"/>
  <c r="AO32" i="39"/>
  <c r="AO31" i="39"/>
  <c r="AO30" i="39"/>
  <c r="AO28" i="39"/>
  <c r="AO27" i="39"/>
  <c r="AO26" i="39"/>
  <c r="AO25" i="39"/>
  <c r="AO24" i="39"/>
  <c r="AO22" i="39"/>
  <c r="AO21" i="39"/>
  <c r="AO20" i="39"/>
  <c r="AO19" i="39"/>
  <c r="AO18" i="39"/>
  <c r="AO16" i="39"/>
  <c r="AO15" i="39"/>
  <c r="AO14" i="39"/>
  <c r="AO13" i="39"/>
  <c r="AO12" i="39"/>
  <c r="AN10" i="39"/>
  <c r="AM10" i="39"/>
  <c r="BX39" i="29"/>
  <c r="BY39" i="29" s="1"/>
  <c r="BX38" i="29"/>
  <c r="BY38" i="29" s="1"/>
  <c r="BX37" i="29"/>
  <c r="BY37" i="29" s="1"/>
  <c r="BX36" i="29"/>
  <c r="BY36" i="29" s="1"/>
  <c r="BX34" i="29"/>
  <c r="BY34" i="29" s="1"/>
  <c r="BX33" i="29"/>
  <c r="BY33" i="29" s="1"/>
  <c r="BX32" i="29"/>
  <c r="BY32" i="29" s="1"/>
  <c r="BX31" i="29"/>
  <c r="BY31" i="29" s="1"/>
  <c r="BX30" i="29"/>
  <c r="BY30" i="29" s="1"/>
  <c r="BX28" i="29"/>
  <c r="BY28" i="29" s="1"/>
  <c r="BX27" i="29"/>
  <c r="BY27" i="29" s="1"/>
  <c r="BX26" i="29"/>
  <c r="BY26" i="29" s="1"/>
  <c r="BX25" i="29"/>
  <c r="BY25" i="29" s="1"/>
  <c r="BX24" i="29"/>
  <c r="BY24" i="29" s="1"/>
  <c r="BX22" i="29"/>
  <c r="BY22" i="29" s="1"/>
  <c r="BX21" i="29"/>
  <c r="BY21" i="29" s="1"/>
  <c r="BX20" i="29"/>
  <c r="BY20" i="29" s="1"/>
  <c r="BX19" i="29"/>
  <c r="BY19" i="29" s="1"/>
  <c r="BX18" i="29"/>
  <c r="BY18" i="29" s="1"/>
  <c r="BX16" i="29"/>
  <c r="BY16" i="29" s="1"/>
  <c r="BX15" i="29"/>
  <c r="BY15" i="29" s="1"/>
  <c r="BX14" i="29"/>
  <c r="BY14" i="29" s="1"/>
  <c r="BX13" i="29"/>
  <c r="BX12" i="29"/>
  <c r="BY12" i="29" s="1"/>
  <c r="BW10" i="29"/>
  <c r="BV10" i="29"/>
  <c r="BU10" i="29"/>
  <c r="AO10" i="39" l="1"/>
  <c r="BX10" i="29"/>
  <c r="BY13" i="29"/>
  <c r="BY10" i="29" s="1"/>
  <c r="BH10" i="30"/>
  <c r="BI10" i="30"/>
  <c r="BI39" i="28" l="1"/>
  <c r="BJ39" i="28" s="1"/>
  <c r="BI38" i="28"/>
  <c r="BJ38" i="28" s="1"/>
  <c r="BI37" i="28"/>
  <c r="BJ37" i="28" s="1"/>
  <c r="BI36" i="28"/>
  <c r="BJ36" i="28" s="1"/>
  <c r="BI34" i="28"/>
  <c r="BJ34" i="28" s="1"/>
  <c r="BI33" i="28"/>
  <c r="BJ33" i="28" s="1"/>
  <c r="BI32" i="28"/>
  <c r="BJ32" i="28" s="1"/>
  <c r="BI31" i="28"/>
  <c r="BJ31" i="28" s="1"/>
  <c r="BI30" i="28"/>
  <c r="BJ30" i="28" s="1"/>
  <c r="BI28" i="28"/>
  <c r="BJ28" i="28" s="1"/>
  <c r="BI27" i="28"/>
  <c r="BJ27" i="28" s="1"/>
  <c r="BI26" i="28"/>
  <c r="BJ26" i="28" s="1"/>
  <c r="BI25" i="28"/>
  <c r="BJ25" i="28" s="1"/>
  <c r="BI24" i="28"/>
  <c r="BJ24" i="28" s="1"/>
  <c r="BI22" i="28"/>
  <c r="BJ22" i="28" s="1"/>
  <c r="BI21" i="28"/>
  <c r="BJ21" i="28" s="1"/>
  <c r="BI20" i="28"/>
  <c r="BJ20" i="28" s="1"/>
  <c r="BI19" i="28"/>
  <c r="BJ19" i="28" s="1"/>
  <c r="BI18" i="28"/>
  <c r="BJ18" i="28" s="1"/>
  <c r="BI16" i="28"/>
  <c r="BJ16" i="28" s="1"/>
  <c r="BI15" i="28"/>
  <c r="BJ15" i="28" s="1"/>
  <c r="BI14" i="28"/>
  <c r="BJ14" i="28" s="1"/>
  <c r="BI13" i="28"/>
  <c r="BI12" i="28"/>
  <c r="BJ12" i="28" s="1"/>
  <c r="BH10" i="28"/>
  <c r="BG10" i="28"/>
  <c r="BF10" i="28"/>
  <c r="BE10" i="28"/>
  <c r="AT10" i="27"/>
  <c r="AU39" i="27"/>
  <c r="AV39" i="27" s="1"/>
  <c r="AU38" i="27"/>
  <c r="AV38" i="27" s="1"/>
  <c r="AU37" i="27"/>
  <c r="AV37" i="27" s="1"/>
  <c r="AU36" i="27"/>
  <c r="AV36" i="27" s="1"/>
  <c r="AU34" i="27"/>
  <c r="AV34" i="27" s="1"/>
  <c r="AU33" i="27"/>
  <c r="AV33" i="27" s="1"/>
  <c r="AU32" i="27"/>
  <c r="AV32" i="27" s="1"/>
  <c r="AU31" i="27"/>
  <c r="AV31" i="27" s="1"/>
  <c r="AU30" i="27"/>
  <c r="AV30" i="27" s="1"/>
  <c r="AU28" i="27"/>
  <c r="AV28" i="27" s="1"/>
  <c r="AU27" i="27"/>
  <c r="AV27" i="27" s="1"/>
  <c r="AU26" i="27"/>
  <c r="AV26" i="27" s="1"/>
  <c r="AU25" i="27"/>
  <c r="AV25" i="27" s="1"/>
  <c r="AU24" i="27"/>
  <c r="AV24" i="27" s="1"/>
  <c r="AU22" i="27"/>
  <c r="AV22" i="27" s="1"/>
  <c r="AU21" i="27"/>
  <c r="AV21" i="27" s="1"/>
  <c r="AU20" i="27"/>
  <c r="AV20" i="27" s="1"/>
  <c r="AU19" i="27"/>
  <c r="AV19" i="27" s="1"/>
  <c r="AU18" i="27"/>
  <c r="AV18" i="27" s="1"/>
  <c r="AU16" i="27"/>
  <c r="AV16" i="27" s="1"/>
  <c r="AU15" i="27"/>
  <c r="AV15" i="27" s="1"/>
  <c r="AU14" i="27"/>
  <c r="AV14" i="27" s="1"/>
  <c r="AU13" i="27"/>
  <c r="AV13" i="27" s="1"/>
  <c r="AU12" i="27"/>
  <c r="AV12" i="27" s="1"/>
  <c r="AS10" i="27"/>
  <c r="AB39" i="26"/>
  <c r="AB38" i="26"/>
  <c r="AB37" i="26"/>
  <c r="AB36" i="26"/>
  <c r="AB34" i="26"/>
  <c r="AB33" i="26"/>
  <c r="AB32" i="26"/>
  <c r="AB31" i="26"/>
  <c r="AB30" i="26"/>
  <c r="AB28" i="26"/>
  <c r="AB27" i="26"/>
  <c r="AB26" i="26"/>
  <c r="AB25" i="26"/>
  <c r="AB24" i="26"/>
  <c r="AB23" i="26"/>
  <c r="AB22" i="26"/>
  <c r="AB21" i="26"/>
  <c r="AB20" i="26"/>
  <c r="AB19" i="26"/>
  <c r="AB18" i="26"/>
  <c r="AB16" i="26"/>
  <c r="AB15" i="26"/>
  <c r="AB14" i="26"/>
  <c r="AB13" i="26"/>
  <c r="AB12" i="26"/>
  <c r="AA10" i="26"/>
  <c r="AB10" i="26" s="1"/>
  <c r="L39" i="25"/>
  <c r="AE39" i="25"/>
  <c r="AF39" i="25" s="1"/>
  <c r="AE38" i="25"/>
  <c r="AF38" i="25" s="1"/>
  <c r="AE37" i="25"/>
  <c r="AF37" i="25" s="1"/>
  <c r="AE36" i="25"/>
  <c r="AF36" i="25" s="1"/>
  <c r="AE34" i="25"/>
  <c r="AF34" i="25" s="1"/>
  <c r="AE33" i="25"/>
  <c r="AF33" i="25" s="1"/>
  <c r="AE32" i="25"/>
  <c r="AF32" i="25" s="1"/>
  <c r="AE31" i="25"/>
  <c r="AF31" i="25" s="1"/>
  <c r="AE30" i="25"/>
  <c r="AF30" i="25" s="1"/>
  <c r="AE28" i="25"/>
  <c r="AF28" i="25" s="1"/>
  <c r="AE27" i="25"/>
  <c r="AF27" i="25" s="1"/>
  <c r="AE26" i="25"/>
  <c r="AF26" i="25" s="1"/>
  <c r="AE25" i="25"/>
  <c r="AF25" i="25" s="1"/>
  <c r="AE24" i="25"/>
  <c r="AF24" i="25" s="1"/>
  <c r="AE22" i="25"/>
  <c r="AF22" i="25" s="1"/>
  <c r="AE21" i="25"/>
  <c r="AF21" i="25" s="1"/>
  <c r="AE20" i="25"/>
  <c r="AF20" i="25" s="1"/>
  <c r="AE19" i="25"/>
  <c r="AF19" i="25" s="1"/>
  <c r="AE18" i="25"/>
  <c r="AF18" i="25" s="1"/>
  <c r="AE16" i="25"/>
  <c r="AF16" i="25" s="1"/>
  <c r="AE15" i="25"/>
  <c r="AF15" i="25" s="1"/>
  <c r="AE14" i="25"/>
  <c r="AF14" i="25" s="1"/>
  <c r="AE13" i="25"/>
  <c r="AF13" i="25" s="1"/>
  <c r="AE12" i="25"/>
  <c r="AF12" i="25" s="1"/>
  <c r="AD10" i="25"/>
  <c r="AC10" i="25"/>
  <c r="L38" i="25"/>
  <c r="L37" i="25"/>
  <c r="L36" i="25"/>
  <c r="L34" i="25"/>
  <c r="L33" i="25"/>
  <c r="L32" i="25"/>
  <c r="L31" i="25"/>
  <c r="L30" i="25"/>
  <c r="L28" i="25"/>
  <c r="L27" i="25"/>
  <c r="L26" i="25"/>
  <c r="L25" i="25"/>
  <c r="L24" i="25"/>
  <c r="L22" i="25"/>
  <c r="L21" i="25"/>
  <c r="L20" i="25"/>
  <c r="L19" i="25"/>
  <c r="L18" i="25"/>
  <c r="L16" i="25"/>
  <c r="L15" i="25"/>
  <c r="L14" i="25"/>
  <c r="L13" i="25"/>
  <c r="L12" i="25"/>
  <c r="AB39" i="24"/>
  <c r="AB38" i="24"/>
  <c r="AB37" i="24"/>
  <c r="AB36" i="24"/>
  <c r="AB34" i="24"/>
  <c r="AB33" i="24"/>
  <c r="AB32" i="24"/>
  <c r="AB31" i="24"/>
  <c r="AB30" i="24"/>
  <c r="AB28" i="24"/>
  <c r="AB27" i="24"/>
  <c r="AB26" i="24"/>
  <c r="AB25" i="24"/>
  <c r="AB24" i="24"/>
  <c r="AB22" i="24"/>
  <c r="AB21" i="24"/>
  <c r="AB20" i="24"/>
  <c r="AB19" i="24"/>
  <c r="AB18" i="24"/>
  <c r="AB16" i="24"/>
  <c r="AB15" i="24"/>
  <c r="AB14" i="24"/>
  <c r="AB13" i="24"/>
  <c r="AB12" i="24"/>
  <c r="AB10" i="24"/>
  <c r="L39" i="23"/>
  <c r="L38" i="23"/>
  <c r="L37" i="23"/>
  <c r="L36" i="23"/>
  <c r="L34" i="23"/>
  <c r="L33" i="23"/>
  <c r="L32" i="23"/>
  <c r="L31" i="23"/>
  <c r="L30" i="23"/>
  <c r="L28" i="23"/>
  <c r="L27" i="23"/>
  <c r="L26" i="23"/>
  <c r="L25" i="23"/>
  <c r="L24" i="23"/>
  <c r="L22" i="23"/>
  <c r="L21" i="23"/>
  <c r="L20" i="23"/>
  <c r="L19" i="23"/>
  <c r="L18" i="23"/>
  <c r="L16" i="23"/>
  <c r="L15" i="23"/>
  <c r="L14" i="23"/>
  <c r="L13" i="23"/>
  <c r="L12" i="23"/>
  <c r="AB39" i="22"/>
  <c r="AB38" i="22"/>
  <c r="AB37" i="22"/>
  <c r="AB36" i="22"/>
  <c r="AB34" i="22"/>
  <c r="AB33" i="22"/>
  <c r="AB32" i="22"/>
  <c r="AB31" i="22"/>
  <c r="AB30" i="22"/>
  <c r="AB28" i="22"/>
  <c r="AB27" i="22"/>
  <c r="AB26" i="22"/>
  <c r="AB25" i="22"/>
  <c r="AB24" i="22"/>
  <c r="AB22" i="22"/>
  <c r="AB21" i="22"/>
  <c r="AB20" i="22"/>
  <c r="AB19" i="22"/>
  <c r="AB18" i="22"/>
  <c r="AB16" i="22"/>
  <c r="AB15" i="22"/>
  <c r="AB14" i="22"/>
  <c r="AB13" i="22"/>
  <c r="AB12" i="22"/>
  <c r="L39" i="22"/>
  <c r="L38" i="22"/>
  <c r="L37" i="22"/>
  <c r="L36" i="22"/>
  <c r="L34" i="22"/>
  <c r="L33" i="22"/>
  <c r="L32" i="22"/>
  <c r="L31" i="22"/>
  <c r="L30" i="22"/>
  <c r="L28" i="22"/>
  <c r="L27" i="22"/>
  <c r="L26" i="22"/>
  <c r="L25" i="22"/>
  <c r="L24" i="22"/>
  <c r="L22" i="22"/>
  <c r="L21" i="22"/>
  <c r="L20" i="22"/>
  <c r="L19" i="22"/>
  <c r="L18" i="22"/>
  <c r="L16" i="22"/>
  <c r="L15" i="22"/>
  <c r="L14" i="22"/>
  <c r="L13" i="22"/>
  <c r="L12" i="22"/>
  <c r="AC39" i="38"/>
  <c r="AC38" i="38"/>
  <c r="AC37" i="38"/>
  <c r="AC36" i="38"/>
  <c r="AC34" i="38"/>
  <c r="AC33" i="38"/>
  <c r="AC32" i="38"/>
  <c r="AC31" i="38"/>
  <c r="AC30" i="38"/>
  <c r="AC28" i="38"/>
  <c r="AC27" i="38"/>
  <c r="AC26" i="38"/>
  <c r="AC25" i="38"/>
  <c r="AC24" i="38"/>
  <c r="AC22" i="38"/>
  <c r="AC21" i="38"/>
  <c r="AC20" i="38"/>
  <c r="AC19" i="38"/>
  <c r="AC18" i="38"/>
  <c r="AC16" i="38"/>
  <c r="AC15" i="38"/>
  <c r="AC14" i="38"/>
  <c r="AC13" i="38"/>
  <c r="AC12" i="38"/>
  <c r="AN10" i="27"/>
  <c r="AA39" i="25"/>
  <c r="AB39" i="25" s="1"/>
  <c r="AA38" i="25"/>
  <c r="AB38" i="25" s="1"/>
  <c r="AA37" i="25"/>
  <c r="AB37" i="25" s="1"/>
  <c r="AA36" i="25"/>
  <c r="AB36" i="25" s="1"/>
  <c r="AA34" i="25"/>
  <c r="AB34" i="25" s="1"/>
  <c r="AA33" i="25"/>
  <c r="AB33" i="25" s="1"/>
  <c r="AA32" i="25"/>
  <c r="AB32" i="25" s="1"/>
  <c r="AA31" i="25"/>
  <c r="AB31" i="25" s="1"/>
  <c r="AA30" i="25"/>
  <c r="AB30" i="25" s="1"/>
  <c r="AA28" i="25"/>
  <c r="AB28" i="25" s="1"/>
  <c r="AA27" i="25"/>
  <c r="AB27" i="25" s="1"/>
  <c r="AA26" i="25"/>
  <c r="AB26" i="25" s="1"/>
  <c r="AA25" i="25"/>
  <c r="AB25" i="25" s="1"/>
  <c r="AA24" i="25"/>
  <c r="AB24" i="25" s="1"/>
  <c r="AA22" i="25"/>
  <c r="AB22" i="25" s="1"/>
  <c r="AA21" i="25"/>
  <c r="AB21" i="25" s="1"/>
  <c r="AA20" i="25"/>
  <c r="AB20" i="25" s="1"/>
  <c r="AA19" i="25"/>
  <c r="AB19" i="25" s="1"/>
  <c r="AA18" i="25"/>
  <c r="AB18" i="25" s="1"/>
  <c r="AA16" i="25"/>
  <c r="AB16" i="25" s="1"/>
  <c r="AA15" i="25"/>
  <c r="AB15" i="25" s="1"/>
  <c r="AA14" i="25"/>
  <c r="AB14" i="25" s="1"/>
  <c r="AA13" i="25"/>
  <c r="AB13" i="25" s="1"/>
  <c r="AA12" i="25"/>
  <c r="AB12" i="25" s="1"/>
  <c r="Z10" i="25"/>
  <c r="Y10" i="22"/>
  <c r="BQ10" i="29"/>
  <c r="BO10" i="29"/>
  <c r="BP10" i="29"/>
  <c r="L39" i="34"/>
  <c r="L38" i="34"/>
  <c r="L37" i="34"/>
  <c r="L36" i="34"/>
  <c r="L34" i="34"/>
  <c r="L33" i="34"/>
  <c r="L32" i="34"/>
  <c r="L31" i="34"/>
  <c r="L30" i="34"/>
  <c r="L28" i="34"/>
  <c r="L27" i="34"/>
  <c r="L26" i="34"/>
  <c r="L25" i="34"/>
  <c r="L24" i="34"/>
  <c r="L22" i="34"/>
  <c r="L21" i="34"/>
  <c r="L20" i="34"/>
  <c r="L19" i="34"/>
  <c r="L18" i="34"/>
  <c r="L16" i="34"/>
  <c r="L15" i="34"/>
  <c r="L14" i="34"/>
  <c r="L13" i="34"/>
  <c r="L12" i="34"/>
  <c r="L10" i="34"/>
  <c r="Y10" i="26"/>
  <c r="BJ39" i="35"/>
  <c r="BJ38" i="35"/>
  <c r="BJ37" i="35"/>
  <c r="BJ36" i="35"/>
  <c r="BJ34" i="35"/>
  <c r="BJ33" i="35"/>
  <c r="BJ32" i="35"/>
  <c r="BJ31" i="35"/>
  <c r="BJ30" i="35"/>
  <c r="BJ28" i="35"/>
  <c r="BJ27" i="35"/>
  <c r="BJ26" i="35"/>
  <c r="BJ25" i="35"/>
  <c r="BJ24" i="35"/>
  <c r="BJ22" i="35"/>
  <c r="BJ21" i="35"/>
  <c r="BJ20" i="35"/>
  <c r="BJ19" i="35"/>
  <c r="BJ18" i="35"/>
  <c r="BJ16" i="35"/>
  <c r="BJ15" i="35"/>
  <c r="BJ14" i="35"/>
  <c r="BJ13" i="35"/>
  <c r="BJ12" i="35"/>
  <c r="BJ10" i="35"/>
  <c r="AA10" i="40"/>
  <c r="AK39" i="33"/>
  <c r="AK38" i="33"/>
  <c r="AK37" i="33"/>
  <c r="AK36" i="33"/>
  <c r="AK34" i="33"/>
  <c r="AK33" i="33"/>
  <c r="AK32" i="33"/>
  <c r="AK31" i="33"/>
  <c r="AK30" i="33"/>
  <c r="AK28" i="33"/>
  <c r="AK27" i="33"/>
  <c r="AK26" i="33"/>
  <c r="AK25" i="33"/>
  <c r="AK24" i="33"/>
  <c r="AK22" i="33"/>
  <c r="AK21" i="33"/>
  <c r="AK20" i="33"/>
  <c r="AK19" i="33"/>
  <c r="AK18" i="33"/>
  <c r="AK16" i="33"/>
  <c r="AK15" i="33"/>
  <c r="AK14" i="33"/>
  <c r="AK13" i="33"/>
  <c r="AK12" i="33"/>
  <c r="AK10" i="33"/>
  <c r="AJ10" i="33"/>
  <c r="AI10" i="33"/>
  <c r="AO39" i="32"/>
  <c r="AO38" i="32"/>
  <c r="AO37" i="32"/>
  <c r="AO36" i="32"/>
  <c r="AO34" i="32"/>
  <c r="AO33" i="32"/>
  <c r="AO32" i="32"/>
  <c r="AO31" i="32"/>
  <c r="AO30" i="32"/>
  <c r="AO28" i="32"/>
  <c r="AO27" i="32"/>
  <c r="AO26" i="32"/>
  <c r="AO25" i="32"/>
  <c r="AO24" i="32"/>
  <c r="AO22" i="32"/>
  <c r="AO21" i="32"/>
  <c r="AO20" i="32"/>
  <c r="AO19" i="32"/>
  <c r="AO18" i="32"/>
  <c r="AO16" i="32"/>
  <c r="AO15" i="32"/>
  <c r="AO14" i="32"/>
  <c r="AO13" i="32"/>
  <c r="AO12" i="32"/>
  <c r="AN10" i="32"/>
  <c r="AM10" i="32"/>
  <c r="BB39" i="31"/>
  <c r="BC39" i="31"/>
  <c r="BB38" i="31"/>
  <c r="BC38" i="31" s="1"/>
  <c r="BB37" i="31"/>
  <c r="BC37" i="31"/>
  <c r="BB36" i="31"/>
  <c r="BC36" i="31" s="1"/>
  <c r="BB34" i="31"/>
  <c r="BC34" i="31" s="1"/>
  <c r="BB33" i="31"/>
  <c r="BC33" i="31" s="1"/>
  <c r="BB32" i="31"/>
  <c r="BC32" i="31" s="1"/>
  <c r="BB31" i="31"/>
  <c r="BC31" i="31" s="1"/>
  <c r="BB30" i="31"/>
  <c r="BC30" i="31"/>
  <c r="BB28" i="31"/>
  <c r="BC28" i="31" s="1"/>
  <c r="BB27" i="31"/>
  <c r="BC27" i="31" s="1"/>
  <c r="BB26" i="31"/>
  <c r="BC26" i="31" s="1"/>
  <c r="BB25" i="31"/>
  <c r="BC25" i="31" s="1"/>
  <c r="BB24" i="31"/>
  <c r="BC24" i="31" s="1"/>
  <c r="BB22" i="31"/>
  <c r="BC22" i="31" s="1"/>
  <c r="BB21" i="31"/>
  <c r="BC21" i="31" s="1"/>
  <c r="BB20" i="31"/>
  <c r="BC20" i="31"/>
  <c r="BB19" i="31"/>
  <c r="BC19" i="31" s="1"/>
  <c r="BB18" i="31"/>
  <c r="BC18" i="31" s="1"/>
  <c r="BB16" i="31"/>
  <c r="BC16" i="31" s="1"/>
  <c r="BB15" i="31"/>
  <c r="BC15" i="31" s="1"/>
  <c r="BB14" i="31"/>
  <c r="BC14" i="31" s="1"/>
  <c r="BB13" i="31"/>
  <c r="BC13" i="31" s="1"/>
  <c r="BB12" i="31"/>
  <c r="BC12" i="31" s="1"/>
  <c r="BA10" i="31"/>
  <c r="AZ10" i="31"/>
  <c r="AY10" i="31"/>
  <c r="BB39" i="30"/>
  <c r="BC39" i="30"/>
  <c r="BB38" i="30"/>
  <c r="BC38" i="30" s="1"/>
  <c r="BB37" i="30"/>
  <c r="BC37" i="30"/>
  <c r="BB36" i="30"/>
  <c r="BC36" i="30" s="1"/>
  <c r="BB34" i="30"/>
  <c r="BC34" i="30" s="1"/>
  <c r="BB33" i="30"/>
  <c r="BC33" i="30" s="1"/>
  <c r="BB32" i="30"/>
  <c r="BC32" i="30" s="1"/>
  <c r="BB31" i="30"/>
  <c r="BC31" i="30" s="1"/>
  <c r="BB30" i="30"/>
  <c r="BC30" i="30" s="1"/>
  <c r="BB28" i="30"/>
  <c r="BC28" i="30" s="1"/>
  <c r="BB27" i="30"/>
  <c r="BC27" i="30" s="1"/>
  <c r="BB26" i="30"/>
  <c r="BC26" i="30" s="1"/>
  <c r="BB25" i="30"/>
  <c r="BC25" i="30" s="1"/>
  <c r="BB24" i="30"/>
  <c r="BC24" i="30" s="1"/>
  <c r="BB22" i="30"/>
  <c r="BC22" i="30" s="1"/>
  <c r="BB21" i="30"/>
  <c r="BC21" i="30" s="1"/>
  <c r="BB20" i="30"/>
  <c r="BC20" i="30" s="1"/>
  <c r="BB19" i="30"/>
  <c r="BC19" i="30" s="1"/>
  <c r="BB18" i="30"/>
  <c r="BC18" i="30" s="1"/>
  <c r="BB16" i="30"/>
  <c r="BC16" i="30" s="1"/>
  <c r="BB15" i="30"/>
  <c r="BC15" i="30" s="1"/>
  <c r="BB14" i="30"/>
  <c r="BC14" i="30" s="1"/>
  <c r="BB13" i="30"/>
  <c r="BC13" i="30" s="1"/>
  <c r="BB12" i="30"/>
  <c r="BC12" i="30" s="1"/>
  <c r="BA10" i="30"/>
  <c r="AZ10" i="30"/>
  <c r="AS10" i="30"/>
  <c r="AY10" i="30"/>
  <c r="AK39" i="39"/>
  <c r="AK38" i="39"/>
  <c r="AK37" i="39"/>
  <c r="AK36" i="39"/>
  <c r="AK34" i="39"/>
  <c r="AK33" i="39"/>
  <c r="AK32" i="39"/>
  <c r="AK31" i="39"/>
  <c r="AK30" i="39"/>
  <c r="AK28" i="39"/>
  <c r="AK27" i="39"/>
  <c r="AK26" i="39"/>
  <c r="AK25" i="39"/>
  <c r="AK24" i="39"/>
  <c r="AK22" i="39"/>
  <c r="AK21" i="39"/>
  <c r="AK20" i="39"/>
  <c r="AK19" i="39"/>
  <c r="AK18" i="39"/>
  <c r="AK16" i="39"/>
  <c r="AK15" i="39"/>
  <c r="AK14" i="39"/>
  <c r="AK13" i="39"/>
  <c r="AK12" i="39"/>
  <c r="AJ10" i="39"/>
  <c r="AI10" i="39"/>
  <c r="BR39" i="29"/>
  <c r="BS39" i="29" s="1"/>
  <c r="BR38" i="29"/>
  <c r="BS38" i="29" s="1"/>
  <c r="BR37" i="29"/>
  <c r="BS37" i="29" s="1"/>
  <c r="BR36" i="29"/>
  <c r="BS36" i="29" s="1"/>
  <c r="BR34" i="29"/>
  <c r="BS34" i="29" s="1"/>
  <c r="BR33" i="29"/>
  <c r="BS33" i="29" s="1"/>
  <c r="BR32" i="29"/>
  <c r="BS32" i="29" s="1"/>
  <c r="BR31" i="29"/>
  <c r="BS31" i="29" s="1"/>
  <c r="BR30" i="29"/>
  <c r="BS30" i="29" s="1"/>
  <c r="BR28" i="29"/>
  <c r="BS28" i="29" s="1"/>
  <c r="BR27" i="29"/>
  <c r="BS27" i="29" s="1"/>
  <c r="BR26" i="29"/>
  <c r="BS26" i="29" s="1"/>
  <c r="BR25" i="29"/>
  <c r="BS25" i="29" s="1"/>
  <c r="BR24" i="29"/>
  <c r="BS24" i="29" s="1"/>
  <c r="BR22" i="29"/>
  <c r="BS22" i="29" s="1"/>
  <c r="BR21" i="29"/>
  <c r="BS21" i="29" s="1"/>
  <c r="BR20" i="29"/>
  <c r="BS20" i="29" s="1"/>
  <c r="BR19" i="29"/>
  <c r="BS19" i="29" s="1"/>
  <c r="BR18" i="29"/>
  <c r="BS18" i="29" s="1"/>
  <c r="BR16" i="29"/>
  <c r="BS16" i="29" s="1"/>
  <c r="BR15" i="29"/>
  <c r="BS15" i="29" s="1"/>
  <c r="BR14" i="29"/>
  <c r="BS14" i="29" s="1"/>
  <c r="BR13" i="29"/>
  <c r="BS13" i="29" s="1"/>
  <c r="BR12" i="29"/>
  <c r="BB39" i="28"/>
  <c r="BC39" i="28" s="1"/>
  <c r="BB38" i="28"/>
  <c r="BC38" i="28" s="1"/>
  <c r="BB37" i="28"/>
  <c r="BC37" i="28" s="1"/>
  <c r="BB36" i="28"/>
  <c r="BC36" i="28" s="1"/>
  <c r="BB34" i="28"/>
  <c r="BC34" i="28" s="1"/>
  <c r="BB33" i="28"/>
  <c r="BC33" i="28" s="1"/>
  <c r="BB32" i="28"/>
  <c r="BC32" i="28" s="1"/>
  <c r="BB31" i="28"/>
  <c r="BC31" i="28" s="1"/>
  <c r="BB30" i="28"/>
  <c r="BC30" i="28" s="1"/>
  <c r="BB28" i="28"/>
  <c r="BC28" i="28" s="1"/>
  <c r="BB27" i="28"/>
  <c r="BC27" i="28" s="1"/>
  <c r="BB26" i="28"/>
  <c r="BC26" i="28" s="1"/>
  <c r="BB25" i="28"/>
  <c r="BC25" i="28" s="1"/>
  <c r="BB24" i="28"/>
  <c r="BC24" i="28" s="1"/>
  <c r="BB22" i="28"/>
  <c r="BC22" i="28" s="1"/>
  <c r="BB21" i="28"/>
  <c r="BC21" i="28" s="1"/>
  <c r="BB20" i="28"/>
  <c r="BC20" i="28" s="1"/>
  <c r="BB19" i="28"/>
  <c r="BC19" i="28" s="1"/>
  <c r="BB18" i="28"/>
  <c r="BC18" i="28" s="1"/>
  <c r="BB16" i="28"/>
  <c r="BC16" i="28" s="1"/>
  <c r="BB15" i="28"/>
  <c r="BC15" i="28" s="1"/>
  <c r="BB14" i="28"/>
  <c r="BC14" i="28" s="1"/>
  <c r="BB13" i="28"/>
  <c r="BC13" i="28" s="1"/>
  <c r="BB12" i="28"/>
  <c r="BC12" i="28" s="1"/>
  <c r="BA10" i="28"/>
  <c r="AZ10" i="28"/>
  <c r="AY10" i="28"/>
  <c r="AX10" i="28"/>
  <c r="AP39" i="27"/>
  <c r="AQ39" i="27" s="1"/>
  <c r="AP38" i="27"/>
  <c r="AQ38" i="27" s="1"/>
  <c r="AP37" i="27"/>
  <c r="AQ37" i="27" s="1"/>
  <c r="AP36" i="27"/>
  <c r="AQ36" i="27" s="1"/>
  <c r="AP34" i="27"/>
  <c r="AQ34" i="27" s="1"/>
  <c r="AP33" i="27"/>
  <c r="AQ33" i="27" s="1"/>
  <c r="AP32" i="27"/>
  <c r="AQ32" i="27" s="1"/>
  <c r="AP31" i="27"/>
  <c r="AQ31" i="27" s="1"/>
  <c r="AP30" i="27"/>
  <c r="AQ30" i="27" s="1"/>
  <c r="AP28" i="27"/>
  <c r="AQ28" i="27" s="1"/>
  <c r="AP27" i="27"/>
  <c r="AQ27" i="27" s="1"/>
  <c r="AP26" i="27"/>
  <c r="AQ26" i="27" s="1"/>
  <c r="AP25" i="27"/>
  <c r="AQ25" i="27" s="1"/>
  <c r="AP24" i="27"/>
  <c r="AQ24" i="27" s="1"/>
  <c r="AP22" i="27"/>
  <c r="AQ22" i="27" s="1"/>
  <c r="AP21" i="27"/>
  <c r="AQ21" i="27" s="1"/>
  <c r="AP20" i="27"/>
  <c r="AQ20" i="27" s="1"/>
  <c r="AP19" i="27"/>
  <c r="AQ19" i="27" s="1"/>
  <c r="AP18" i="27"/>
  <c r="AQ18" i="27" s="1"/>
  <c r="AP16" i="27"/>
  <c r="AQ16" i="27" s="1"/>
  <c r="AP15" i="27"/>
  <c r="AQ15" i="27" s="1"/>
  <c r="AP14" i="27"/>
  <c r="AQ14" i="27" s="1"/>
  <c r="AP13" i="27"/>
  <c r="AQ13" i="27" s="1"/>
  <c r="AP12" i="27"/>
  <c r="AQ12" i="27" s="1"/>
  <c r="AO10" i="27"/>
  <c r="Z39" i="26"/>
  <c r="Z38" i="26"/>
  <c r="Z37" i="26"/>
  <c r="Z36" i="26"/>
  <c r="Z34" i="26"/>
  <c r="Z33" i="26"/>
  <c r="Z32" i="26"/>
  <c r="Z31" i="26"/>
  <c r="Z30" i="26"/>
  <c r="Z28" i="26"/>
  <c r="Z27" i="26"/>
  <c r="Z26" i="26"/>
  <c r="Z25" i="26"/>
  <c r="Z24" i="26"/>
  <c r="Z22" i="26"/>
  <c r="Z21" i="26"/>
  <c r="Z20" i="26"/>
  <c r="Z19" i="26"/>
  <c r="Z18" i="26"/>
  <c r="Z16" i="26"/>
  <c r="Z15" i="26"/>
  <c r="Z14" i="26"/>
  <c r="Z13" i="26"/>
  <c r="Z12" i="26"/>
  <c r="L10" i="37"/>
  <c r="L12" i="37"/>
  <c r="L13" i="37"/>
  <c r="L14" i="37"/>
  <c r="L15" i="37"/>
  <c r="L16" i="37"/>
  <c r="L18" i="37"/>
  <c r="L19" i="37"/>
  <c r="L20" i="37"/>
  <c r="L21" i="37"/>
  <c r="L22" i="37"/>
  <c r="L24" i="37"/>
  <c r="L25" i="37"/>
  <c r="L26" i="37"/>
  <c r="L27" i="37"/>
  <c r="L28" i="37"/>
  <c r="L30" i="37"/>
  <c r="L31" i="37"/>
  <c r="L32" i="37"/>
  <c r="L33" i="37"/>
  <c r="L34" i="37"/>
  <c r="L36" i="37"/>
  <c r="L37" i="37"/>
  <c r="L38" i="37"/>
  <c r="L39" i="37"/>
  <c r="AE39" i="36"/>
  <c r="AE38" i="36"/>
  <c r="AE37" i="36"/>
  <c r="AE36" i="36"/>
  <c r="AE34" i="36"/>
  <c r="AE33" i="36"/>
  <c r="AE32" i="36"/>
  <c r="AE31" i="36"/>
  <c r="AE30" i="36"/>
  <c r="AE28" i="36"/>
  <c r="AE27" i="36"/>
  <c r="AE26" i="36"/>
  <c r="AE25" i="36"/>
  <c r="AE24" i="36"/>
  <c r="AE22" i="36"/>
  <c r="AE21" i="36"/>
  <c r="AE20" i="36"/>
  <c r="AE19" i="36"/>
  <c r="AE18" i="36"/>
  <c r="AE16" i="36"/>
  <c r="AE15" i="36"/>
  <c r="AE14" i="36"/>
  <c r="AE13" i="36"/>
  <c r="AE12" i="36"/>
  <c r="AD10" i="36"/>
  <c r="Y10" i="25"/>
  <c r="Z39" i="24"/>
  <c r="Z38" i="24"/>
  <c r="Z37" i="24"/>
  <c r="Z36" i="24"/>
  <c r="Z34" i="24"/>
  <c r="Z33" i="24"/>
  <c r="Z32" i="24"/>
  <c r="Z31" i="24"/>
  <c r="Z30" i="24"/>
  <c r="Z28" i="24"/>
  <c r="Z27" i="24"/>
  <c r="Z26" i="24"/>
  <c r="Z25" i="24"/>
  <c r="Z24" i="24"/>
  <c r="Z22" i="24"/>
  <c r="Z21" i="24"/>
  <c r="Z20" i="24"/>
  <c r="Z19" i="24"/>
  <c r="Z18" i="24"/>
  <c r="Z16" i="24"/>
  <c r="Z15" i="24"/>
  <c r="Z13" i="24"/>
  <c r="Z12" i="24"/>
  <c r="Y14" i="24"/>
  <c r="Z14" i="24" s="1"/>
  <c r="L10" i="23"/>
  <c r="Z39" i="22"/>
  <c r="Z38" i="22"/>
  <c r="Z37" i="22"/>
  <c r="Z36" i="22"/>
  <c r="Z34" i="22"/>
  <c r="Z33" i="22"/>
  <c r="Z32" i="22"/>
  <c r="Z31" i="22"/>
  <c r="Z30" i="22"/>
  <c r="Z28" i="22"/>
  <c r="Z27" i="22"/>
  <c r="Z26" i="22"/>
  <c r="Z25" i="22"/>
  <c r="Z24" i="22"/>
  <c r="Z22" i="22"/>
  <c r="Z21" i="22"/>
  <c r="Z20" i="22"/>
  <c r="Z19" i="22"/>
  <c r="Z18" i="22"/>
  <c r="Z16" i="22"/>
  <c r="Z15" i="22"/>
  <c r="Z14" i="22"/>
  <c r="Z13" i="22"/>
  <c r="Z12" i="22"/>
  <c r="AA39" i="38"/>
  <c r="AA38" i="38"/>
  <c r="AA37" i="38"/>
  <c r="AA36" i="38"/>
  <c r="AA34" i="38"/>
  <c r="AA33" i="38"/>
  <c r="AA32" i="38"/>
  <c r="AA31" i="38"/>
  <c r="AA30" i="38"/>
  <c r="AA28" i="38"/>
  <c r="AA27" i="38"/>
  <c r="AA26" i="38"/>
  <c r="AA25" i="38"/>
  <c r="AA24" i="38"/>
  <c r="AA22" i="38"/>
  <c r="AA21" i="38"/>
  <c r="AA20" i="38"/>
  <c r="AA19" i="38"/>
  <c r="AA18" i="38"/>
  <c r="AA16" i="38"/>
  <c r="AA15" i="38"/>
  <c r="AA14" i="38"/>
  <c r="AA13" i="38"/>
  <c r="AA12" i="38"/>
  <c r="Y10" i="40"/>
  <c r="AB12" i="36"/>
  <c r="AB39" i="36"/>
  <c r="AB38" i="36"/>
  <c r="AB37" i="36"/>
  <c r="AB36" i="36"/>
  <c r="AB34" i="36"/>
  <c r="AB33" i="36"/>
  <c r="AB32" i="36"/>
  <c r="AB31" i="36"/>
  <c r="AB30" i="36"/>
  <c r="AB28" i="36"/>
  <c r="AB27" i="36"/>
  <c r="AB26" i="36"/>
  <c r="AB25" i="36"/>
  <c r="AB24" i="36"/>
  <c r="AB22" i="36"/>
  <c r="AB21" i="36"/>
  <c r="AB20" i="36"/>
  <c r="AB19" i="36"/>
  <c r="AB18" i="36"/>
  <c r="AB16" i="36"/>
  <c r="AB15" i="36"/>
  <c r="AB10" i="36" s="1"/>
  <c r="AB14" i="36"/>
  <c r="AB13" i="36"/>
  <c r="AA10" i="36"/>
  <c r="BD39" i="35"/>
  <c r="BD38" i="35"/>
  <c r="BD37" i="35"/>
  <c r="BD36" i="35"/>
  <c r="BD34" i="35"/>
  <c r="BD33" i="35"/>
  <c r="BD32" i="35"/>
  <c r="BD31" i="35"/>
  <c r="BD30" i="35"/>
  <c r="BD28" i="35"/>
  <c r="BD27" i="35"/>
  <c r="BD26" i="35"/>
  <c r="BD25" i="35"/>
  <c r="BD24" i="35"/>
  <c r="BD22" i="35"/>
  <c r="BD21" i="35"/>
  <c r="BD20" i="35"/>
  <c r="BD19" i="35"/>
  <c r="BD18" i="35"/>
  <c r="BD16" i="35"/>
  <c r="BD15" i="35"/>
  <c r="BD14" i="35"/>
  <c r="BD13" i="35"/>
  <c r="BD12" i="35"/>
  <c r="BD10" i="35"/>
  <c r="AG39" i="33"/>
  <c r="AG38" i="33"/>
  <c r="AG37" i="33"/>
  <c r="AG36" i="33"/>
  <c r="AG34" i="33"/>
  <c r="AG33" i="33"/>
  <c r="AG32" i="33"/>
  <c r="AG31" i="33"/>
  <c r="AG30" i="33"/>
  <c r="AG28" i="33"/>
  <c r="AG27" i="33"/>
  <c r="AG26" i="33"/>
  <c r="AG25" i="33"/>
  <c r="AG24" i="33"/>
  <c r="AG22" i="33"/>
  <c r="AG21" i="33"/>
  <c r="AG20" i="33"/>
  <c r="AG19" i="33"/>
  <c r="AG18" i="33"/>
  <c r="AG16" i="33"/>
  <c r="AG15" i="33"/>
  <c r="AG14" i="33"/>
  <c r="AG13" i="33"/>
  <c r="AG12" i="33"/>
  <c r="AG10" i="33" s="1"/>
  <c r="AF10" i="33"/>
  <c r="AE10" i="33"/>
  <c r="AI10" i="32"/>
  <c r="AJ10" i="32"/>
  <c r="AK39" i="32"/>
  <c r="AK38" i="32"/>
  <c r="AK37" i="32"/>
  <c r="AK36" i="32"/>
  <c r="AK34" i="32"/>
  <c r="AK33" i="32"/>
  <c r="AK32" i="32"/>
  <c r="AK31" i="32"/>
  <c r="AK30" i="32"/>
  <c r="AK28" i="32"/>
  <c r="AK27" i="32"/>
  <c r="AK26" i="32"/>
  <c r="AK25" i="32"/>
  <c r="AK24" i="32"/>
  <c r="AK22" i="32"/>
  <c r="AK21" i="32"/>
  <c r="AK20" i="32"/>
  <c r="AK19" i="32"/>
  <c r="AK18" i="32"/>
  <c r="AK16" i="32"/>
  <c r="AK15" i="32"/>
  <c r="AK14" i="32"/>
  <c r="AK13" i="32"/>
  <c r="AK12" i="32"/>
  <c r="AV39" i="31"/>
  <c r="AW39" i="31" s="1"/>
  <c r="AV38" i="31"/>
  <c r="AV37" i="31"/>
  <c r="AW37" i="31" s="1"/>
  <c r="AV36" i="31"/>
  <c r="AV34" i="31"/>
  <c r="AW34" i="31" s="1"/>
  <c r="AV33" i="31"/>
  <c r="AV32" i="31"/>
  <c r="AW32" i="31" s="1"/>
  <c r="AV31" i="31"/>
  <c r="AV30" i="31"/>
  <c r="AW30" i="31" s="1"/>
  <c r="AV28" i="31"/>
  <c r="AV27" i="31"/>
  <c r="AV26" i="31"/>
  <c r="AV25" i="31"/>
  <c r="AW25" i="31" s="1"/>
  <c r="AV24" i="31"/>
  <c r="AV22" i="31"/>
  <c r="AW22" i="31" s="1"/>
  <c r="AV21" i="31"/>
  <c r="AV20" i="31"/>
  <c r="AW20" i="31" s="1"/>
  <c r="AV19" i="31"/>
  <c r="AV18" i="31"/>
  <c r="AW18" i="31" s="1"/>
  <c r="AV16" i="31"/>
  <c r="AV15" i="31"/>
  <c r="AW15" i="31" s="1"/>
  <c r="AV14" i="31"/>
  <c r="AV13" i="31"/>
  <c r="AW13" i="31" s="1"/>
  <c r="AW38" i="31"/>
  <c r="AW36" i="31"/>
  <c r="AW33" i="31"/>
  <c r="AW31" i="31"/>
  <c r="AW28" i="31"/>
  <c r="AW27" i="31"/>
  <c r="AW26" i="31"/>
  <c r="AW24" i="31"/>
  <c r="AW21" i="31"/>
  <c r="AW19" i="31"/>
  <c r="AW16" i="31"/>
  <c r="AW14" i="31"/>
  <c r="AV12" i="31"/>
  <c r="AU10" i="31"/>
  <c r="AT10" i="31"/>
  <c r="AS10" i="31"/>
  <c r="AV39" i="30"/>
  <c r="AW39" i="30" s="1"/>
  <c r="AV38" i="30"/>
  <c r="AW38" i="30" s="1"/>
  <c r="AV37" i="30"/>
  <c r="AW37" i="30" s="1"/>
  <c r="AV36" i="30"/>
  <c r="AW36" i="30" s="1"/>
  <c r="AV34" i="30"/>
  <c r="AW34" i="30" s="1"/>
  <c r="AV33" i="30"/>
  <c r="AW33" i="30" s="1"/>
  <c r="AV32" i="30"/>
  <c r="AW32" i="30" s="1"/>
  <c r="AV31" i="30"/>
  <c r="AW31" i="30" s="1"/>
  <c r="AV30" i="30"/>
  <c r="AW30" i="30" s="1"/>
  <c r="AV28" i="30"/>
  <c r="AW28" i="30" s="1"/>
  <c r="AV27" i="30"/>
  <c r="AW27" i="30" s="1"/>
  <c r="AV26" i="30"/>
  <c r="AW26" i="30" s="1"/>
  <c r="AV25" i="30"/>
  <c r="AW25" i="30" s="1"/>
  <c r="AV24" i="30"/>
  <c r="AW24" i="30" s="1"/>
  <c r="AV22" i="30"/>
  <c r="AW22" i="30" s="1"/>
  <c r="AV21" i="30"/>
  <c r="AW21" i="30" s="1"/>
  <c r="AV20" i="30"/>
  <c r="AW20" i="30" s="1"/>
  <c r="AV19" i="30"/>
  <c r="AW19" i="30" s="1"/>
  <c r="AV18" i="30"/>
  <c r="AW18" i="30" s="1"/>
  <c r="AV16" i="30"/>
  <c r="AW16" i="30" s="1"/>
  <c r="AV15" i="30"/>
  <c r="AW15" i="30" s="1"/>
  <c r="AV14" i="30"/>
  <c r="AW14" i="30" s="1"/>
  <c r="AV13" i="30"/>
  <c r="AW13" i="30" s="1"/>
  <c r="AV12" i="30"/>
  <c r="AU10" i="30"/>
  <c r="AT10" i="30"/>
  <c r="AG39" i="39"/>
  <c r="AG38" i="39"/>
  <c r="AG37" i="39"/>
  <c r="AG36" i="39"/>
  <c r="AG34" i="39"/>
  <c r="AG33" i="39"/>
  <c r="AG32" i="39"/>
  <c r="AG31" i="39"/>
  <c r="AG30" i="39"/>
  <c r="AG28" i="39"/>
  <c r="AG27" i="39"/>
  <c r="AG26" i="39"/>
  <c r="AG25" i="39"/>
  <c r="AG24" i="39"/>
  <c r="AG22" i="39"/>
  <c r="AG21" i="39"/>
  <c r="AG20" i="39"/>
  <c r="AG19" i="39"/>
  <c r="AG18" i="39"/>
  <c r="AG16" i="39"/>
  <c r="AG15" i="39"/>
  <c r="AG14" i="39"/>
  <c r="AG13" i="39"/>
  <c r="AG12" i="39"/>
  <c r="AF10" i="39"/>
  <c r="AE10" i="39"/>
  <c r="BL39" i="29"/>
  <c r="BM39" i="29" s="1"/>
  <c r="BL38" i="29"/>
  <c r="BM38" i="29" s="1"/>
  <c r="BL37" i="29"/>
  <c r="BM37" i="29" s="1"/>
  <c r="BL36" i="29"/>
  <c r="BM36" i="29" s="1"/>
  <c r="BL34" i="29"/>
  <c r="BM34" i="29" s="1"/>
  <c r="BL33" i="29"/>
  <c r="BM33" i="29" s="1"/>
  <c r="BL32" i="29"/>
  <c r="BM32" i="29" s="1"/>
  <c r="BL31" i="29"/>
  <c r="BM31" i="29" s="1"/>
  <c r="BL30" i="29"/>
  <c r="BM30" i="29" s="1"/>
  <c r="BL28" i="29"/>
  <c r="BM28" i="29" s="1"/>
  <c r="BL27" i="29"/>
  <c r="BM27" i="29" s="1"/>
  <c r="BL26" i="29"/>
  <c r="BM26" i="29" s="1"/>
  <c r="BL25" i="29"/>
  <c r="BM25" i="29" s="1"/>
  <c r="BL24" i="29"/>
  <c r="BM24" i="29" s="1"/>
  <c r="BL22" i="29"/>
  <c r="BM22" i="29" s="1"/>
  <c r="BL21" i="29"/>
  <c r="BM21" i="29" s="1"/>
  <c r="BL20" i="29"/>
  <c r="BM20" i="29" s="1"/>
  <c r="BL19" i="29"/>
  <c r="BM19" i="29" s="1"/>
  <c r="BL18" i="29"/>
  <c r="BM18" i="29" s="1"/>
  <c r="BL16" i="29"/>
  <c r="BM16" i="29" s="1"/>
  <c r="BL15" i="29"/>
  <c r="BM15" i="29" s="1"/>
  <c r="BL14" i="29"/>
  <c r="BM14" i="29" s="1"/>
  <c r="BL13" i="29"/>
  <c r="BM13" i="29" s="1"/>
  <c r="BL12" i="29"/>
  <c r="BM12" i="29" s="1"/>
  <c r="BI10" i="29"/>
  <c r="BK10" i="29"/>
  <c r="BJ10" i="29"/>
  <c r="AR10" i="28"/>
  <c r="AU39" i="28"/>
  <c r="AV39" i="28" s="1"/>
  <c r="AU38" i="28"/>
  <c r="AV38" i="28" s="1"/>
  <c r="AU37" i="28"/>
  <c r="AV37" i="28"/>
  <c r="AU36" i="28"/>
  <c r="AV36" i="28" s="1"/>
  <c r="AU34" i="28"/>
  <c r="AV34" i="28" s="1"/>
  <c r="AU33" i="28"/>
  <c r="AV33" i="28" s="1"/>
  <c r="AU32" i="28"/>
  <c r="AV32" i="28" s="1"/>
  <c r="AU31" i="28"/>
  <c r="AV31" i="28" s="1"/>
  <c r="AU30" i="28"/>
  <c r="AV30" i="28" s="1"/>
  <c r="AU28" i="28"/>
  <c r="AV28" i="28" s="1"/>
  <c r="AU27" i="28"/>
  <c r="AV27" i="28" s="1"/>
  <c r="AU26" i="28"/>
  <c r="AV26" i="28" s="1"/>
  <c r="AU25" i="28"/>
  <c r="AV25" i="28" s="1"/>
  <c r="AU24" i="28"/>
  <c r="AV24" i="28" s="1"/>
  <c r="AU22" i="28"/>
  <c r="AV22" i="28" s="1"/>
  <c r="AU21" i="28"/>
  <c r="AV21" i="28" s="1"/>
  <c r="AU20" i="28"/>
  <c r="AV20" i="28" s="1"/>
  <c r="AU19" i="28"/>
  <c r="AV19" i="28" s="1"/>
  <c r="AU18" i="28"/>
  <c r="AV18" i="28" s="1"/>
  <c r="AU16" i="28"/>
  <c r="AV16" i="28" s="1"/>
  <c r="AU15" i="28"/>
  <c r="AV15" i="28" s="1"/>
  <c r="AU14" i="28"/>
  <c r="AV14" i="28" s="1"/>
  <c r="AU13" i="28"/>
  <c r="AV13" i="28" s="1"/>
  <c r="AU12" i="28"/>
  <c r="AV12" i="28" s="1"/>
  <c r="AT10" i="28"/>
  <c r="AS10" i="28"/>
  <c r="AQ10" i="28"/>
  <c r="AK39" i="27"/>
  <c r="AL39" i="27" s="1"/>
  <c r="AK38" i="27"/>
  <c r="AL38" i="27" s="1"/>
  <c r="AK37" i="27"/>
  <c r="AL37" i="27" s="1"/>
  <c r="AK36" i="27"/>
  <c r="AL36" i="27" s="1"/>
  <c r="AK34" i="27"/>
  <c r="AL34" i="27" s="1"/>
  <c r="AK33" i="27"/>
  <c r="AL33" i="27" s="1"/>
  <c r="AK32" i="27"/>
  <c r="AL32" i="27" s="1"/>
  <c r="AK31" i="27"/>
  <c r="AL31" i="27" s="1"/>
  <c r="AK30" i="27"/>
  <c r="AL30" i="27" s="1"/>
  <c r="AK28" i="27"/>
  <c r="AL28" i="27" s="1"/>
  <c r="AK27" i="27"/>
  <c r="AL27" i="27" s="1"/>
  <c r="AK26" i="27"/>
  <c r="AL26" i="27" s="1"/>
  <c r="AK25" i="27"/>
  <c r="AL25" i="27" s="1"/>
  <c r="AK24" i="27"/>
  <c r="AL24" i="27" s="1"/>
  <c r="AK22" i="27"/>
  <c r="AL22" i="27" s="1"/>
  <c r="AK21" i="27"/>
  <c r="AL21" i="27" s="1"/>
  <c r="AK20" i="27"/>
  <c r="AL20" i="27" s="1"/>
  <c r="AK19" i="27"/>
  <c r="AL19" i="27" s="1"/>
  <c r="AK18" i="27"/>
  <c r="AL18" i="27" s="1"/>
  <c r="AK16" i="27"/>
  <c r="AL16" i="27" s="1"/>
  <c r="AK15" i="27"/>
  <c r="AL15" i="27" s="1"/>
  <c r="AK14" i="27"/>
  <c r="AL14" i="27" s="1"/>
  <c r="AK13" i="27"/>
  <c r="AL13" i="27" s="1"/>
  <c r="AK12" i="27"/>
  <c r="AL12" i="27" s="1"/>
  <c r="AL10" i="27" s="1"/>
  <c r="AJ10" i="27"/>
  <c r="AI10" i="27"/>
  <c r="W10" i="26"/>
  <c r="X39" i="26"/>
  <c r="X38" i="26"/>
  <c r="X37" i="26"/>
  <c r="X36" i="26"/>
  <c r="X34" i="26"/>
  <c r="X33" i="26"/>
  <c r="X32" i="26"/>
  <c r="X31" i="26"/>
  <c r="X30" i="26"/>
  <c r="X28" i="26"/>
  <c r="X27" i="26"/>
  <c r="X26" i="26"/>
  <c r="X25" i="26"/>
  <c r="X24" i="26"/>
  <c r="X22" i="26"/>
  <c r="X21" i="26"/>
  <c r="X20" i="26"/>
  <c r="X19" i="26"/>
  <c r="X18" i="26"/>
  <c r="X16" i="26"/>
  <c r="X15" i="26"/>
  <c r="X14" i="26"/>
  <c r="X13" i="26"/>
  <c r="X12" i="26"/>
  <c r="X39" i="25"/>
  <c r="X38" i="25"/>
  <c r="X37" i="25"/>
  <c r="X36" i="25"/>
  <c r="X34" i="25"/>
  <c r="X33" i="25"/>
  <c r="X32" i="25"/>
  <c r="X31" i="25"/>
  <c r="X30" i="25"/>
  <c r="X28" i="25"/>
  <c r="X27" i="25"/>
  <c r="X26" i="25"/>
  <c r="X25" i="25"/>
  <c r="X24" i="25"/>
  <c r="X22" i="25"/>
  <c r="X21" i="25"/>
  <c r="X20" i="25"/>
  <c r="X19" i="25"/>
  <c r="X18" i="25"/>
  <c r="X16" i="25"/>
  <c r="X15" i="25"/>
  <c r="X14" i="25"/>
  <c r="X13" i="25"/>
  <c r="X12" i="25"/>
  <c r="W10" i="25"/>
  <c r="X39" i="24"/>
  <c r="X38" i="24"/>
  <c r="X37" i="24"/>
  <c r="X36" i="24"/>
  <c r="X34" i="24"/>
  <c r="X33" i="24"/>
  <c r="X32" i="24"/>
  <c r="X31" i="24"/>
  <c r="X30" i="24"/>
  <c r="X28" i="24"/>
  <c r="X27" i="24"/>
  <c r="X26" i="24"/>
  <c r="X25" i="24"/>
  <c r="X24" i="24"/>
  <c r="X22" i="24"/>
  <c r="X21" i="24"/>
  <c r="X20" i="24"/>
  <c r="X19" i="24"/>
  <c r="X18" i="24"/>
  <c r="X16" i="24"/>
  <c r="X15" i="24"/>
  <c r="X14" i="24"/>
  <c r="X13" i="24"/>
  <c r="X12" i="24"/>
  <c r="W10" i="24"/>
  <c r="X39" i="22"/>
  <c r="X38" i="22"/>
  <c r="X37" i="22"/>
  <c r="X36" i="22"/>
  <c r="X34" i="22"/>
  <c r="X33" i="22"/>
  <c r="X32" i="22"/>
  <c r="X31" i="22"/>
  <c r="X30" i="22"/>
  <c r="X28" i="22"/>
  <c r="X27" i="22"/>
  <c r="X26" i="22"/>
  <c r="X25" i="22"/>
  <c r="X24" i="22"/>
  <c r="X22" i="22"/>
  <c r="X21" i="22"/>
  <c r="X20" i="22"/>
  <c r="X19" i="22"/>
  <c r="X18" i="22"/>
  <c r="X16" i="22"/>
  <c r="X15" i="22"/>
  <c r="X14" i="22"/>
  <c r="X13" i="22"/>
  <c r="X12" i="22"/>
  <c r="W10" i="22"/>
  <c r="Y39" i="38"/>
  <c r="Y38" i="38"/>
  <c r="Y37" i="38"/>
  <c r="Y36" i="38"/>
  <c r="Y34" i="38"/>
  <c r="Y33" i="38"/>
  <c r="Y32" i="38"/>
  <c r="Y31" i="38"/>
  <c r="Y30" i="38"/>
  <c r="Y28" i="38"/>
  <c r="Y27" i="38"/>
  <c r="Y26" i="38"/>
  <c r="Y25" i="38"/>
  <c r="Y24" i="38"/>
  <c r="Y22" i="38"/>
  <c r="Y21" i="38"/>
  <c r="Y20" i="38"/>
  <c r="Y19" i="38"/>
  <c r="Y18" i="38"/>
  <c r="Y16" i="38"/>
  <c r="Y15" i="38"/>
  <c r="Y14" i="38"/>
  <c r="Y13" i="38"/>
  <c r="Y12" i="38"/>
  <c r="L39" i="40"/>
  <c r="L38" i="40"/>
  <c r="L37" i="40"/>
  <c r="L36" i="40"/>
  <c r="L34" i="40"/>
  <c r="L33" i="40"/>
  <c r="L32" i="40"/>
  <c r="L31" i="40"/>
  <c r="L30" i="40"/>
  <c r="L28" i="40"/>
  <c r="L27" i="40"/>
  <c r="L26" i="40"/>
  <c r="L25" i="40"/>
  <c r="L24" i="40"/>
  <c r="L22" i="40"/>
  <c r="L21" i="40"/>
  <c r="L20" i="40"/>
  <c r="L19" i="40"/>
  <c r="L18" i="40"/>
  <c r="L16" i="40"/>
  <c r="L15" i="40"/>
  <c r="L14" i="40"/>
  <c r="L13" i="40"/>
  <c r="L12" i="40"/>
  <c r="L10" i="40"/>
  <c r="L39" i="36"/>
  <c r="L38" i="36"/>
  <c r="L37" i="36"/>
  <c r="L36" i="36"/>
  <c r="L33" i="36"/>
  <c r="L32" i="36"/>
  <c r="L31" i="36"/>
  <c r="L30" i="36"/>
  <c r="L28" i="36"/>
  <c r="L27" i="36"/>
  <c r="L26" i="36"/>
  <c r="L25" i="36"/>
  <c r="L24" i="36"/>
  <c r="L21" i="36"/>
  <c r="L20" i="36"/>
  <c r="L19" i="36"/>
  <c r="L18" i="36"/>
  <c r="L16" i="36"/>
  <c r="L15" i="36"/>
  <c r="L14" i="36"/>
  <c r="L13" i="36"/>
  <c r="L12" i="36"/>
  <c r="Y39" i="36"/>
  <c r="Y38" i="36"/>
  <c r="Y37" i="36"/>
  <c r="Y36" i="36"/>
  <c r="Y34" i="36"/>
  <c r="Y33" i="36"/>
  <c r="Y32" i="36"/>
  <c r="Y31" i="36"/>
  <c r="Y30" i="36"/>
  <c r="Y28" i="36"/>
  <c r="Y27" i="36"/>
  <c r="Y26" i="36"/>
  <c r="Y25" i="36"/>
  <c r="Y24" i="36"/>
  <c r="Y22" i="36"/>
  <c r="Y21" i="36"/>
  <c r="Y20" i="36"/>
  <c r="Y19" i="36"/>
  <c r="Y18" i="36"/>
  <c r="Y16" i="36"/>
  <c r="Y15" i="36"/>
  <c r="Y14" i="36"/>
  <c r="Y13" i="36"/>
  <c r="Y12" i="36"/>
  <c r="X10" i="36"/>
  <c r="L39" i="35"/>
  <c r="L38" i="35"/>
  <c r="L37" i="35"/>
  <c r="L36" i="35"/>
  <c r="L34" i="35"/>
  <c r="L33" i="35"/>
  <c r="L32" i="35"/>
  <c r="L31" i="35"/>
  <c r="L30" i="35"/>
  <c r="L28" i="35"/>
  <c r="L27" i="35"/>
  <c r="L26" i="35"/>
  <c r="L25" i="35"/>
  <c r="L24" i="35"/>
  <c r="L22" i="35"/>
  <c r="L21" i="35"/>
  <c r="L20" i="35"/>
  <c r="L19" i="35"/>
  <c r="L18" i="35"/>
  <c r="L16" i="35"/>
  <c r="L15" i="35"/>
  <c r="L14" i="35"/>
  <c r="L13" i="35"/>
  <c r="L12" i="35"/>
  <c r="L10" i="35"/>
  <c r="AX39" i="35"/>
  <c r="AX38" i="35"/>
  <c r="AX37" i="35"/>
  <c r="AX36" i="35"/>
  <c r="AX34" i="35"/>
  <c r="AX33" i="35"/>
  <c r="AX32" i="35"/>
  <c r="AX31" i="35"/>
  <c r="AX30" i="35"/>
  <c r="AX28" i="35"/>
  <c r="AX27" i="35"/>
  <c r="AX26" i="35"/>
  <c r="AX25" i="35"/>
  <c r="AX24" i="35"/>
  <c r="AX22" i="35"/>
  <c r="AX21" i="35"/>
  <c r="AX20" i="35"/>
  <c r="AX19" i="35"/>
  <c r="AX18" i="35"/>
  <c r="AX16" i="35"/>
  <c r="AX15" i="35"/>
  <c r="AX14" i="35"/>
  <c r="AX13" i="35"/>
  <c r="AX12" i="35"/>
  <c r="AX10" i="35"/>
  <c r="L39" i="33"/>
  <c r="L38" i="33"/>
  <c r="L37" i="33"/>
  <c r="L36" i="33"/>
  <c r="L33" i="33"/>
  <c r="L31" i="33"/>
  <c r="L30" i="33"/>
  <c r="L27" i="33"/>
  <c r="L26" i="33"/>
  <c r="L25" i="33"/>
  <c r="L24" i="33"/>
  <c r="L21" i="33"/>
  <c r="L20" i="33"/>
  <c r="L19" i="33"/>
  <c r="L18" i="33"/>
  <c r="L15" i="33"/>
  <c r="L14" i="33"/>
  <c r="L13" i="33"/>
  <c r="L12" i="33"/>
  <c r="AC39" i="33"/>
  <c r="AC38" i="33"/>
  <c r="AC37" i="33"/>
  <c r="AC36" i="33"/>
  <c r="AC34" i="33"/>
  <c r="AC33" i="33"/>
  <c r="AC32" i="33"/>
  <c r="AC31" i="33"/>
  <c r="AC30" i="33"/>
  <c r="AC28" i="33"/>
  <c r="AC27" i="33"/>
  <c r="AC26" i="33"/>
  <c r="AC25" i="33"/>
  <c r="AC24" i="33"/>
  <c r="AC22" i="33"/>
  <c r="AC21" i="33"/>
  <c r="AC20" i="33"/>
  <c r="AC19" i="33"/>
  <c r="AC18" i="33"/>
  <c r="AC16" i="33"/>
  <c r="AC15" i="33"/>
  <c r="AC14" i="33"/>
  <c r="AC13" i="33"/>
  <c r="AC12" i="33"/>
  <c r="AC10" i="33" s="1"/>
  <c r="AB10" i="33"/>
  <c r="AA10" i="33"/>
  <c r="L39" i="32"/>
  <c r="L38" i="32"/>
  <c r="L37" i="32"/>
  <c r="L36" i="32"/>
  <c r="L34" i="32"/>
  <c r="L33" i="32"/>
  <c r="L32" i="32"/>
  <c r="L31" i="32"/>
  <c r="L30" i="32"/>
  <c r="L28" i="32"/>
  <c r="L27" i="32"/>
  <c r="L26" i="32"/>
  <c r="L25" i="32"/>
  <c r="L24" i="32"/>
  <c r="L22" i="32"/>
  <c r="L21" i="32"/>
  <c r="L20" i="32"/>
  <c r="L19" i="32"/>
  <c r="L18" i="32"/>
  <c r="L16" i="32"/>
  <c r="L15" i="32"/>
  <c r="L14" i="32"/>
  <c r="L13" i="32"/>
  <c r="L12" i="32"/>
  <c r="AG39" i="32"/>
  <c r="AG38" i="32"/>
  <c r="AG37" i="32"/>
  <c r="AG36" i="32"/>
  <c r="AG34" i="32"/>
  <c r="AG33" i="32"/>
  <c r="AG32" i="32"/>
  <c r="AG31" i="32"/>
  <c r="AG30" i="32"/>
  <c r="AG28" i="32"/>
  <c r="AG27" i="32"/>
  <c r="AG26" i="32"/>
  <c r="AG25" i="32"/>
  <c r="AG24" i="32"/>
  <c r="AG22" i="32"/>
  <c r="AG21" i="32"/>
  <c r="AG20" i="32"/>
  <c r="AG19" i="32"/>
  <c r="AG18" i="32"/>
  <c r="AG16" i="32"/>
  <c r="AG15" i="32"/>
  <c r="AG14" i="32"/>
  <c r="AG13" i="32"/>
  <c r="AG12" i="32"/>
  <c r="AG10" i="32" s="1"/>
  <c r="AF10" i="32"/>
  <c r="AE10" i="32"/>
  <c r="L39" i="31"/>
  <c r="L38" i="31"/>
  <c r="L37" i="31"/>
  <c r="L36" i="31"/>
  <c r="L34" i="31"/>
  <c r="L33" i="31"/>
  <c r="L32" i="31"/>
  <c r="L31" i="31"/>
  <c r="L30" i="31"/>
  <c r="L28" i="31"/>
  <c r="L27" i="31"/>
  <c r="L26" i="31"/>
  <c r="L25" i="31"/>
  <c r="L24" i="31"/>
  <c r="L22" i="31"/>
  <c r="L21" i="31"/>
  <c r="L20" i="31"/>
  <c r="L19" i="31"/>
  <c r="L18" i="31"/>
  <c r="L16" i="31"/>
  <c r="L15" i="31"/>
  <c r="L14" i="31"/>
  <c r="L13" i="31"/>
  <c r="L12" i="31"/>
  <c r="AO10" i="31"/>
  <c r="AN10" i="31"/>
  <c r="L39" i="30"/>
  <c r="L38" i="30"/>
  <c r="L37" i="30"/>
  <c r="L36" i="30"/>
  <c r="L34" i="30"/>
  <c r="L33" i="30"/>
  <c r="L32" i="30"/>
  <c r="L31" i="30"/>
  <c r="L30" i="30"/>
  <c r="L28" i="30"/>
  <c r="L27" i="30"/>
  <c r="L26" i="30"/>
  <c r="L25" i="30"/>
  <c r="L24" i="30"/>
  <c r="L22" i="30"/>
  <c r="L21" i="30"/>
  <c r="L20" i="30"/>
  <c r="L19" i="30"/>
  <c r="L18" i="30"/>
  <c r="L16" i="30"/>
  <c r="L15" i="30"/>
  <c r="L14" i="30"/>
  <c r="L13" i="30"/>
  <c r="L12" i="30"/>
  <c r="AP39" i="30"/>
  <c r="AQ39" i="30" s="1"/>
  <c r="AP38" i="30"/>
  <c r="AQ38" i="30" s="1"/>
  <c r="AP37" i="30"/>
  <c r="AQ37" i="30" s="1"/>
  <c r="AP36" i="30"/>
  <c r="AQ36" i="30" s="1"/>
  <c r="AP34" i="30"/>
  <c r="AQ34" i="30" s="1"/>
  <c r="AP33" i="30"/>
  <c r="AQ33" i="30" s="1"/>
  <c r="AP32" i="30"/>
  <c r="AQ32" i="30" s="1"/>
  <c r="AP31" i="30"/>
  <c r="AQ31" i="30" s="1"/>
  <c r="AP30" i="30"/>
  <c r="AQ30" i="30" s="1"/>
  <c r="AP28" i="30"/>
  <c r="AQ28" i="30" s="1"/>
  <c r="AP27" i="30"/>
  <c r="AQ27" i="30" s="1"/>
  <c r="AP26" i="30"/>
  <c r="AQ26" i="30" s="1"/>
  <c r="AP25" i="30"/>
  <c r="AQ25" i="30" s="1"/>
  <c r="AP24" i="30"/>
  <c r="AQ24" i="30" s="1"/>
  <c r="AP22" i="30"/>
  <c r="AQ22" i="30" s="1"/>
  <c r="AP21" i="30"/>
  <c r="AQ21" i="30" s="1"/>
  <c r="AP20" i="30"/>
  <c r="AQ20" i="30" s="1"/>
  <c r="AP19" i="30"/>
  <c r="AQ19" i="30" s="1"/>
  <c r="AP18" i="30"/>
  <c r="AQ18" i="30" s="1"/>
  <c r="AP16" i="30"/>
  <c r="AQ16" i="30" s="1"/>
  <c r="AP15" i="30"/>
  <c r="AQ15" i="30" s="1"/>
  <c r="AP14" i="30"/>
  <c r="AQ14" i="30" s="1"/>
  <c r="AP13" i="30"/>
  <c r="AQ13" i="30" s="1"/>
  <c r="AP12" i="30"/>
  <c r="AQ12" i="30" s="1"/>
  <c r="AO10" i="30"/>
  <c r="AN10" i="30"/>
  <c r="AM10" i="30"/>
  <c r="L33" i="39"/>
  <c r="L32" i="39"/>
  <c r="L31" i="39"/>
  <c r="L30" i="39"/>
  <c r="L28" i="39"/>
  <c r="L27" i="39"/>
  <c r="L26" i="39"/>
  <c r="L25" i="39"/>
  <c r="L24" i="39"/>
  <c r="L21" i="39"/>
  <c r="L20" i="39"/>
  <c r="L19" i="39"/>
  <c r="L18" i="39"/>
  <c r="L16" i="39"/>
  <c r="L15" i="39"/>
  <c r="L14" i="39"/>
  <c r="L13" i="39"/>
  <c r="L12" i="39"/>
  <c r="AC39" i="39"/>
  <c r="AC38" i="39"/>
  <c r="AC37" i="39"/>
  <c r="AC36" i="39"/>
  <c r="AC34" i="39"/>
  <c r="AC33" i="39"/>
  <c r="AC32" i="39"/>
  <c r="AC31" i="39"/>
  <c r="AC30" i="39"/>
  <c r="AC28" i="39"/>
  <c r="AC27" i="39"/>
  <c r="AC26" i="39"/>
  <c r="AC25" i="39"/>
  <c r="AC24" i="39"/>
  <c r="AC22" i="39"/>
  <c r="AC21" i="39"/>
  <c r="AC20" i="39"/>
  <c r="AC19" i="39"/>
  <c r="AC18" i="39"/>
  <c r="AC16" i="39"/>
  <c r="AC15" i="39"/>
  <c r="AC14" i="39"/>
  <c r="AC13" i="39"/>
  <c r="AC12" i="39"/>
  <c r="AA10" i="39"/>
  <c r="AB10" i="39"/>
  <c r="AC10" i="39"/>
  <c r="L39" i="29"/>
  <c r="L38" i="29"/>
  <c r="L37" i="29"/>
  <c r="L36" i="29"/>
  <c r="L34" i="29"/>
  <c r="L33" i="29"/>
  <c r="L32" i="29"/>
  <c r="L31" i="29"/>
  <c r="L30" i="29"/>
  <c r="L28" i="29"/>
  <c r="L27" i="29"/>
  <c r="L26" i="29"/>
  <c r="L25" i="29"/>
  <c r="L24" i="29"/>
  <c r="L22" i="29"/>
  <c r="L21" i="29"/>
  <c r="L20" i="29"/>
  <c r="L19" i="29"/>
  <c r="L18" i="29"/>
  <c r="L16" i="29"/>
  <c r="L15" i="29"/>
  <c r="L14" i="29"/>
  <c r="L13" i="29"/>
  <c r="L12" i="29"/>
  <c r="BF24" i="29"/>
  <c r="BG24" i="29" s="1"/>
  <c r="BF39" i="29"/>
  <c r="BG39" i="29" s="1"/>
  <c r="BF38" i="29"/>
  <c r="BG38" i="29" s="1"/>
  <c r="BF37" i="29"/>
  <c r="BG37" i="29" s="1"/>
  <c r="BF36" i="29"/>
  <c r="BG36" i="29" s="1"/>
  <c r="BF34" i="29"/>
  <c r="BG34" i="29" s="1"/>
  <c r="BF33" i="29"/>
  <c r="BG33" i="29" s="1"/>
  <c r="BF32" i="29"/>
  <c r="BG32" i="29" s="1"/>
  <c r="BF31" i="29"/>
  <c r="BG31" i="29" s="1"/>
  <c r="BF30" i="29"/>
  <c r="BG30" i="29" s="1"/>
  <c r="BF28" i="29"/>
  <c r="BG28" i="29" s="1"/>
  <c r="BF27" i="29"/>
  <c r="BG27" i="29" s="1"/>
  <c r="BF26" i="29"/>
  <c r="BG26" i="29" s="1"/>
  <c r="BF25" i="29"/>
  <c r="BG25" i="29" s="1"/>
  <c r="BF22" i="29"/>
  <c r="BG22" i="29" s="1"/>
  <c r="BF21" i="29"/>
  <c r="BG21" i="29" s="1"/>
  <c r="BF20" i="29"/>
  <c r="BG20" i="29" s="1"/>
  <c r="BF19" i="29"/>
  <c r="BG19" i="29" s="1"/>
  <c r="BF18" i="29"/>
  <c r="BG18" i="29" s="1"/>
  <c r="BF16" i="29"/>
  <c r="BG16" i="29" s="1"/>
  <c r="BF15" i="29"/>
  <c r="BG15" i="29" s="1"/>
  <c r="BF14" i="29"/>
  <c r="BG14" i="29" s="1"/>
  <c r="BF13" i="29"/>
  <c r="BG13" i="29" s="1"/>
  <c r="BF12" i="29"/>
  <c r="BG12" i="29" s="1"/>
  <c r="BE10" i="29"/>
  <c r="BD10" i="29"/>
  <c r="BC10" i="29"/>
  <c r="BA12" i="29"/>
  <c r="BA13" i="29"/>
  <c r="BA14" i="29"/>
  <c r="BA15" i="29"/>
  <c r="BA16" i="29"/>
  <c r="BA18" i="29"/>
  <c r="BA19" i="29"/>
  <c r="BA20" i="29"/>
  <c r="BA21" i="29"/>
  <c r="BA22" i="29"/>
  <c r="BA24" i="29"/>
  <c r="BA25" i="29"/>
  <c r="BA26" i="29"/>
  <c r="BA27" i="29"/>
  <c r="BA28" i="29"/>
  <c r="BA30" i="29"/>
  <c r="BA31" i="29"/>
  <c r="BA32" i="29"/>
  <c r="BA33" i="29"/>
  <c r="BA34" i="29"/>
  <c r="BA36" i="29"/>
  <c r="BA37" i="29"/>
  <c r="BA38" i="29"/>
  <c r="BA39" i="29"/>
  <c r="AZ10" i="29"/>
  <c r="AY10" i="29"/>
  <c r="L39" i="28"/>
  <c r="L38" i="28"/>
  <c r="L37" i="28"/>
  <c r="L36" i="28"/>
  <c r="L34" i="28"/>
  <c r="L33" i="28"/>
  <c r="L32" i="28"/>
  <c r="L31" i="28"/>
  <c r="L30" i="28"/>
  <c r="L28" i="28"/>
  <c r="L27" i="28"/>
  <c r="L26" i="28"/>
  <c r="L25" i="28"/>
  <c r="L24" i="28"/>
  <c r="L22" i="28"/>
  <c r="L21" i="28"/>
  <c r="L20" i="28"/>
  <c r="L19" i="28"/>
  <c r="L18" i="28"/>
  <c r="L16" i="28"/>
  <c r="L15" i="28"/>
  <c r="L14" i="28"/>
  <c r="L13" i="28"/>
  <c r="L12" i="28"/>
  <c r="AN39" i="28"/>
  <c r="AO39" i="28" s="1"/>
  <c r="AN38" i="28"/>
  <c r="AO38" i="28" s="1"/>
  <c r="AN37" i="28"/>
  <c r="AO37" i="28" s="1"/>
  <c r="AN36" i="28"/>
  <c r="AO36" i="28" s="1"/>
  <c r="AN34" i="28"/>
  <c r="AO34" i="28" s="1"/>
  <c r="AN33" i="28"/>
  <c r="AO33" i="28" s="1"/>
  <c r="AN32" i="28"/>
  <c r="AO32" i="28" s="1"/>
  <c r="AN31" i="28"/>
  <c r="AO31" i="28" s="1"/>
  <c r="AN30" i="28"/>
  <c r="AO30" i="28" s="1"/>
  <c r="AN28" i="28"/>
  <c r="AO28" i="28" s="1"/>
  <c r="AN27" i="28"/>
  <c r="AO27" i="28" s="1"/>
  <c r="AN26" i="28"/>
  <c r="AO26" i="28" s="1"/>
  <c r="AN25" i="28"/>
  <c r="AO25" i="28" s="1"/>
  <c r="AN24" i="28"/>
  <c r="AO24" i="28" s="1"/>
  <c r="AN22" i="28"/>
  <c r="AO22" i="28" s="1"/>
  <c r="AN21" i="28"/>
  <c r="AO21" i="28" s="1"/>
  <c r="AN20" i="28"/>
  <c r="AO20" i="28" s="1"/>
  <c r="AN19" i="28"/>
  <c r="AO19" i="28" s="1"/>
  <c r="AN18" i="28"/>
  <c r="AO18" i="28" s="1"/>
  <c r="AN16" i="28"/>
  <c r="AO16" i="28" s="1"/>
  <c r="AN15" i="28"/>
  <c r="AO15" i="28" s="1"/>
  <c r="AN14" i="28"/>
  <c r="AO14" i="28" s="1"/>
  <c r="AN13" i="28"/>
  <c r="AN12" i="28"/>
  <c r="AO12" i="28" s="1"/>
  <c r="AM10" i="28"/>
  <c r="AL10" i="28"/>
  <c r="AK10" i="28"/>
  <c r="AJ10" i="28"/>
  <c r="L39" i="27"/>
  <c r="L38" i="27"/>
  <c r="L37" i="27"/>
  <c r="L36" i="27"/>
  <c r="L34" i="27"/>
  <c r="L33" i="27"/>
  <c r="L32" i="27"/>
  <c r="L31" i="27"/>
  <c r="L30" i="27"/>
  <c r="L28" i="27"/>
  <c r="L27" i="27"/>
  <c r="L26" i="27"/>
  <c r="L25" i="27"/>
  <c r="L24" i="27"/>
  <c r="L22" i="27"/>
  <c r="L21" i="27"/>
  <c r="L20" i="27"/>
  <c r="L19" i="27"/>
  <c r="L18" i="27"/>
  <c r="L16" i="27"/>
  <c r="L15" i="27"/>
  <c r="L14" i="27"/>
  <c r="L13" i="27"/>
  <c r="L12" i="27"/>
  <c r="AF39" i="27"/>
  <c r="AG39" i="27" s="1"/>
  <c r="AF38" i="27"/>
  <c r="AG38" i="27" s="1"/>
  <c r="AF37" i="27"/>
  <c r="AG37" i="27" s="1"/>
  <c r="AF36" i="27"/>
  <c r="AG36" i="27" s="1"/>
  <c r="AF34" i="27"/>
  <c r="AG34" i="27" s="1"/>
  <c r="AF33" i="27"/>
  <c r="AG33" i="27" s="1"/>
  <c r="AF32" i="27"/>
  <c r="AG32" i="27" s="1"/>
  <c r="AF31" i="27"/>
  <c r="AG31" i="27" s="1"/>
  <c r="AF30" i="27"/>
  <c r="AG30" i="27" s="1"/>
  <c r="AF28" i="27"/>
  <c r="AG28" i="27" s="1"/>
  <c r="AF27" i="27"/>
  <c r="AG27" i="27" s="1"/>
  <c r="AF26" i="27"/>
  <c r="AG26" i="27" s="1"/>
  <c r="AF25" i="27"/>
  <c r="AG25" i="27" s="1"/>
  <c r="AF24" i="27"/>
  <c r="AG24" i="27" s="1"/>
  <c r="AF22" i="27"/>
  <c r="AG22" i="27" s="1"/>
  <c r="AF21" i="27"/>
  <c r="AG21" i="27" s="1"/>
  <c r="AF20" i="27"/>
  <c r="AG20" i="27" s="1"/>
  <c r="AF19" i="27"/>
  <c r="AG19" i="27" s="1"/>
  <c r="AF18" i="27"/>
  <c r="AG18" i="27" s="1"/>
  <c r="AF16" i="27"/>
  <c r="AG16" i="27" s="1"/>
  <c r="AF15" i="27"/>
  <c r="AG15" i="27" s="1"/>
  <c r="AF14" i="27"/>
  <c r="AG14" i="27" s="1"/>
  <c r="AF13" i="27"/>
  <c r="AG13" i="27" s="1"/>
  <c r="AF12" i="27"/>
  <c r="AG12" i="27" s="1"/>
  <c r="AE10" i="27"/>
  <c r="AD10" i="27"/>
  <c r="L39" i="26"/>
  <c r="L38" i="26"/>
  <c r="L37" i="26"/>
  <c r="L36" i="26"/>
  <c r="L34" i="26"/>
  <c r="L33" i="26"/>
  <c r="L32" i="26"/>
  <c r="L31" i="26"/>
  <c r="L30" i="26"/>
  <c r="L28" i="26"/>
  <c r="L27" i="26"/>
  <c r="L26" i="26"/>
  <c r="L25" i="26"/>
  <c r="L24" i="26"/>
  <c r="L22" i="26"/>
  <c r="L21" i="26"/>
  <c r="L20" i="26"/>
  <c r="L19" i="26"/>
  <c r="L18" i="26"/>
  <c r="L16" i="26"/>
  <c r="L15" i="26"/>
  <c r="L14" i="26"/>
  <c r="L13" i="26"/>
  <c r="L12" i="26"/>
  <c r="V24" i="26"/>
  <c r="V12" i="26"/>
  <c r="U10" i="26"/>
  <c r="V39" i="26"/>
  <c r="V38" i="26"/>
  <c r="V37" i="26"/>
  <c r="V36" i="26"/>
  <c r="V34" i="26"/>
  <c r="V33" i="26"/>
  <c r="V32" i="26"/>
  <c r="V31" i="26"/>
  <c r="V30" i="26"/>
  <c r="V28" i="26"/>
  <c r="V27" i="26"/>
  <c r="V26" i="26"/>
  <c r="V25" i="26"/>
  <c r="V22" i="26"/>
  <c r="V21" i="26"/>
  <c r="V20" i="26"/>
  <c r="V19" i="26"/>
  <c r="V18" i="26"/>
  <c r="V16" i="26"/>
  <c r="V15" i="26"/>
  <c r="V14" i="26"/>
  <c r="V13" i="26"/>
  <c r="V12" i="25"/>
  <c r="V13" i="25"/>
  <c r="V14" i="25"/>
  <c r="V15" i="25"/>
  <c r="V16" i="25"/>
  <c r="V18" i="25"/>
  <c r="V19" i="25"/>
  <c r="V20" i="25"/>
  <c r="V21" i="25"/>
  <c r="V22" i="25"/>
  <c r="V24" i="25"/>
  <c r="V25" i="25"/>
  <c r="V26" i="25"/>
  <c r="V27" i="25"/>
  <c r="V28" i="25"/>
  <c r="V30" i="25"/>
  <c r="V31" i="25"/>
  <c r="V32" i="25"/>
  <c r="V33" i="25"/>
  <c r="V34" i="25"/>
  <c r="V36" i="25"/>
  <c r="V37" i="25"/>
  <c r="V38" i="25"/>
  <c r="V39" i="25"/>
  <c r="U10" i="25"/>
  <c r="V39" i="24"/>
  <c r="V38" i="24"/>
  <c r="V37" i="24"/>
  <c r="V36" i="24"/>
  <c r="V34" i="24"/>
  <c r="V33" i="24"/>
  <c r="V32" i="24"/>
  <c r="V31" i="24"/>
  <c r="V30" i="24"/>
  <c r="V28" i="24"/>
  <c r="V27" i="24"/>
  <c r="V26" i="24"/>
  <c r="V25" i="24"/>
  <c r="V24" i="24"/>
  <c r="V22" i="24"/>
  <c r="V21" i="24"/>
  <c r="V20" i="24"/>
  <c r="V19" i="24"/>
  <c r="V18" i="24"/>
  <c r="V16" i="24"/>
  <c r="V15" i="24"/>
  <c r="V14" i="24"/>
  <c r="V13" i="24"/>
  <c r="V12" i="24"/>
  <c r="U10" i="24"/>
  <c r="T12" i="24"/>
  <c r="T13" i="24"/>
  <c r="T14" i="24"/>
  <c r="T15" i="24"/>
  <c r="T16" i="24"/>
  <c r="T18" i="24"/>
  <c r="T19" i="24"/>
  <c r="T20" i="24"/>
  <c r="T21" i="24"/>
  <c r="T22" i="24"/>
  <c r="T24" i="24"/>
  <c r="T25" i="24"/>
  <c r="T26" i="24"/>
  <c r="T27" i="24"/>
  <c r="T28" i="24"/>
  <c r="T30" i="24"/>
  <c r="T31" i="24"/>
  <c r="T32" i="24"/>
  <c r="T33" i="24"/>
  <c r="T34" i="24"/>
  <c r="T36" i="24"/>
  <c r="T37" i="24"/>
  <c r="T38" i="24"/>
  <c r="T39" i="24"/>
  <c r="S10" i="24"/>
  <c r="R12" i="24"/>
  <c r="R13" i="24"/>
  <c r="R14" i="24"/>
  <c r="R15" i="24"/>
  <c r="R16" i="24"/>
  <c r="R18" i="24"/>
  <c r="R19" i="24"/>
  <c r="R20" i="24"/>
  <c r="R21" i="24"/>
  <c r="R22" i="24"/>
  <c r="R24" i="24"/>
  <c r="R25" i="24"/>
  <c r="R26" i="24"/>
  <c r="R27" i="24"/>
  <c r="R28" i="24"/>
  <c r="R30" i="24"/>
  <c r="R31" i="24"/>
  <c r="R32" i="24"/>
  <c r="R33" i="24"/>
  <c r="R34" i="24"/>
  <c r="R36" i="24"/>
  <c r="R37" i="24"/>
  <c r="R38" i="24"/>
  <c r="R39" i="24"/>
  <c r="Q10" i="24"/>
  <c r="P12" i="24"/>
  <c r="P13" i="24"/>
  <c r="P14" i="24"/>
  <c r="P15" i="24"/>
  <c r="P16" i="24"/>
  <c r="P18" i="24"/>
  <c r="P19" i="24"/>
  <c r="P20" i="24"/>
  <c r="P21" i="24"/>
  <c r="P22" i="24"/>
  <c r="P24" i="24"/>
  <c r="P25" i="24"/>
  <c r="P26" i="24"/>
  <c r="P27" i="24"/>
  <c r="P28" i="24"/>
  <c r="P30" i="24"/>
  <c r="P31" i="24"/>
  <c r="P32" i="24"/>
  <c r="P33" i="24"/>
  <c r="P34" i="24"/>
  <c r="P36" i="24"/>
  <c r="P37" i="24"/>
  <c r="P38" i="24"/>
  <c r="P39" i="24"/>
  <c r="O10" i="24"/>
  <c r="V12" i="22"/>
  <c r="V13" i="22"/>
  <c r="V14" i="22"/>
  <c r="V15" i="22"/>
  <c r="V16" i="22"/>
  <c r="V18" i="22"/>
  <c r="V19" i="22"/>
  <c r="V20" i="22"/>
  <c r="V21" i="22"/>
  <c r="V22" i="22"/>
  <c r="V24" i="22"/>
  <c r="V25" i="22"/>
  <c r="V26" i="22"/>
  <c r="V27" i="22"/>
  <c r="V28" i="22"/>
  <c r="V30" i="22"/>
  <c r="V31" i="22"/>
  <c r="V32" i="22"/>
  <c r="V33" i="22"/>
  <c r="V34" i="22"/>
  <c r="V36" i="22"/>
  <c r="V37" i="22"/>
  <c r="V38" i="22"/>
  <c r="V39" i="22"/>
  <c r="U10" i="22"/>
  <c r="W39" i="38"/>
  <c r="W38" i="38"/>
  <c r="W37" i="38"/>
  <c r="W36" i="38"/>
  <c r="W34" i="38"/>
  <c r="W33" i="38"/>
  <c r="W32" i="38"/>
  <c r="W31" i="38"/>
  <c r="W30" i="38"/>
  <c r="W28" i="38"/>
  <c r="W27" i="38"/>
  <c r="W26" i="38"/>
  <c r="W25" i="38"/>
  <c r="W24" i="38"/>
  <c r="W22" i="38"/>
  <c r="W21" i="38"/>
  <c r="W20" i="38"/>
  <c r="W19" i="38"/>
  <c r="W18" i="38"/>
  <c r="W16" i="38"/>
  <c r="W15" i="38"/>
  <c r="W14" i="38"/>
  <c r="W13" i="38"/>
  <c r="W12" i="38"/>
  <c r="V39" i="36"/>
  <c r="V38" i="36"/>
  <c r="V37" i="36"/>
  <c r="V36" i="36"/>
  <c r="V34" i="36"/>
  <c r="V33" i="36"/>
  <c r="V32" i="36"/>
  <c r="V31" i="36"/>
  <c r="V30" i="36"/>
  <c r="V28" i="36"/>
  <c r="V27" i="36"/>
  <c r="V26" i="36"/>
  <c r="V25" i="36"/>
  <c r="V24" i="36"/>
  <c r="V22" i="36"/>
  <c r="V21" i="36"/>
  <c r="V20" i="36"/>
  <c r="V19" i="36"/>
  <c r="V18" i="36"/>
  <c r="V16" i="36"/>
  <c r="V15" i="36"/>
  <c r="V14" i="36"/>
  <c r="V13" i="36"/>
  <c r="V12" i="36"/>
  <c r="U10" i="36"/>
  <c r="S10" i="40"/>
  <c r="S39" i="40"/>
  <c r="S38" i="40"/>
  <c r="S37" i="40"/>
  <c r="S36" i="40"/>
  <c r="S34" i="40"/>
  <c r="S33" i="40"/>
  <c r="S32" i="40"/>
  <c r="S31" i="40"/>
  <c r="S30" i="40"/>
  <c r="S28" i="40"/>
  <c r="S27" i="40"/>
  <c r="S26" i="40"/>
  <c r="S25" i="40"/>
  <c r="S24" i="40"/>
  <c r="S22" i="40"/>
  <c r="S21" i="40"/>
  <c r="S20" i="40"/>
  <c r="S19" i="40"/>
  <c r="S18" i="40"/>
  <c r="S16" i="40"/>
  <c r="S15" i="40"/>
  <c r="S14" i="40"/>
  <c r="S13" i="40"/>
  <c r="S12" i="40"/>
  <c r="AR39" i="35"/>
  <c r="AR38" i="35"/>
  <c r="AR37" i="35"/>
  <c r="AR36" i="35"/>
  <c r="AR34" i="35"/>
  <c r="AR33" i="35"/>
  <c r="AR32" i="35"/>
  <c r="AR31" i="35"/>
  <c r="AR30" i="35"/>
  <c r="AR28" i="35"/>
  <c r="AR27" i="35"/>
  <c r="AR26" i="35"/>
  <c r="AR25" i="35"/>
  <c r="AR24" i="35"/>
  <c r="AR22" i="35"/>
  <c r="AR21" i="35"/>
  <c r="AR20" i="35"/>
  <c r="AR19" i="35"/>
  <c r="AR18" i="35"/>
  <c r="AR16" i="35"/>
  <c r="AR15" i="35"/>
  <c r="AR14" i="35"/>
  <c r="AR13" i="35"/>
  <c r="AR12" i="35"/>
  <c r="AR10" i="35"/>
  <c r="AE39" i="35"/>
  <c r="AK39" i="35"/>
  <c r="AE38" i="35"/>
  <c r="AK38" i="35"/>
  <c r="AL38" i="35" s="1"/>
  <c r="AE37" i="35"/>
  <c r="AL37" i="35" s="1"/>
  <c r="AK37" i="35"/>
  <c r="AE36" i="35"/>
  <c r="AK36" i="35"/>
  <c r="AE34" i="35"/>
  <c r="AK34" i="35"/>
  <c r="AE33" i="35"/>
  <c r="AK33" i="35"/>
  <c r="AE32" i="35"/>
  <c r="AK32" i="35"/>
  <c r="AE31" i="35"/>
  <c r="AK31" i="35"/>
  <c r="AE30" i="35"/>
  <c r="AK30" i="35"/>
  <c r="AE28" i="35"/>
  <c r="AK28" i="35"/>
  <c r="AE27" i="35"/>
  <c r="AL27" i="35" s="1"/>
  <c r="AK27" i="35"/>
  <c r="AE26" i="35"/>
  <c r="AK26" i="35"/>
  <c r="AE25" i="35"/>
  <c r="AK25" i="35"/>
  <c r="AE24" i="35"/>
  <c r="AK24" i="35"/>
  <c r="AL24" i="35" s="1"/>
  <c r="AE22" i="35"/>
  <c r="AL22" i="35" s="1"/>
  <c r="AK22" i="35"/>
  <c r="AE21" i="35"/>
  <c r="AK21" i="35"/>
  <c r="AE20" i="35"/>
  <c r="AK20" i="35"/>
  <c r="AE19" i="35"/>
  <c r="AK19" i="35"/>
  <c r="AE18" i="35"/>
  <c r="AL18" i="35" s="1"/>
  <c r="AK18" i="35"/>
  <c r="AE16" i="35"/>
  <c r="AL16" i="35" s="1"/>
  <c r="AK16" i="35"/>
  <c r="AE15" i="35"/>
  <c r="AK15" i="35"/>
  <c r="AE14" i="35"/>
  <c r="AL14" i="35" s="1"/>
  <c r="AK14" i="35"/>
  <c r="AE13" i="35"/>
  <c r="AK13" i="35"/>
  <c r="AE12" i="35"/>
  <c r="AK12" i="35"/>
  <c r="AE10" i="35"/>
  <c r="AK10" i="35"/>
  <c r="U39" i="34"/>
  <c r="U38" i="34"/>
  <c r="U37" i="34"/>
  <c r="U36" i="34"/>
  <c r="U34" i="34"/>
  <c r="U33" i="34"/>
  <c r="U32" i="34"/>
  <c r="U31" i="34"/>
  <c r="U30" i="34"/>
  <c r="U28" i="34"/>
  <c r="U27" i="34"/>
  <c r="U26" i="34"/>
  <c r="U25" i="34"/>
  <c r="U24" i="34"/>
  <c r="U22" i="34"/>
  <c r="U21" i="34"/>
  <c r="U20" i="34"/>
  <c r="U19" i="34"/>
  <c r="U18" i="34"/>
  <c r="U16" i="34"/>
  <c r="U15" i="34"/>
  <c r="U14" i="34"/>
  <c r="U13" i="34"/>
  <c r="U12" i="34"/>
  <c r="U10" i="34"/>
  <c r="Y39" i="33"/>
  <c r="Y38" i="33"/>
  <c r="Y37" i="33"/>
  <c r="Y36" i="33"/>
  <c r="Y34" i="33"/>
  <c r="Y33" i="33"/>
  <c r="Y32" i="33"/>
  <c r="Y31" i="33"/>
  <c r="Y30" i="33"/>
  <c r="Y28" i="33"/>
  <c r="Y27" i="33"/>
  <c r="Y26" i="33"/>
  <c r="Y25" i="33"/>
  <c r="Y24" i="33"/>
  <c r="Y22" i="33"/>
  <c r="Y21" i="33"/>
  <c r="Y20" i="33"/>
  <c r="Y19" i="33"/>
  <c r="Y18" i="33"/>
  <c r="Y16" i="33"/>
  <c r="Y15" i="33"/>
  <c r="Y14" i="33"/>
  <c r="Y13" i="33"/>
  <c r="Y12" i="33"/>
  <c r="X10" i="33"/>
  <c r="W10" i="33"/>
  <c r="AC39" i="32"/>
  <c r="AC38" i="32"/>
  <c r="AC37" i="32"/>
  <c r="AC36" i="32"/>
  <c r="AC34" i="32"/>
  <c r="AC33" i="32"/>
  <c r="AC32" i="32"/>
  <c r="AC31" i="32"/>
  <c r="AC30" i="32"/>
  <c r="AC28" i="32"/>
  <c r="AC27" i="32"/>
  <c r="AC26" i="32"/>
  <c r="AC25" i="32"/>
  <c r="AC24" i="32"/>
  <c r="AC22" i="32"/>
  <c r="AC21" i="32"/>
  <c r="AC20" i="32"/>
  <c r="AC19" i="32"/>
  <c r="AC18" i="32"/>
  <c r="AC16" i="32"/>
  <c r="AC15" i="32"/>
  <c r="AC14" i="32"/>
  <c r="AC13" i="32"/>
  <c r="AC10" i="32" s="1"/>
  <c r="AC12" i="32"/>
  <c r="AB10" i="32"/>
  <c r="AA10" i="32"/>
  <c r="L10" i="32"/>
  <c r="U39" i="38"/>
  <c r="U38" i="38"/>
  <c r="U37" i="38"/>
  <c r="U36" i="38"/>
  <c r="U34" i="38"/>
  <c r="U33" i="38"/>
  <c r="U32" i="38"/>
  <c r="U31" i="38"/>
  <c r="U30" i="38"/>
  <c r="U28" i="38"/>
  <c r="U27" i="38"/>
  <c r="U26" i="38"/>
  <c r="U25" i="38"/>
  <c r="U24" i="38"/>
  <c r="U22" i="38"/>
  <c r="U21" i="38"/>
  <c r="U20" i="38"/>
  <c r="U19" i="38"/>
  <c r="U18" i="38"/>
  <c r="U16" i="38"/>
  <c r="U15" i="38"/>
  <c r="U14" i="38"/>
  <c r="U13" i="38"/>
  <c r="U12" i="38"/>
  <c r="S39" i="38"/>
  <c r="S38" i="38"/>
  <c r="S37" i="38"/>
  <c r="S36" i="38"/>
  <c r="S34" i="38"/>
  <c r="S33" i="38"/>
  <c r="S32" i="38"/>
  <c r="S31" i="38"/>
  <c r="S30" i="38"/>
  <c r="S28" i="38"/>
  <c r="S27" i="38"/>
  <c r="S26" i="38"/>
  <c r="S25" i="38"/>
  <c r="S24" i="38"/>
  <c r="S22" i="38"/>
  <c r="S21" i="38"/>
  <c r="S20" i="38"/>
  <c r="S19" i="38"/>
  <c r="S18" i="38"/>
  <c r="S16" i="38"/>
  <c r="S15" i="38"/>
  <c r="S14" i="38"/>
  <c r="S13" i="38"/>
  <c r="S12" i="38"/>
  <c r="Q39" i="38"/>
  <c r="Q38" i="38"/>
  <c r="Q37" i="38"/>
  <c r="Q36" i="38"/>
  <c r="Q34" i="38"/>
  <c r="Q33" i="38"/>
  <c r="Q32" i="38"/>
  <c r="Q31" i="38"/>
  <c r="Q30" i="38"/>
  <c r="Q28" i="38"/>
  <c r="Q27" i="38"/>
  <c r="Q26" i="38"/>
  <c r="Q25" i="38"/>
  <c r="Q24" i="38"/>
  <c r="Q22" i="38"/>
  <c r="Q21" i="38"/>
  <c r="Q20" i="38"/>
  <c r="Q19" i="38"/>
  <c r="Q18" i="38"/>
  <c r="Q16" i="38"/>
  <c r="Q15" i="38"/>
  <c r="Q14" i="38"/>
  <c r="Q13" i="38"/>
  <c r="Q12" i="38"/>
  <c r="O12" i="38"/>
  <c r="O13" i="38"/>
  <c r="O14" i="38"/>
  <c r="O15" i="38"/>
  <c r="O16" i="38"/>
  <c r="O18" i="38"/>
  <c r="O19" i="38"/>
  <c r="O20" i="38"/>
  <c r="O21" i="38"/>
  <c r="O22" i="38"/>
  <c r="O24" i="38"/>
  <c r="O25" i="38"/>
  <c r="O26" i="38"/>
  <c r="O27" i="38"/>
  <c r="O28" i="38"/>
  <c r="O30" i="38"/>
  <c r="O31" i="38"/>
  <c r="O32" i="38"/>
  <c r="O33" i="38"/>
  <c r="O34" i="38"/>
  <c r="O36" i="38"/>
  <c r="O37" i="38"/>
  <c r="O38" i="38"/>
  <c r="O39" i="38"/>
  <c r="Y39" i="39"/>
  <c r="Y38" i="39"/>
  <c r="Y37" i="39"/>
  <c r="Y36" i="39"/>
  <c r="Y34" i="39"/>
  <c r="Y33" i="39"/>
  <c r="Y32" i="39"/>
  <c r="Y31" i="39"/>
  <c r="Y30" i="39"/>
  <c r="Y28" i="39"/>
  <c r="Y27" i="39"/>
  <c r="Y26" i="39"/>
  <c r="Y25" i="39"/>
  <c r="Y24" i="39"/>
  <c r="Y22" i="39"/>
  <c r="Y21" i="39"/>
  <c r="Y20" i="39"/>
  <c r="Y19" i="39"/>
  <c r="Y18" i="39"/>
  <c r="Y16" i="39"/>
  <c r="Y15" i="39"/>
  <c r="Y14" i="39"/>
  <c r="Y13" i="39"/>
  <c r="Y12" i="39"/>
  <c r="W10" i="39"/>
  <c r="Y10" i="39" s="1"/>
  <c r="X10" i="39"/>
  <c r="U12" i="39"/>
  <c r="U13" i="39"/>
  <c r="U14" i="39"/>
  <c r="U15" i="39"/>
  <c r="U16" i="39"/>
  <c r="U18" i="39"/>
  <c r="U19" i="39"/>
  <c r="U20" i="39"/>
  <c r="U21" i="39"/>
  <c r="U22" i="39"/>
  <c r="U24" i="39"/>
  <c r="U25" i="39"/>
  <c r="U26" i="39"/>
  <c r="U27" i="39"/>
  <c r="U28" i="39"/>
  <c r="U30" i="39"/>
  <c r="U31" i="39"/>
  <c r="U32" i="39"/>
  <c r="U33" i="39"/>
  <c r="U34" i="39"/>
  <c r="U36" i="39"/>
  <c r="U37" i="39"/>
  <c r="U38" i="39"/>
  <c r="U39" i="39"/>
  <c r="S10" i="39"/>
  <c r="U10" i="39" s="1"/>
  <c r="T10" i="39"/>
  <c r="Q10" i="39"/>
  <c r="Q12" i="39"/>
  <c r="Q13" i="39"/>
  <c r="Q14" i="39"/>
  <c r="Q15" i="39"/>
  <c r="Q16" i="39"/>
  <c r="Q18" i="39"/>
  <c r="Q19" i="39"/>
  <c r="Q20" i="39"/>
  <c r="Q21" i="39"/>
  <c r="Q22" i="39"/>
  <c r="Q24" i="39"/>
  <c r="Q25" i="39"/>
  <c r="Q26" i="39"/>
  <c r="Q27" i="39"/>
  <c r="Q28" i="39"/>
  <c r="Q30" i="39"/>
  <c r="Q31" i="39"/>
  <c r="Q32" i="39"/>
  <c r="Q33" i="39"/>
  <c r="Q34" i="39"/>
  <c r="Q36" i="39"/>
  <c r="Q37" i="39"/>
  <c r="Q38" i="39"/>
  <c r="Q39" i="39"/>
  <c r="AJ39" i="30"/>
  <c r="AK39" i="30" s="1"/>
  <c r="AJ38" i="30"/>
  <c r="AK38" i="30" s="1"/>
  <c r="AJ37" i="30"/>
  <c r="AK37" i="30" s="1"/>
  <c r="AJ36" i="30"/>
  <c r="AK36" i="30" s="1"/>
  <c r="AJ34" i="30"/>
  <c r="AK34" i="30" s="1"/>
  <c r="AJ33" i="30"/>
  <c r="AK33" i="30" s="1"/>
  <c r="AJ32" i="30"/>
  <c r="AK32" i="30" s="1"/>
  <c r="AJ31" i="30"/>
  <c r="AK31" i="30" s="1"/>
  <c r="AJ30" i="30"/>
  <c r="AK30" i="30" s="1"/>
  <c r="AJ28" i="30"/>
  <c r="AK28" i="30" s="1"/>
  <c r="AJ27" i="30"/>
  <c r="AK27" i="30" s="1"/>
  <c r="AJ26" i="30"/>
  <c r="AK26" i="30" s="1"/>
  <c r="AJ25" i="30"/>
  <c r="AK25" i="30" s="1"/>
  <c r="AJ24" i="30"/>
  <c r="AK24" i="30" s="1"/>
  <c r="AJ22" i="30"/>
  <c r="AK22" i="30" s="1"/>
  <c r="AJ21" i="30"/>
  <c r="AK21" i="30" s="1"/>
  <c r="AJ20" i="30"/>
  <c r="AK20" i="30" s="1"/>
  <c r="AJ19" i="30"/>
  <c r="AK19" i="30" s="1"/>
  <c r="AJ18" i="30"/>
  <c r="AK18" i="30" s="1"/>
  <c r="AJ16" i="30"/>
  <c r="AK16" i="30" s="1"/>
  <c r="AJ15" i="30"/>
  <c r="AK15" i="30" s="1"/>
  <c r="AJ14" i="30"/>
  <c r="AK14" i="30" s="1"/>
  <c r="AJ13" i="30"/>
  <c r="AK13" i="30" s="1"/>
  <c r="AJ12" i="30"/>
  <c r="AK12" i="30" s="1"/>
  <c r="AI10" i="30"/>
  <c r="AH10" i="30"/>
  <c r="AG10" i="30"/>
  <c r="L10" i="30"/>
  <c r="AC10" i="30"/>
  <c r="AA10" i="30"/>
  <c r="X12" i="30"/>
  <c r="Y12" i="30" s="1"/>
  <c r="X13" i="30"/>
  <c r="Y13" i="30" s="1"/>
  <c r="X14" i="30"/>
  <c r="Y14" i="30" s="1"/>
  <c r="X15" i="30"/>
  <c r="Y15" i="30" s="1"/>
  <c r="X16" i="30"/>
  <c r="Y16" i="30" s="1"/>
  <c r="X18" i="30"/>
  <c r="Y18" i="30" s="1"/>
  <c r="X19" i="30"/>
  <c r="Y19" i="30" s="1"/>
  <c r="X20" i="30"/>
  <c r="Y20" i="30" s="1"/>
  <c r="X21" i="30"/>
  <c r="Y21" i="30" s="1"/>
  <c r="X22" i="30"/>
  <c r="Y22" i="30" s="1"/>
  <c r="X24" i="30"/>
  <c r="Y24" i="30" s="1"/>
  <c r="X25" i="30"/>
  <c r="Y25" i="30" s="1"/>
  <c r="X26" i="30"/>
  <c r="Y26" i="30" s="1"/>
  <c r="X27" i="30"/>
  <c r="Y27" i="30" s="1"/>
  <c r="X28" i="30"/>
  <c r="Y28" i="30" s="1"/>
  <c r="X30" i="30"/>
  <c r="Y30" i="30" s="1"/>
  <c r="X31" i="30"/>
  <c r="Y31" i="30" s="1"/>
  <c r="X32" i="30"/>
  <c r="Y32" i="30" s="1"/>
  <c r="X33" i="30"/>
  <c r="Y33" i="30" s="1"/>
  <c r="X34" i="30"/>
  <c r="Y34" i="30" s="1"/>
  <c r="X36" i="30"/>
  <c r="Y36" i="30" s="1"/>
  <c r="X37" i="30"/>
  <c r="Y37" i="30" s="1"/>
  <c r="X38" i="30"/>
  <c r="Y38" i="30" s="1"/>
  <c r="X39" i="30"/>
  <c r="Y39" i="30" s="1"/>
  <c r="W10" i="30"/>
  <c r="V10" i="30"/>
  <c r="U10" i="30"/>
  <c r="R12" i="30"/>
  <c r="S12" i="30" s="1"/>
  <c r="R13" i="30"/>
  <c r="S13" i="30" s="1"/>
  <c r="R14" i="30"/>
  <c r="S14" i="30" s="1"/>
  <c r="R15" i="30"/>
  <c r="S15" i="30" s="1"/>
  <c r="R16" i="30"/>
  <c r="S16" i="30" s="1"/>
  <c r="R18" i="30"/>
  <c r="S18" i="30" s="1"/>
  <c r="R19" i="30"/>
  <c r="S19" i="30" s="1"/>
  <c r="R20" i="30"/>
  <c r="S20" i="30" s="1"/>
  <c r="R21" i="30"/>
  <c r="S21" i="30" s="1"/>
  <c r="R22" i="30"/>
  <c r="S22" i="30" s="1"/>
  <c r="R24" i="30"/>
  <c r="S24" i="30" s="1"/>
  <c r="R25" i="30"/>
  <c r="S25" i="30" s="1"/>
  <c r="R26" i="30"/>
  <c r="S26" i="30" s="1"/>
  <c r="R27" i="30"/>
  <c r="S27" i="30" s="1"/>
  <c r="R28" i="30"/>
  <c r="S28" i="30" s="1"/>
  <c r="R30" i="30"/>
  <c r="S30" i="30" s="1"/>
  <c r="R31" i="30"/>
  <c r="S31" i="30" s="1"/>
  <c r="R32" i="30"/>
  <c r="S32" i="30" s="1"/>
  <c r="R33" i="30"/>
  <c r="S33" i="30" s="1"/>
  <c r="R34" i="30"/>
  <c r="S34" i="30" s="1"/>
  <c r="R36" i="30"/>
  <c r="S36" i="30" s="1"/>
  <c r="R37" i="30"/>
  <c r="S37" i="30" s="1"/>
  <c r="R38" i="30"/>
  <c r="S38" i="30" s="1"/>
  <c r="R39" i="30"/>
  <c r="S39" i="30" s="1"/>
  <c r="Q10" i="30"/>
  <c r="P10" i="30"/>
  <c r="O10" i="30"/>
  <c r="AD13" i="30"/>
  <c r="AE13" i="30" s="1"/>
  <c r="AD14" i="30"/>
  <c r="AE14" i="30" s="1"/>
  <c r="AD15" i="30"/>
  <c r="AE15" i="30" s="1"/>
  <c r="AD16" i="30"/>
  <c r="AE16" i="30" s="1"/>
  <c r="AD18" i="30"/>
  <c r="AE18" i="30" s="1"/>
  <c r="AD19" i="30"/>
  <c r="AE19" i="30" s="1"/>
  <c r="AD20" i="30"/>
  <c r="AE20" i="30" s="1"/>
  <c r="AD21" i="30"/>
  <c r="AE21" i="30" s="1"/>
  <c r="AD22" i="30"/>
  <c r="AE22" i="30" s="1"/>
  <c r="AD24" i="30"/>
  <c r="AE24" i="30" s="1"/>
  <c r="AD25" i="30"/>
  <c r="AE25" i="30" s="1"/>
  <c r="AD26" i="30"/>
  <c r="AE26" i="30" s="1"/>
  <c r="AD27" i="30"/>
  <c r="AE27" i="30" s="1"/>
  <c r="AD28" i="30"/>
  <c r="AE28" i="30" s="1"/>
  <c r="AD30" i="30"/>
  <c r="AE30" i="30" s="1"/>
  <c r="AD31" i="30"/>
  <c r="AE31" i="30" s="1"/>
  <c r="AD32" i="30"/>
  <c r="AE32" i="30" s="1"/>
  <c r="AD33" i="30"/>
  <c r="AE33" i="30" s="1"/>
  <c r="AD34" i="30"/>
  <c r="AE34" i="30" s="1"/>
  <c r="AD36" i="30"/>
  <c r="AE36" i="30" s="1"/>
  <c r="AD37" i="30"/>
  <c r="AE37" i="30" s="1"/>
  <c r="AD38" i="30"/>
  <c r="AE38" i="30" s="1"/>
  <c r="AD39" i="30"/>
  <c r="AE39" i="30" s="1"/>
  <c r="AD12" i="30"/>
  <c r="AE12" i="30" s="1"/>
  <c r="AB10" i="30"/>
  <c r="AJ39" i="31"/>
  <c r="AK39" i="31" s="1"/>
  <c r="AJ38" i="31"/>
  <c r="AK38" i="31"/>
  <c r="AJ37" i="31"/>
  <c r="AK37" i="31" s="1"/>
  <c r="AJ36" i="31"/>
  <c r="AK36" i="31" s="1"/>
  <c r="AJ34" i="31"/>
  <c r="AK34" i="31" s="1"/>
  <c r="AJ33" i="31"/>
  <c r="AK33" i="31"/>
  <c r="AJ32" i="31"/>
  <c r="AK32" i="31" s="1"/>
  <c r="AJ31" i="31"/>
  <c r="AK31" i="31" s="1"/>
  <c r="AJ30" i="31"/>
  <c r="AK30" i="31" s="1"/>
  <c r="AJ28" i="31"/>
  <c r="AK28" i="31"/>
  <c r="AJ27" i="31"/>
  <c r="AK27" i="31" s="1"/>
  <c r="AJ26" i="31"/>
  <c r="AK26" i="31" s="1"/>
  <c r="AJ25" i="31"/>
  <c r="AK25" i="31" s="1"/>
  <c r="AJ24" i="31"/>
  <c r="AK24" i="31" s="1"/>
  <c r="AJ22" i="31"/>
  <c r="AK22" i="31" s="1"/>
  <c r="AJ21" i="31"/>
  <c r="AK21" i="31" s="1"/>
  <c r="AJ20" i="31"/>
  <c r="AK20" i="31" s="1"/>
  <c r="AJ19" i="31"/>
  <c r="AK19" i="31"/>
  <c r="AJ18" i="31"/>
  <c r="AK18" i="31" s="1"/>
  <c r="AJ16" i="31"/>
  <c r="AK16" i="31" s="1"/>
  <c r="AJ15" i="31"/>
  <c r="AK15" i="31" s="1"/>
  <c r="AJ14" i="31"/>
  <c r="AK14" i="31" s="1"/>
  <c r="AJ13" i="31"/>
  <c r="AK13" i="31" s="1"/>
  <c r="AJ12" i="31"/>
  <c r="AK12" i="31" s="1"/>
  <c r="AK10" i="31" s="1"/>
  <c r="AI10" i="31"/>
  <c r="AH10" i="31"/>
  <c r="AG10" i="31"/>
  <c r="AD39" i="31"/>
  <c r="AE39" i="31" s="1"/>
  <c r="AD38" i="31"/>
  <c r="AE38" i="31" s="1"/>
  <c r="AD37" i="31"/>
  <c r="AE37" i="31"/>
  <c r="AD36" i="31"/>
  <c r="AE36" i="31" s="1"/>
  <c r="AD34" i="31"/>
  <c r="AE34" i="31" s="1"/>
  <c r="AD33" i="31"/>
  <c r="AE33" i="31" s="1"/>
  <c r="AD32" i="31"/>
  <c r="AE32" i="31"/>
  <c r="AD31" i="31"/>
  <c r="AE31" i="31" s="1"/>
  <c r="AD30" i="31"/>
  <c r="AE30" i="31" s="1"/>
  <c r="AD28" i="31"/>
  <c r="AE28" i="31" s="1"/>
  <c r="AD27" i="31"/>
  <c r="AE27" i="31"/>
  <c r="AD26" i="31"/>
  <c r="AE26" i="31" s="1"/>
  <c r="AD25" i="31"/>
  <c r="AE25" i="31" s="1"/>
  <c r="AD24" i="31"/>
  <c r="AE24" i="31" s="1"/>
  <c r="AD22" i="31"/>
  <c r="AE22" i="31"/>
  <c r="AD21" i="31"/>
  <c r="AE21" i="31" s="1"/>
  <c r="AD20" i="31"/>
  <c r="AE20" i="31" s="1"/>
  <c r="AD19" i="31"/>
  <c r="AE19" i="31" s="1"/>
  <c r="AD18" i="31"/>
  <c r="AE18" i="31"/>
  <c r="AD16" i="31"/>
  <c r="AE16" i="31" s="1"/>
  <c r="AD15" i="31"/>
  <c r="AE15" i="31" s="1"/>
  <c r="AD14" i="31"/>
  <c r="AE14" i="31" s="1"/>
  <c r="AD13" i="31"/>
  <c r="AE13" i="31"/>
  <c r="AD12" i="31"/>
  <c r="AC10" i="31"/>
  <c r="AB10" i="31"/>
  <c r="AA10" i="31"/>
  <c r="X39" i="31"/>
  <c r="Y39" i="31"/>
  <c r="X38" i="31"/>
  <c r="Y38" i="31" s="1"/>
  <c r="X37" i="31"/>
  <c r="Y37" i="31"/>
  <c r="X36" i="31"/>
  <c r="Y36" i="31" s="1"/>
  <c r="X34" i="31"/>
  <c r="Y34" i="31"/>
  <c r="X33" i="31"/>
  <c r="Y33" i="31" s="1"/>
  <c r="X32" i="31"/>
  <c r="Y32" i="31"/>
  <c r="X31" i="31"/>
  <c r="Y31" i="31" s="1"/>
  <c r="X30" i="31"/>
  <c r="Y30" i="31"/>
  <c r="X28" i="31"/>
  <c r="Y28" i="31" s="1"/>
  <c r="X27" i="31"/>
  <c r="Y27" i="31"/>
  <c r="X26" i="31"/>
  <c r="Y26" i="31" s="1"/>
  <c r="X25" i="31"/>
  <c r="Y25" i="31"/>
  <c r="X24" i="31"/>
  <c r="Y24" i="31" s="1"/>
  <c r="X22" i="31"/>
  <c r="Y22" i="31"/>
  <c r="X21" i="31"/>
  <c r="Y21" i="31" s="1"/>
  <c r="X20" i="31"/>
  <c r="Y20" i="31"/>
  <c r="X19" i="31"/>
  <c r="Y19" i="31" s="1"/>
  <c r="X18" i="31"/>
  <c r="Y18" i="31"/>
  <c r="X16" i="31"/>
  <c r="Y16" i="31" s="1"/>
  <c r="X15" i="31"/>
  <c r="Y15" i="31"/>
  <c r="X14" i="31"/>
  <c r="Y14" i="31" s="1"/>
  <c r="X13" i="31"/>
  <c r="Y13" i="31"/>
  <c r="X12" i="31"/>
  <c r="Y12" i="31" s="1"/>
  <c r="Y10" i="31" s="1"/>
  <c r="W10" i="31"/>
  <c r="V10" i="31"/>
  <c r="U10" i="31"/>
  <c r="R39" i="31"/>
  <c r="S39" i="31" s="1"/>
  <c r="R38" i="31"/>
  <c r="S38" i="31" s="1"/>
  <c r="R37" i="31"/>
  <c r="S37" i="31" s="1"/>
  <c r="R36" i="31"/>
  <c r="S36" i="31" s="1"/>
  <c r="R34" i="31"/>
  <c r="S34" i="31" s="1"/>
  <c r="R33" i="31"/>
  <c r="S33" i="31" s="1"/>
  <c r="R32" i="31"/>
  <c r="S32" i="31" s="1"/>
  <c r="R31" i="31"/>
  <c r="S31" i="31" s="1"/>
  <c r="R30" i="31"/>
  <c r="S30" i="31" s="1"/>
  <c r="R28" i="31"/>
  <c r="S28" i="31" s="1"/>
  <c r="R27" i="31"/>
  <c r="S27" i="31" s="1"/>
  <c r="R26" i="31"/>
  <c r="S26" i="31" s="1"/>
  <c r="R25" i="31"/>
  <c r="S25" i="31" s="1"/>
  <c r="R24" i="31"/>
  <c r="S24" i="31" s="1"/>
  <c r="R22" i="31"/>
  <c r="S22" i="31" s="1"/>
  <c r="R21" i="31"/>
  <c r="S21" i="31" s="1"/>
  <c r="R20" i="31"/>
  <c r="S20" i="31" s="1"/>
  <c r="R19" i="31"/>
  <c r="S19" i="31" s="1"/>
  <c r="R18" i="31"/>
  <c r="S18" i="31" s="1"/>
  <c r="R16" i="31"/>
  <c r="S16" i="31" s="1"/>
  <c r="R15" i="31"/>
  <c r="S15" i="31" s="1"/>
  <c r="R14" i="31"/>
  <c r="S14" i="31" s="1"/>
  <c r="R13" i="31"/>
  <c r="S13" i="31" s="1"/>
  <c r="R12" i="31"/>
  <c r="S12" i="31" s="1"/>
  <c r="Q10" i="31"/>
  <c r="P10" i="31"/>
  <c r="O10" i="31"/>
  <c r="Y39" i="32"/>
  <c r="Y38" i="32"/>
  <c r="Y37" i="32"/>
  <c r="Y36" i="32"/>
  <c r="Y34" i="32"/>
  <c r="Y33" i="32"/>
  <c r="Y32" i="32"/>
  <c r="Y31" i="32"/>
  <c r="Y30" i="32"/>
  <c r="Y28" i="32"/>
  <c r="Y27" i="32"/>
  <c r="Y26" i="32"/>
  <c r="Y25" i="32"/>
  <c r="Y24" i="32"/>
  <c r="Y22" i="32"/>
  <c r="Y21" i="32"/>
  <c r="Y20" i="32"/>
  <c r="Y19" i="32"/>
  <c r="Y18" i="32"/>
  <c r="Y16" i="32"/>
  <c r="Y15" i="32"/>
  <c r="Y14" i="32"/>
  <c r="Y13" i="32"/>
  <c r="Y12" i="32"/>
  <c r="X10" i="32"/>
  <c r="W10" i="32"/>
  <c r="U39" i="32"/>
  <c r="U38" i="32"/>
  <c r="U37" i="32"/>
  <c r="U36" i="32"/>
  <c r="U34" i="32"/>
  <c r="U33" i="32"/>
  <c r="U32" i="32"/>
  <c r="U31" i="32"/>
  <c r="U30" i="32"/>
  <c r="U28" i="32"/>
  <c r="U27" i="32"/>
  <c r="U26" i="32"/>
  <c r="U25" i="32"/>
  <c r="U24" i="32"/>
  <c r="U22" i="32"/>
  <c r="U21" i="32"/>
  <c r="U20" i="32"/>
  <c r="U19" i="32"/>
  <c r="U18" i="32"/>
  <c r="U16" i="32"/>
  <c r="U15" i="32"/>
  <c r="U14" i="32"/>
  <c r="U13" i="32"/>
  <c r="U12" i="32"/>
  <c r="T10" i="32"/>
  <c r="S10" i="32"/>
  <c r="Q39" i="32"/>
  <c r="Q38" i="32"/>
  <c r="Q37" i="32"/>
  <c r="Q36" i="32"/>
  <c r="Q34" i="32"/>
  <c r="Q33" i="32"/>
  <c r="Q32" i="32"/>
  <c r="Q31" i="32"/>
  <c r="Q30" i="32"/>
  <c r="Q28" i="32"/>
  <c r="Q27" i="32"/>
  <c r="Q26" i="32"/>
  <c r="Q25" i="32"/>
  <c r="Q24" i="32"/>
  <c r="Q22" i="32"/>
  <c r="Q21" i="32"/>
  <c r="Q20" i="32"/>
  <c r="Q19" i="32"/>
  <c r="Q18" i="32"/>
  <c r="Q16" i="32"/>
  <c r="Q15" i="32"/>
  <c r="Q14" i="32"/>
  <c r="Q13" i="32"/>
  <c r="Q12" i="32"/>
  <c r="P10" i="32"/>
  <c r="O10" i="32"/>
  <c r="P10" i="33"/>
  <c r="U12" i="33"/>
  <c r="U10" i="33" s="1"/>
  <c r="U13" i="33"/>
  <c r="U14" i="33"/>
  <c r="U15" i="33"/>
  <c r="U16" i="33"/>
  <c r="U18" i="33"/>
  <c r="U19" i="33"/>
  <c r="U20" i="33"/>
  <c r="U21" i="33"/>
  <c r="U22" i="33"/>
  <c r="U24" i="33"/>
  <c r="U25" i="33"/>
  <c r="U26" i="33"/>
  <c r="U27" i="33"/>
  <c r="U28" i="33"/>
  <c r="U30" i="33"/>
  <c r="U31" i="33"/>
  <c r="U32" i="33"/>
  <c r="U33" i="33"/>
  <c r="U34" i="33"/>
  <c r="U36" i="33"/>
  <c r="U37" i="33"/>
  <c r="U38" i="33"/>
  <c r="U39" i="33"/>
  <c r="T10" i="33"/>
  <c r="S10" i="33"/>
  <c r="O10" i="33"/>
  <c r="Q10" i="33" s="1"/>
  <c r="Q39" i="33"/>
  <c r="Q38" i="33"/>
  <c r="Q37" i="33"/>
  <c r="Q36" i="33"/>
  <c r="Q34" i="33"/>
  <c r="Q33" i="33"/>
  <c r="Q32" i="33"/>
  <c r="Q31" i="33"/>
  <c r="Q30" i="33"/>
  <c r="Q28" i="33"/>
  <c r="Q27" i="33"/>
  <c r="Q26" i="33"/>
  <c r="Q25" i="33"/>
  <c r="Q24" i="33"/>
  <c r="Q22" i="33"/>
  <c r="Q21" i="33"/>
  <c r="Q20" i="33"/>
  <c r="Q19" i="33"/>
  <c r="Q18" i="33"/>
  <c r="Q16" i="33"/>
  <c r="Q15" i="33"/>
  <c r="Q14" i="33"/>
  <c r="Q13" i="33"/>
  <c r="Q12" i="33"/>
  <c r="Y39" i="35"/>
  <c r="Y38" i="35"/>
  <c r="Y37" i="35"/>
  <c r="Y36" i="35"/>
  <c r="Y34" i="35"/>
  <c r="Y33" i="35"/>
  <c r="Y32" i="35"/>
  <c r="Y31" i="35"/>
  <c r="Y30" i="35"/>
  <c r="Y28" i="35"/>
  <c r="Y27" i="35"/>
  <c r="Y26" i="35"/>
  <c r="Y25" i="35"/>
  <c r="Y24" i="35"/>
  <c r="Y22" i="35"/>
  <c r="Y21" i="35"/>
  <c r="Y20" i="35"/>
  <c r="Y19" i="35"/>
  <c r="Y18" i="35"/>
  <c r="Y16" i="35"/>
  <c r="Y15" i="35"/>
  <c r="Y14" i="35"/>
  <c r="Y13" i="35"/>
  <c r="Y12" i="35"/>
  <c r="Y10" i="35"/>
  <c r="S10" i="35"/>
  <c r="S12" i="35"/>
  <c r="S13" i="35"/>
  <c r="S14" i="35"/>
  <c r="S15" i="35"/>
  <c r="S16" i="35"/>
  <c r="S18" i="35"/>
  <c r="S19" i="35"/>
  <c r="S20" i="35"/>
  <c r="S21" i="35"/>
  <c r="S22" i="35"/>
  <c r="S24" i="35"/>
  <c r="S25" i="35"/>
  <c r="S26" i="35"/>
  <c r="S27" i="35"/>
  <c r="S28" i="35"/>
  <c r="S30" i="35"/>
  <c r="S31" i="35"/>
  <c r="S32" i="35"/>
  <c r="S33" i="35"/>
  <c r="S34" i="35"/>
  <c r="S36" i="35"/>
  <c r="S37" i="35"/>
  <c r="S38" i="35"/>
  <c r="S39" i="35"/>
  <c r="R10" i="36"/>
  <c r="P39" i="36"/>
  <c r="P38" i="36"/>
  <c r="P37" i="36"/>
  <c r="P36" i="36"/>
  <c r="P34" i="36"/>
  <c r="P33" i="36"/>
  <c r="P32" i="36"/>
  <c r="P31" i="36"/>
  <c r="P30" i="36"/>
  <c r="P28" i="36"/>
  <c r="P27" i="36"/>
  <c r="P26" i="36"/>
  <c r="P25" i="36"/>
  <c r="P24" i="36"/>
  <c r="P22" i="36"/>
  <c r="P21" i="36"/>
  <c r="P20" i="36"/>
  <c r="P19" i="36"/>
  <c r="P18" i="36"/>
  <c r="P16" i="36"/>
  <c r="P15" i="36"/>
  <c r="P14" i="36"/>
  <c r="P13" i="36"/>
  <c r="P12" i="36"/>
  <c r="O10" i="36"/>
  <c r="S12" i="36"/>
  <c r="S13" i="36"/>
  <c r="S14" i="36"/>
  <c r="S15" i="36"/>
  <c r="S16" i="36"/>
  <c r="S18" i="36"/>
  <c r="S19" i="36"/>
  <c r="S20" i="36"/>
  <c r="S21" i="36"/>
  <c r="S22" i="36"/>
  <c r="S24" i="36"/>
  <c r="S25" i="36"/>
  <c r="S26" i="36"/>
  <c r="S27" i="36"/>
  <c r="S28" i="36"/>
  <c r="S30" i="36"/>
  <c r="S31" i="36"/>
  <c r="S32" i="36"/>
  <c r="S33" i="36"/>
  <c r="S34" i="36"/>
  <c r="S36" i="36"/>
  <c r="S37" i="36"/>
  <c r="S38" i="36"/>
  <c r="S39" i="36"/>
  <c r="T39" i="22"/>
  <c r="T38" i="22"/>
  <c r="T37" i="22"/>
  <c r="T36" i="22"/>
  <c r="T34" i="22"/>
  <c r="T33" i="22"/>
  <c r="T32" i="22"/>
  <c r="T31" i="22"/>
  <c r="T30" i="22"/>
  <c r="T28" i="22"/>
  <c r="T27" i="22"/>
  <c r="T26" i="22"/>
  <c r="T25" i="22"/>
  <c r="T24" i="22"/>
  <c r="T22" i="22"/>
  <c r="T21" i="22"/>
  <c r="T20" i="22"/>
  <c r="T19" i="22"/>
  <c r="T18" i="22"/>
  <c r="T16" i="22"/>
  <c r="T15" i="22"/>
  <c r="T14" i="22"/>
  <c r="T13" i="22"/>
  <c r="T12" i="22"/>
  <c r="S10" i="22"/>
  <c r="Q10" i="22"/>
  <c r="R39" i="22"/>
  <c r="R38" i="22"/>
  <c r="R37" i="22"/>
  <c r="R36" i="22"/>
  <c r="R34" i="22"/>
  <c r="R33" i="22"/>
  <c r="R32" i="22"/>
  <c r="R31" i="22"/>
  <c r="R30" i="22"/>
  <c r="R28" i="22"/>
  <c r="R27" i="22"/>
  <c r="R26" i="22"/>
  <c r="R25" i="22"/>
  <c r="R24" i="22"/>
  <c r="R22" i="22"/>
  <c r="R21" i="22"/>
  <c r="R20" i="22"/>
  <c r="R19" i="22"/>
  <c r="R18" i="22"/>
  <c r="R16" i="22"/>
  <c r="R15" i="22"/>
  <c r="R14" i="22"/>
  <c r="R13" i="22"/>
  <c r="R12" i="22"/>
  <c r="P12" i="22"/>
  <c r="P13" i="22"/>
  <c r="P14" i="22"/>
  <c r="P15" i="22"/>
  <c r="P16" i="22"/>
  <c r="P18" i="22"/>
  <c r="P19" i="22"/>
  <c r="P20" i="22"/>
  <c r="P21" i="22"/>
  <c r="P22" i="22"/>
  <c r="P24" i="22"/>
  <c r="P25" i="22"/>
  <c r="P26" i="22"/>
  <c r="P27" i="22"/>
  <c r="P28" i="22"/>
  <c r="P30" i="22"/>
  <c r="P31" i="22"/>
  <c r="P32" i="22"/>
  <c r="P33" i="22"/>
  <c r="P34" i="22"/>
  <c r="P36" i="22"/>
  <c r="P37" i="22"/>
  <c r="P38" i="22"/>
  <c r="P39" i="22"/>
  <c r="T39" i="25"/>
  <c r="T38" i="25"/>
  <c r="T37" i="25"/>
  <c r="T36" i="25"/>
  <c r="T34" i="25"/>
  <c r="T33" i="25"/>
  <c r="T32" i="25"/>
  <c r="T31" i="25"/>
  <c r="T30" i="25"/>
  <c r="T28" i="25"/>
  <c r="T27" i="25"/>
  <c r="T26" i="25"/>
  <c r="T25" i="25"/>
  <c r="T24" i="25"/>
  <c r="T22" i="25"/>
  <c r="T21" i="25"/>
  <c r="T20" i="25"/>
  <c r="T19" i="25"/>
  <c r="T18" i="25"/>
  <c r="T16" i="25"/>
  <c r="T15" i="25"/>
  <c r="T14" i="25"/>
  <c r="T13" i="25"/>
  <c r="T12" i="25"/>
  <c r="S10" i="25"/>
  <c r="R12" i="25"/>
  <c r="R13" i="25"/>
  <c r="R14" i="25"/>
  <c r="R15" i="25"/>
  <c r="R16" i="25"/>
  <c r="R18" i="25"/>
  <c r="R19" i="25"/>
  <c r="R20" i="25"/>
  <c r="R21" i="25"/>
  <c r="R22" i="25"/>
  <c r="R24" i="25"/>
  <c r="R25" i="25"/>
  <c r="R26" i="25"/>
  <c r="R27" i="25"/>
  <c r="R28" i="25"/>
  <c r="R30" i="25"/>
  <c r="R31" i="25"/>
  <c r="R32" i="25"/>
  <c r="R33" i="25"/>
  <c r="R34" i="25"/>
  <c r="R36" i="25"/>
  <c r="R37" i="25"/>
  <c r="R38" i="25"/>
  <c r="R39" i="25"/>
  <c r="Q10" i="25"/>
  <c r="P12" i="25"/>
  <c r="P13" i="25"/>
  <c r="P14" i="25"/>
  <c r="P15" i="25"/>
  <c r="P16" i="25"/>
  <c r="P18" i="25"/>
  <c r="P19" i="25"/>
  <c r="P20" i="25"/>
  <c r="P21" i="25"/>
  <c r="P22" i="25"/>
  <c r="P24" i="25"/>
  <c r="P25" i="25"/>
  <c r="P26" i="25"/>
  <c r="P27" i="25"/>
  <c r="P28" i="25"/>
  <c r="P30" i="25"/>
  <c r="P31" i="25"/>
  <c r="P32" i="25"/>
  <c r="P33" i="25"/>
  <c r="P34" i="25"/>
  <c r="P36" i="25"/>
  <c r="P37" i="25"/>
  <c r="P38" i="25"/>
  <c r="P39" i="25"/>
  <c r="O10" i="25"/>
  <c r="T39" i="26"/>
  <c r="T38" i="26"/>
  <c r="T37" i="26"/>
  <c r="T36" i="26"/>
  <c r="T34" i="26"/>
  <c r="T33" i="26"/>
  <c r="T32" i="26"/>
  <c r="T31" i="26"/>
  <c r="T30" i="26"/>
  <c r="T28" i="26"/>
  <c r="T27" i="26"/>
  <c r="T26" i="26"/>
  <c r="T25" i="26"/>
  <c r="T24" i="26"/>
  <c r="T22" i="26"/>
  <c r="T21" i="26"/>
  <c r="T20" i="26"/>
  <c r="T19" i="26"/>
  <c r="T18" i="26"/>
  <c r="T16" i="26"/>
  <c r="T15" i="26"/>
  <c r="T14" i="26"/>
  <c r="T13" i="26"/>
  <c r="T12" i="26"/>
  <c r="S10" i="26"/>
  <c r="L10" i="26"/>
  <c r="Q10" i="26"/>
  <c r="R39" i="26"/>
  <c r="R38" i="26"/>
  <c r="R37" i="26"/>
  <c r="R36" i="26"/>
  <c r="R34" i="26"/>
  <c r="R33" i="26"/>
  <c r="R32" i="26"/>
  <c r="R31" i="26"/>
  <c r="R30" i="26"/>
  <c r="R28" i="26"/>
  <c r="R27" i="26"/>
  <c r="R26" i="26"/>
  <c r="R25" i="26"/>
  <c r="R24" i="26"/>
  <c r="R22" i="26"/>
  <c r="R21" i="26"/>
  <c r="R20" i="26"/>
  <c r="R19" i="26"/>
  <c r="R18" i="26"/>
  <c r="R16" i="26"/>
  <c r="R15" i="26"/>
  <c r="R14" i="26"/>
  <c r="R13" i="26"/>
  <c r="R12" i="26"/>
  <c r="P39" i="26"/>
  <c r="P38" i="26"/>
  <c r="P37" i="26"/>
  <c r="P36" i="26"/>
  <c r="P34" i="26"/>
  <c r="P33" i="26"/>
  <c r="P32" i="26"/>
  <c r="P31" i="26"/>
  <c r="P30" i="26"/>
  <c r="P28" i="26"/>
  <c r="P27" i="26"/>
  <c r="P26" i="26"/>
  <c r="P25" i="26"/>
  <c r="P24" i="26"/>
  <c r="P22" i="26"/>
  <c r="P21" i="26"/>
  <c r="P20" i="26"/>
  <c r="P19" i="26"/>
  <c r="P18" i="26"/>
  <c r="P16" i="26"/>
  <c r="P15" i="26"/>
  <c r="P14" i="26"/>
  <c r="P13" i="26"/>
  <c r="P10" i="26" s="1"/>
  <c r="P12" i="26"/>
  <c r="AA39" i="27"/>
  <c r="AB39" i="27" s="1"/>
  <c r="AA38" i="27"/>
  <c r="AB38" i="27" s="1"/>
  <c r="AA37" i="27"/>
  <c r="AB37" i="27" s="1"/>
  <c r="AA36" i="27"/>
  <c r="AB36" i="27" s="1"/>
  <c r="AA34" i="27"/>
  <c r="AB34" i="27" s="1"/>
  <c r="AA33" i="27"/>
  <c r="AB33" i="27" s="1"/>
  <c r="AA32" i="27"/>
  <c r="AB32" i="27" s="1"/>
  <c r="AA31" i="27"/>
  <c r="AB31" i="27" s="1"/>
  <c r="AA30" i="27"/>
  <c r="AB30" i="27" s="1"/>
  <c r="AA28" i="27"/>
  <c r="AB28" i="27" s="1"/>
  <c r="AA27" i="27"/>
  <c r="AB27" i="27" s="1"/>
  <c r="AA26" i="27"/>
  <c r="AB26" i="27" s="1"/>
  <c r="AA25" i="27"/>
  <c r="AB25" i="27" s="1"/>
  <c r="AA24" i="27"/>
  <c r="AB24" i="27" s="1"/>
  <c r="AA22" i="27"/>
  <c r="AB22" i="27" s="1"/>
  <c r="AA21" i="27"/>
  <c r="AB21" i="27" s="1"/>
  <c r="AA20" i="27"/>
  <c r="AB20" i="27" s="1"/>
  <c r="AA19" i="27"/>
  <c r="AB19" i="27" s="1"/>
  <c r="AA18" i="27"/>
  <c r="AB18" i="27" s="1"/>
  <c r="AA16" i="27"/>
  <c r="AB16" i="27" s="1"/>
  <c r="AA15" i="27"/>
  <c r="AB15" i="27" s="1"/>
  <c r="AA14" i="27"/>
  <c r="AB14" i="27" s="1"/>
  <c r="AA13" i="27"/>
  <c r="AB13" i="27" s="1"/>
  <c r="AA12" i="27"/>
  <c r="AB12" i="27" s="1"/>
  <c r="Z10" i="27"/>
  <c r="Y10" i="27"/>
  <c r="L10" i="27"/>
  <c r="V12" i="27"/>
  <c r="W12" i="27" s="1"/>
  <c r="V13" i="27"/>
  <c r="W13" i="27" s="1"/>
  <c r="V14" i="27"/>
  <c r="W14" i="27" s="1"/>
  <c r="V15" i="27"/>
  <c r="W15" i="27" s="1"/>
  <c r="V16" i="27"/>
  <c r="W16" i="27" s="1"/>
  <c r="V18" i="27"/>
  <c r="W18" i="27" s="1"/>
  <c r="V19" i="27"/>
  <c r="W19" i="27" s="1"/>
  <c r="V20" i="27"/>
  <c r="W20" i="27" s="1"/>
  <c r="V21" i="27"/>
  <c r="W21" i="27" s="1"/>
  <c r="V22" i="27"/>
  <c r="W22" i="27" s="1"/>
  <c r="V24" i="27"/>
  <c r="W24" i="27" s="1"/>
  <c r="V25" i="27"/>
  <c r="W25" i="27" s="1"/>
  <c r="V26" i="27"/>
  <c r="W26" i="27" s="1"/>
  <c r="V27" i="27"/>
  <c r="W27" i="27" s="1"/>
  <c r="V28" i="27"/>
  <c r="W28" i="27" s="1"/>
  <c r="V30" i="27"/>
  <c r="W30" i="27" s="1"/>
  <c r="V31" i="27"/>
  <c r="W31" i="27" s="1"/>
  <c r="V32" i="27"/>
  <c r="W32" i="27" s="1"/>
  <c r="V33" i="27"/>
  <c r="W33" i="27" s="1"/>
  <c r="V34" i="27"/>
  <c r="W34" i="27" s="1"/>
  <c r="V36" i="27"/>
  <c r="W36" i="27" s="1"/>
  <c r="V37" i="27"/>
  <c r="W37" i="27" s="1"/>
  <c r="V38" i="27"/>
  <c r="W38" i="27" s="1"/>
  <c r="V39" i="27"/>
  <c r="W39" i="27" s="1"/>
  <c r="U10" i="27"/>
  <c r="T10" i="27"/>
  <c r="Q39" i="27"/>
  <c r="R39" i="27" s="1"/>
  <c r="Q38" i="27"/>
  <c r="R38" i="27" s="1"/>
  <c r="Q37" i="27"/>
  <c r="R37" i="27" s="1"/>
  <c r="Q36" i="27"/>
  <c r="R36" i="27" s="1"/>
  <c r="Q34" i="27"/>
  <c r="R34" i="27" s="1"/>
  <c r="Q33" i="27"/>
  <c r="R33" i="27" s="1"/>
  <c r="Q32" i="27"/>
  <c r="R32" i="27" s="1"/>
  <c r="Q31" i="27"/>
  <c r="R31" i="27" s="1"/>
  <c r="Q30" i="27"/>
  <c r="R30" i="27" s="1"/>
  <c r="Q28" i="27"/>
  <c r="R28" i="27" s="1"/>
  <c r="Q27" i="27"/>
  <c r="R27" i="27" s="1"/>
  <c r="Q26" i="27"/>
  <c r="R26" i="27" s="1"/>
  <c r="Q25" i="27"/>
  <c r="R25" i="27" s="1"/>
  <c r="Q24" i="27"/>
  <c r="R24" i="27" s="1"/>
  <c r="Q22" i="27"/>
  <c r="R22" i="27" s="1"/>
  <c r="Q21" i="27"/>
  <c r="R21" i="27" s="1"/>
  <c r="Q20" i="27"/>
  <c r="R20" i="27" s="1"/>
  <c r="Q19" i="27"/>
  <c r="R19" i="27" s="1"/>
  <c r="Q18" i="27"/>
  <c r="R18" i="27" s="1"/>
  <c r="Q16" i="27"/>
  <c r="R16" i="27" s="1"/>
  <c r="Q15" i="27"/>
  <c r="R15" i="27" s="1"/>
  <c r="Q14" i="27"/>
  <c r="R14" i="27" s="1"/>
  <c r="Q13" i="27"/>
  <c r="R13" i="27" s="1"/>
  <c r="Q12" i="27"/>
  <c r="R12" i="27" s="1"/>
  <c r="P10" i="27"/>
  <c r="O10" i="27"/>
  <c r="L10" i="28"/>
  <c r="AG39" i="28"/>
  <c r="AH39" i="28" s="1"/>
  <c r="AG38" i="28"/>
  <c r="AH38" i="28" s="1"/>
  <c r="AG37" i="28"/>
  <c r="AH37" i="28" s="1"/>
  <c r="AG36" i="28"/>
  <c r="AH36" i="28" s="1"/>
  <c r="AG34" i="28"/>
  <c r="AH34" i="28" s="1"/>
  <c r="AG33" i="28"/>
  <c r="AH33" i="28" s="1"/>
  <c r="AG32" i="28"/>
  <c r="AH32" i="28" s="1"/>
  <c r="AG31" i="28"/>
  <c r="AH31" i="28" s="1"/>
  <c r="AG30" i="28"/>
  <c r="AH30" i="28" s="1"/>
  <c r="AG28" i="28"/>
  <c r="AH28" i="28" s="1"/>
  <c r="AG27" i="28"/>
  <c r="AH27" i="28" s="1"/>
  <c r="AG26" i="28"/>
  <c r="AH26" i="28" s="1"/>
  <c r="AG25" i="28"/>
  <c r="AH25" i="28" s="1"/>
  <c r="AG24" i="28"/>
  <c r="AH24" i="28" s="1"/>
  <c r="AG22" i="28"/>
  <c r="AH22" i="28" s="1"/>
  <c r="AG21" i="28"/>
  <c r="AH21" i="28" s="1"/>
  <c r="AG20" i="28"/>
  <c r="AH20" i="28" s="1"/>
  <c r="AG19" i="28"/>
  <c r="AH19" i="28" s="1"/>
  <c r="AG18" i="28"/>
  <c r="AH18" i="28" s="1"/>
  <c r="AG16" i="28"/>
  <c r="AH16" i="28" s="1"/>
  <c r="AG15" i="28"/>
  <c r="AH15" i="28" s="1"/>
  <c r="AG14" i="28"/>
  <c r="AH14" i="28" s="1"/>
  <c r="AG13" i="28"/>
  <c r="AH13" i="28" s="1"/>
  <c r="AG12" i="28"/>
  <c r="AH12" i="28" s="1"/>
  <c r="AF10" i="28"/>
  <c r="AE10" i="28"/>
  <c r="AD10" i="28"/>
  <c r="AC10" i="28"/>
  <c r="Q10" i="28"/>
  <c r="Z12" i="28"/>
  <c r="AA12" i="28" s="1"/>
  <c r="Z13" i="28"/>
  <c r="AA13" i="28" s="1"/>
  <c r="Z14" i="28"/>
  <c r="AA14" i="28" s="1"/>
  <c r="Z15" i="28"/>
  <c r="AA15" i="28" s="1"/>
  <c r="Z16" i="28"/>
  <c r="AA16" i="28" s="1"/>
  <c r="Z18" i="28"/>
  <c r="AA18" i="28" s="1"/>
  <c r="Z19" i="28"/>
  <c r="AA19" i="28" s="1"/>
  <c r="Z20" i="28"/>
  <c r="AA20" i="28" s="1"/>
  <c r="Z21" i="28"/>
  <c r="AA21" i="28" s="1"/>
  <c r="Z22" i="28"/>
  <c r="AA22" i="28" s="1"/>
  <c r="Z24" i="28"/>
  <c r="AA24" i="28" s="1"/>
  <c r="Z25" i="28"/>
  <c r="AA25" i="28" s="1"/>
  <c r="Z26" i="28"/>
  <c r="AA26" i="28" s="1"/>
  <c r="Z27" i="28"/>
  <c r="AA27" i="28" s="1"/>
  <c r="Z28" i="28"/>
  <c r="AA28" i="28" s="1"/>
  <c r="Z30" i="28"/>
  <c r="AA30" i="28" s="1"/>
  <c r="Z31" i="28"/>
  <c r="AA31" i="28" s="1"/>
  <c r="Z32" i="28"/>
  <c r="AA32" i="28" s="1"/>
  <c r="Z33" i="28"/>
  <c r="AA33" i="28" s="1"/>
  <c r="Z34" i="28"/>
  <c r="AA34" i="28" s="1"/>
  <c r="Z36" i="28"/>
  <c r="AA36" i="28" s="1"/>
  <c r="Z37" i="28"/>
  <c r="AA37" i="28" s="1"/>
  <c r="Z38" i="28"/>
  <c r="AA38" i="28" s="1"/>
  <c r="Z39" i="28"/>
  <c r="AA39" i="28" s="1"/>
  <c r="Y10" i="28"/>
  <c r="X10" i="28"/>
  <c r="W10" i="28"/>
  <c r="V10" i="28"/>
  <c r="S39" i="28"/>
  <c r="S38" i="28"/>
  <c r="S37" i="28"/>
  <c r="S36" i="28"/>
  <c r="S34" i="28"/>
  <c r="S33" i="28"/>
  <c r="S32" i="28"/>
  <c r="S31" i="28"/>
  <c r="S30" i="28"/>
  <c r="S28" i="28"/>
  <c r="S27" i="28"/>
  <c r="S26" i="28"/>
  <c r="S25" i="28"/>
  <c r="S24" i="28"/>
  <c r="S22" i="28"/>
  <c r="S21" i="28"/>
  <c r="S20" i="28"/>
  <c r="S19" i="28"/>
  <c r="S18" i="28"/>
  <c r="S16" i="28"/>
  <c r="S15" i="28"/>
  <c r="S14" i="28"/>
  <c r="S13" i="28"/>
  <c r="S12" i="28"/>
  <c r="T39" i="28"/>
  <c r="T38" i="28"/>
  <c r="T37" i="28"/>
  <c r="T36" i="28"/>
  <c r="T34" i="28"/>
  <c r="T33" i="28"/>
  <c r="T32" i="28"/>
  <c r="T31" i="28"/>
  <c r="T30" i="28"/>
  <c r="T28" i="28"/>
  <c r="T27" i="28"/>
  <c r="T26" i="28"/>
  <c r="T25" i="28"/>
  <c r="T24" i="28"/>
  <c r="T22" i="28"/>
  <c r="T21" i="28"/>
  <c r="T20" i="28"/>
  <c r="T19" i="28"/>
  <c r="T18" i="28"/>
  <c r="T16" i="28"/>
  <c r="T15" i="28"/>
  <c r="T14" i="28"/>
  <c r="T13" i="28"/>
  <c r="T12" i="28"/>
  <c r="R10" i="28"/>
  <c r="P10" i="28"/>
  <c r="O10" i="28"/>
  <c r="AW39" i="29"/>
  <c r="AQ39" i="29" s="1"/>
  <c r="AR39" i="29" s="1"/>
  <c r="AS39" i="29" s="1"/>
  <c r="AW38" i="29"/>
  <c r="AQ38" i="29" s="1"/>
  <c r="AR38" i="29" s="1"/>
  <c r="AS38" i="29" s="1"/>
  <c r="AW37" i="29"/>
  <c r="AQ37" i="29" s="1"/>
  <c r="AR37" i="29" s="1"/>
  <c r="AS37" i="29" s="1"/>
  <c r="AW36" i="29"/>
  <c r="AQ36" i="29" s="1"/>
  <c r="AR36" i="29" s="1"/>
  <c r="AS36" i="29" s="1"/>
  <c r="AW34" i="29"/>
  <c r="AQ34" i="29" s="1"/>
  <c r="AR34" i="29" s="1"/>
  <c r="AS34" i="29" s="1"/>
  <c r="AW33" i="29"/>
  <c r="AQ33" i="29" s="1"/>
  <c r="AR33" i="29" s="1"/>
  <c r="AS33" i="29" s="1"/>
  <c r="AW32" i="29"/>
  <c r="AQ32" i="29" s="1"/>
  <c r="AR32" i="29" s="1"/>
  <c r="AS32" i="29" s="1"/>
  <c r="AW31" i="29"/>
  <c r="AQ31" i="29" s="1"/>
  <c r="AR31" i="29" s="1"/>
  <c r="AS31" i="29" s="1"/>
  <c r="AW30" i="29"/>
  <c r="AQ30" i="29" s="1"/>
  <c r="AR30" i="29" s="1"/>
  <c r="AS30" i="29" s="1"/>
  <c r="AW28" i="29"/>
  <c r="AQ28" i="29" s="1"/>
  <c r="AR28" i="29" s="1"/>
  <c r="AS28" i="29" s="1"/>
  <c r="AW27" i="29"/>
  <c r="AQ27" i="29" s="1"/>
  <c r="AR27" i="29" s="1"/>
  <c r="AS27" i="29" s="1"/>
  <c r="AW26" i="29"/>
  <c r="AQ26" i="29" s="1"/>
  <c r="AR26" i="29" s="1"/>
  <c r="AS26" i="29" s="1"/>
  <c r="AW25" i="29"/>
  <c r="AQ25" i="29" s="1"/>
  <c r="AR25" i="29" s="1"/>
  <c r="AS25" i="29" s="1"/>
  <c r="AW24" i="29"/>
  <c r="AQ24" i="29" s="1"/>
  <c r="AR24" i="29" s="1"/>
  <c r="AS24" i="29" s="1"/>
  <c r="AW22" i="29"/>
  <c r="AQ22" i="29" s="1"/>
  <c r="AR22" i="29" s="1"/>
  <c r="AS22" i="29" s="1"/>
  <c r="AW21" i="29"/>
  <c r="AQ21" i="29" s="1"/>
  <c r="AR21" i="29" s="1"/>
  <c r="AS21" i="29" s="1"/>
  <c r="AW20" i="29"/>
  <c r="AQ20" i="29" s="1"/>
  <c r="AR20" i="29" s="1"/>
  <c r="AS20" i="29" s="1"/>
  <c r="AW19" i="29"/>
  <c r="AQ19" i="29" s="1"/>
  <c r="AR19" i="29" s="1"/>
  <c r="AS19" i="29" s="1"/>
  <c r="AW18" i="29"/>
  <c r="AQ18" i="29" s="1"/>
  <c r="AR18" i="29" s="1"/>
  <c r="AS18" i="29" s="1"/>
  <c r="AW16" i="29"/>
  <c r="AQ16" i="29" s="1"/>
  <c r="AR16" i="29" s="1"/>
  <c r="AS16" i="29" s="1"/>
  <c r="AW15" i="29"/>
  <c r="AQ15" i="29" s="1"/>
  <c r="AR15" i="29" s="1"/>
  <c r="AS15" i="29" s="1"/>
  <c r="AW14" i="29"/>
  <c r="AQ14" i="29" s="1"/>
  <c r="AR14" i="29" s="1"/>
  <c r="AS14" i="29" s="1"/>
  <c r="AW13" i="29"/>
  <c r="AQ13" i="29" s="1"/>
  <c r="AR13" i="29" s="1"/>
  <c r="AS13" i="29" s="1"/>
  <c r="AW12" i="29"/>
  <c r="AQ12" i="29" s="1"/>
  <c r="AV10" i="29"/>
  <c r="AU10" i="29"/>
  <c r="AP10" i="29"/>
  <c r="AO10" i="29"/>
  <c r="AL10" i="29"/>
  <c r="AK10" i="29"/>
  <c r="AM39" i="29"/>
  <c r="AH39" i="29"/>
  <c r="AI39" i="29" s="1"/>
  <c r="AM38" i="29"/>
  <c r="AH38" i="29"/>
  <c r="AI38" i="29" s="1"/>
  <c r="AM37" i="29"/>
  <c r="AH37" i="29"/>
  <c r="AI37" i="29"/>
  <c r="AM36" i="29"/>
  <c r="AH36" i="29"/>
  <c r="AI36" i="29" s="1"/>
  <c r="AM34" i="29"/>
  <c r="AH34" i="29"/>
  <c r="AI34" i="29" s="1"/>
  <c r="AM33" i="29"/>
  <c r="AH33" i="29"/>
  <c r="AI33" i="29" s="1"/>
  <c r="AM32" i="29"/>
  <c r="AH32" i="29"/>
  <c r="AI32" i="29" s="1"/>
  <c r="AM31" i="29"/>
  <c r="AH31" i="29"/>
  <c r="AI31" i="29" s="1"/>
  <c r="AM30" i="29"/>
  <c r="AH30" i="29"/>
  <c r="AI30" i="29" s="1"/>
  <c r="AM28" i="29"/>
  <c r="AH28" i="29"/>
  <c r="AI28" i="29" s="1"/>
  <c r="AM27" i="29"/>
  <c r="AH27" i="29"/>
  <c r="AI27" i="29" s="1"/>
  <c r="AM26" i="29"/>
  <c r="AH26" i="29"/>
  <c r="AI26" i="29" s="1"/>
  <c r="AM25" i="29"/>
  <c r="AH25" i="29"/>
  <c r="AI25" i="29" s="1"/>
  <c r="AM24" i="29"/>
  <c r="AH24" i="29"/>
  <c r="AI24" i="29" s="1"/>
  <c r="AM22" i="29"/>
  <c r="AH22" i="29"/>
  <c r="AI22" i="29" s="1"/>
  <c r="AM21" i="29"/>
  <c r="AH21" i="29"/>
  <c r="AI21" i="29" s="1"/>
  <c r="AM20" i="29"/>
  <c r="AH20" i="29"/>
  <c r="AI20" i="29" s="1"/>
  <c r="AM19" i="29"/>
  <c r="AH19" i="29"/>
  <c r="AI19" i="29" s="1"/>
  <c r="AM18" i="29"/>
  <c r="AH18" i="29"/>
  <c r="AI18" i="29" s="1"/>
  <c r="AM16" i="29"/>
  <c r="AH16" i="29"/>
  <c r="AI16" i="29" s="1"/>
  <c r="AM15" i="29"/>
  <c r="AH15" i="29"/>
  <c r="AI15" i="29" s="1"/>
  <c r="AM14" i="29"/>
  <c r="AH14" i="29"/>
  <c r="AI14" i="29" s="1"/>
  <c r="AM13" i="29"/>
  <c r="AH13" i="29"/>
  <c r="AI13" i="29" s="1"/>
  <c r="AM12" i="29"/>
  <c r="AH12" i="29"/>
  <c r="AI12" i="29" s="1"/>
  <c r="AG10" i="29"/>
  <c r="AF10" i="29"/>
  <c r="AE10" i="29"/>
  <c r="AC12" i="29"/>
  <c r="AC13" i="29"/>
  <c r="AC14" i="29"/>
  <c r="AC15" i="29"/>
  <c r="AC16" i="29"/>
  <c r="AC18" i="29"/>
  <c r="AC19" i="29"/>
  <c r="AC20" i="29"/>
  <c r="AC21" i="29"/>
  <c r="AC22" i="29"/>
  <c r="AC24" i="29"/>
  <c r="AC25" i="29"/>
  <c r="AC26" i="29"/>
  <c r="AC27" i="29"/>
  <c r="AC28" i="29"/>
  <c r="AC30" i="29"/>
  <c r="AC31" i="29"/>
  <c r="AC32" i="29"/>
  <c r="AC33" i="29"/>
  <c r="AC34" i="29"/>
  <c r="AC36" i="29"/>
  <c r="AC37" i="29"/>
  <c r="AC38" i="29"/>
  <c r="AC39" i="29"/>
  <c r="X39" i="29"/>
  <c r="Y39" i="29" s="1"/>
  <c r="X38" i="29"/>
  <c r="Y38" i="29" s="1"/>
  <c r="X37" i="29"/>
  <c r="Y37" i="29" s="1"/>
  <c r="X36" i="29"/>
  <c r="Y36" i="29" s="1"/>
  <c r="X34" i="29"/>
  <c r="Y34" i="29"/>
  <c r="X33" i="29"/>
  <c r="Y33" i="29" s="1"/>
  <c r="X32" i="29"/>
  <c r="Y32" i="29" s="1"/>
  <c r="X31" i="29"/>
  <c r="Y31" i="29" s="1"/>
  <c r="X30" i="29"/>
  <c r="Y30" i="29" s="1"/>
  <c r="X28" i="29"/>
  <c r="Y28" i="29" s="1"/>
  <c r="X27" i="29"/>
  <c r="Y27" i="29" s="1"/>
  <c r="X26" i="29"/>
  <c r="Y26" i="29" s="1"/>
  <c r="X25" i="29"/>
  <c r="Y25" i="29" s="1"/>
  <c r="X24" i="29"/>
  <c r="Y24" i="29" s="1"/>
  <c r="X22" i="29"/>
  <c r="Y22" i="29" s="1"/>
  <c r="X21" i="29"/>
  <c r="Y21" i="29" s="1"/>
  <c r="X20" i="29"/>
  <c r="Y20" i="29" s="1"/>
  <c r="X19" i="29"/>
  <c r="Y19" i="29" s="1"/>
  <c r="X18" i="29"/>
  <c r="Y18" i="29" s="1"/>
  <c r="X16" i="29"/>
  <c r="Y16" i="29" s="1"/>
  <c r="X15" i="29"/>
  <c r="Y15" i="29"/>
  <c r="X14" i="29"/>
  <c r="Y14" i="29" s="1"/>
  <c r="X13" i="29"/>
  <c r="Y13" i="29" s="1"/>
  <c r="X12" i="29"/>
  <c r="Y12" i="29" s="1"/>
  <c r="W10" i="29"/>
  <c r="V10" i="29"/>
  <c r="U10" i="29"/>
  <c r="R12" i="29"/>
  <c r="S12" i="29" s="1"/>
  <c r="R13" i="29"/>
  <c r="S13" i="29" s="1"/>
  <c r="R14" i="29"/>
  <c r="S14" i="29" s="1"/>
  <c r="R15" i="29"/>
  <c r="S15" i="29" s="1"/>
  <c r="R16" i="29"/>
  <c r="S16" i="29" s="1"/>
  <c r="R18" i="29"/>
  <c r="S18" i="29" s="1"/>
  <c r="R19" i="29"/>
  <c r="S19" i="29" s="1"/>
  <c r="R20" i="29"/>
  <c r="S20" i="29" s="1"/>
  <c r="R21" i="29"/>
  <c r="S21" i="29" s="1"/>
  <c r="R22" i="29"/>
  <c r="S22" i="29" s="1"/>
  <c r="R24" i="29"/>
  <c r="S24" i="29" s="1"/>
  <c r="R25" i="29"/>
  <c r="S25" i="29" s="1"/>
  <c r="R26" i="29"/>
  <c r="S26" i="29" s="1"/>
  <c r="R27" i="29"/>
  <c r="S27" i="29" s="1"/>
  <c r="R28" i="29"/>
  <c r="S28" i="29" s="1"/>
  <c r="R30" i="29"/>
  <c r="S30" i="29" s="1"/>
  <c r="R31" i="29"/>
  <c r="S31" i="29" s="1"/>
  <c r="R32" i="29"/>
  <c r="S32" i="29" s="1"/>
  <c r="R33" i="29"/>
  <c r="S33" i="29" s="1"/>
  <c r="R34" i="29"/>
  <c r="S34" i="29" s="1"/>
  <c r="R36" i="29"/>
  <c r="S36" i="29" s="1"/>
  <c r="R37" i="29"/>
  <c r="S37" i="29" s="1"/>
  <c r="R38" i="29"/>
  <c r="S38" i="29" s="1"/>
  <c r="R39" i="29"/>
  <c r="S39" i="29" s="1"/>
  <c r="Q10" i="29"/>
  <c r="P10" i="29"/>
  <c r="O10" i="29"/>
  <c r="AP39" i="31"/>
  <c r="AQ39" i="31" s="1"/>
  <c r="AP38" i="31"/>
  <c r="AQ38" i="31" s="1"/>
  <c r="AP37" i="31"/>
  <c r="AQ37" i="31" s="1"/>
  <c r="AP36" i="31"/>
  <c r="AQ36" i="31"/>
  <c r="AP34" i="31"/>
  <c r="AQ34" i="31" s="1"/>
  <c r="AP33" i="31"/>
  <c r="AQ33" i="31" s="1"/>
  <c r="AP32" i="31"/>
  <c r="AQ32" i="31" s="1"/>
  <c r="AP31" i="31"/>
  <c r="AQ31" i="31" s="1"/>
  <c r="AP30" i="31"/>
  <c r="AQ30" i="31" s="1"/>
  <c r="AP28" i="31"/>
  <c r="AQ28" i="31" s="1"/>
  <c r="AP27" i="31"/>
  <c r="AQ27" i="31" s="1"/>
  <c r="AP26" i="31"/>
  <c r="AQ26" i="31"/>
  <c r="AP25" i="31"/>
  <c r="AQ25" i="31" s="1"/>
  <c r="AP24" i="31"/>
  <c r="AQ24" i="31" s="1"/>
  <c r="AP22" i="31"/>
  <c r="AQ22" i="31" s="1"/>
  <c r="AP21" i="31"/>
  <c r="AQ21" i="31" s="1"/>
  <c r="AP20" i="31"/>
  <c r="AQ20" i="31" s="1"/>
  <c r="AP19" i="31"/>
  <c r="AQ19" i="31" s="1"/>
  <c r="AP18" i="31"/>
  <c r="AQ18" i="31"/>
  <c r="AP16" i="31"/>
  <c r="AQ16" i="31" s="1"/>
  <c r="AP15" i="31"/>
  <c r="AQ15" i="31" s="1"/>
  <c r="AP14" i="31"/>
  <c r="AQ14" i="31" s="1"/>
  <c r="AP13" i="31"/>
  <c r="AQ13" i="31"/>
  <c r="AP12" i="31"/>
  <c r="AQ12" i="31" s="1"/>
  <c r="AM10" i="31"/>
  <c r="X10" i="31"/>
  <c r="AE12" i="31"/>
  <c r="L10" i="29"/>
  <c r="AG10" i="39"/>
  <c r="L10" i="39"/>
  <c r="L10" i="36"/>
  <c r="L22" i="36"/>
  <c r="L34" i="36"/>
  <c r="V10" i="36" l="1"/>
  <c r="S10" i="36"/>
  <c r="Y10" i="36"/>
  <c r="AE10" i="36"/>
  <c r="AL10" i="35"/>
  <c r="AL20" i="35"/>
  <c r="AL26" i="35"/>
  <c r="AL28" i="35"/>
  <c r="AL33" i="35"/>
  <c r="AL36" i="35"/>
  <c r="AL30" i="35"/>
  <c r="AL39" i="35"/>
  <c r="AL19" i="35"/>
  <c r="AL13" i="35"/>
  <c r="AL15" i="35"/>
  <c r="AL21" i="35"/>
  <c r="AL32" i="35"/>
  <c r="AL34" i="35"/>
  <c r="AL12" i="35"/>
  <c r="AL25" i="35"/>
  <c r="AL31" i="35"/>
  <c r="L10" i="33"/>
  <c r="U10" i="32"/>
  <c r="AO10" i="32"/>
  <c r="Q10" i="32"/>
  <c r="BC10" i="31"/>
  <c r="BB10" i="31"/>
  <c r="AE10" i="31"/>
  <c r="AP10" i="31"/>
  <c r="AV10" i="31"/>
  <c r="AJ10" i="30"/>
  <c r="AD10" i="30"/>
  <c r="AE10" i="30"/>
  <c r="AK10" i="30"/>
  <c r="Y10" i="30"/>
  <c r="AQ10" i="30"/>
  <c r="AP10" i="30"/>
  <c r="BB10" i="30"/>
  <c r="R10" i="30"/>
  <c r="AK10" i="39"/>
  <c r="BF10" i="29"/>
  <c r="AN10" i="28"/>
  <c r="AO13" i="28"/>
  <c r="T10" i="28"/>
  <c r="S10" i="28"/>
  <c r="AV10" i="28"/>
  <c r="AU10" i="28"/>
  <c r="BC10" i="28"/>
  <c r="AP10" i="27"/>
  <c r="AB10" i="27"/>
  <c r="Z10" i="26"/>
  <c r="AA10" i="25"/>
  <c r="P10" i="25"/>
  <c r="R10" i="25"/>
  <c r="X10" i="24"/>
  <c r="Y10" i="24"/>
  <c r="P10" i="22"/>
  <c r="V10" i="22"/>
  <c r="T10" i="22"/>
  <c r="R10" i="22"/>
  <c r="AB10" i="22"/>
  <c r="AA10" i="38"/>
  <c r="Y10" i="29"/>
  <c r="AA10" i="28"/>
  <c r="AQ10" i="31"/>
  <c r="AH10" i="28"/>
  <c r="BB10" i="28"/>
  <c r="Z10" i="28"/>
  <c r="AA10" i="27"/>
  <c r="V10" i="27"/>
  <c r="AH10" i="29"/>
  <c r="AG10" i="28"/>
  <c r="AD10" i="31"/>
  <c r="X10" i="30"/>
  <c r="Q10" i="27"/>
  <c r="R10" i="29"/>
  <c r="AM10" i="29"/>
  <c r="AW10" i="29"/>
  <c r="R10" i="26"/>
  <c r="P10" i="36"/>
  <c r="BJ13" i="28"/>
  <c r="BJ10" i="28" s="1"/>
  <c r="BI10" i="28"/>
  <c r="AJ10" i="31"/>
  <c r="X10" i="29"/>
  <c r="AC10" i="29"/>
  <c r="T10" i="26"/>
  <c r="T10" i="25"/>
  <c r="T10" i="24"/>
  <c r="AO10" i="28"/>
  <c r="AB40" i="36"/>
  <c r="Y10" i="32"/>
  <c r="S10" i="31"/>
  <c r="Y10" i="33"/>
  <c r="BA10" i="29"/>
  <c r="BL10" i="29"/>
  <c r="AW12" i="30"/>
  <c r="AW10" i="30" s="1"/>
  <c r="AV10" i="30"/>
  <c r="BR10" i="29"/>
  <c r="BC10" i="30"/>
  <c r="W10" i="38"/>
  <c r="AG10" i="27"/>
  <c r="Y10" i="38"/>
  <c r="AW12" i="31"/>
  <c r="AW10" i="31" s="1"/>
  <c r="Z10" i="22"/>
  <c r="Z10" i="24"/>
  <c r="O10" i="38"/>
  <c r="P10" i="24"/>
  <c r="V10" i="26"/>
  <c r="X10" i="25"/>
  <c r="BM10" i="29"/>
  <c r="AK10" i="32"/>
  <c r="Q10" i="38"/>
  <c r="S10" i="38"/>
  <c r="U10" i="38"/>
  <c r="R10" i="24"/>
  <c r="V10" i="24"/>
  <c r="X10" i="22"/>
  <c r="X10" i="26"/>
  <c r="AC10" i="38"/>
  <c r="R10" i="31"/>
  <c r="L10" i="31"/>
  <c r="S10" i="30"/>
  <c r="AQ10" i="29"/>
  <c r="AR12" i="29"/>
  <c r="AI10" i="29"/>
  <c r="BG10" i="29"/>
  <c r="S10" i="29"/>
  <c r="BS12" i="29"/>
  <c r="BS10" i="29" s="1"/>
  <c r="AU10" i="27"/>
  <c r="AV10" i="27"/>
  <c r="AQ10" i="27"/>
  <c r="W10" i="27"/>
  <c r="AF10" i="27"/>
  <c r="AK10" i="27"/>
  <c r="V10" i="25"/>
  <c r="L10" i="25"/>
  <c r="AF10" i="25"/>
  <c r="AE10" i="25"/>
  <c r="AB10" i="25"/>
  <c r="L10" i="24"/>
  <c r="AS12" i="29" l="1"/>
  <c r="AS10" i="29" s="1"/>
  <c r="AR10" i="29"/>
</calcChain>
</file>

<file path=xl/comments1.xml><?xml version="1.0" encoding="utf-8"?>
<comments xmlns="http://schemas.openxmlformats.org/spreadsheetml/2006/main">
  <authors>
    <author>SOVAROUN</author>
  </authors>
  <commentList>
    <comment ref="Q10" authorId="0">
      <text>
        <r>
          <rPr>
            <b/>
            <sz val="9"/>
            <color indexed="81"/>
            <rFont val="Tahoma"/>
            <family val="2"/>
          </rPr>
          <t>SOVAROUN: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rieng</author>
  </authors>
  <commentList>
    <comment ref="AJ12" authorId="0">
      <text>
        <r>
          <rPr>
            <b/>
            <sz val="8"/>
            <color indexed="81"/>
            <rFont val="Tahoma"/>
            <family val="2"/>
          </rPr>
          <t>rieng:</t>
        </r>
        <r>
          <rPr>
            <sz val="8"/>
            <color indexed="81"/>
            <rFont val="Tahoma"/>
            <family val="2"/>
          </rPr>
          <t xml:space="preserve">
Revised to include $1,487,492.83 of Guidance Salaries omitted in earlier version.
</t>
        </r>
      </text>
    </comment>
  </commentList>
</comments>
</file>

<file path=xl/comments3.xml><?xml version="1.0" encoding="utf-8"?>
<comments xmlns="http://schemas.openxmlformats.org/spreadsheetml/2006/main">
  <authors>
    <author>rieng</author>
  </authors>
  <commentList>
    <comment ref="AM12" authorId="0">
      <text>
        <r>
          <rPr>
            <b/>
            <sz val="8"/>
            <color indexed="81"/>
            <rFont val="Tahoma"/>
            <family val="2"/>
          </rPr>
          <t>rieng:</t>
        </r>
        <r>
          <rPr>
            <sz val="8"/>
            <color indexed="81"/>
            <rFont val="Tahoma"/>
            <family val="2"/>
          </rPr>
          <t xml:space="preserve">
Included $1,487,492.83 for guidance salaries omitted in the earlier version</t>
        </r>
      </text>
    </comment>
  </commentList>
</comments>
</file>

<file path=xl/comments4.xml><?xml version="1.0" encoding="utf-8"?>
<comments xmlns="http://schemas.openxmlformats.org/spreadsheetml/2006/main">
  <authors>
    <author>rieng</author>
  </authors>
  <commentList>
    <comment ref="AT12" authorId="0">
      <text>
        <r>
          <rPr>
            <b/>
            <sz val="8"/>
            <color indexed="81"/>
            <rFont val="Tahoma"/>
            <family val="2"/>
          </rPr>
          <t>rieng:</t>
        </r>
        <r>
          <rPr>
            <sz val="8"/>
            <color indexed="81"/>
            <rFont val="Tahoma"/>
            <family val="2"/>
          </rPr>
          <t xml:space="preserve">
revised 1-20-2010</t>
        </r>
      </text>
    </comment>
  </commentList>
</comments>
</file>

<file path=xl/sharedStrings.xml><?xml version="1.0" encoding="utf-8"?>
<sst xmlns="http://schemas.openxmlformats.org/spreadsheetml/2006/main" count="2406" uniqueCount="300">
  <si>
    <t>Expenditures for Elementary/Secondary Instructional Salaries* in Thousands of Dollars</t>
  </si>
  <si>
    <t>Local Unit</t>
  </si>
  <si>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</si>
  <si>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</si>
  <si>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</si>
  <si>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</si>
  <si>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</si>
  <si>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</si>
  <si>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</si>
  <si>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</si>
  <si>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</si>
  <si>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</si>
  <si>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</si>
  <si>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</si>
  <si>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</si>
  <si>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</si>
  <si>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</si>
  <si>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</si>
  <si>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</si>
  <si>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</si>
  <si>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</si>
  <si>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</si>
  <si>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</si>
  <si>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</si>
  <si>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</si>
  <si>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</si>
  <si>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</si>
  <si>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Percent Change</t>
  </si>
  <si>
    <t>Local Appropriations for Current Expenses in Thousands of Dollars</t>
  </si>
  <si>
    <t>Total Current Expenditures* in Thousands of Dollars</t>
  </si>
  <si>
    <t>Expenditures for Special Education* in Thousands of Dollars</t>
  </si>
  <si>
    <t>Expenditures for Elementary/Secondary Materials of Instruction* in Thousands of Dollars</t>
  </si>
  <si>
    <t>Expenditures for Elementary/Secondary Textbooks*</t>
  </si>
  <si>
    <t>Table 8</t>
  </si>
  <si>
    <t>Table 16</t>
  </si>
  <si>
    <t>Table 2</t>
  </si>
  <si>
    <t>Table 3</t>
  </si>
  <si>
    <t>Table 4</t>
  </si>
  <si>
    <t>Year</t>
  </si>
  <si>
    <t>One</t>
  </si>
  <si>
    <t>Ten</t>
  </si>
  <si>
    <t xml:space="preserve">Expenditures for Special Education Nonpublic Placements* </t>
  </si>
  <si>
    <t>Table 12</t>
  </si>
  <si>
    <t>Table 11</t>
  </si>
  <si>
    <t>Table 10</t>
  </si>
  <si>
    <t>Table 9</t>
  </si>
  <si>
    <t>Table 7</t>
  </si>
  <si>
    <t>Table 6</t>
  </si>
  <si>
    <t>Table 5</t>
  </si>
  <si>
    <t>Table 1</t>
  </si>
  <si>
    <t>Table 13</t>
  </si>
  <si>
    <t>Table 14</t>
  </si>
  <si>
    <t>Table 15</t>
  </si>
  <si>
    <t>Table 17</t>
  </si>
  <si>
    <t>Table 18</t>
  </si>
  <si>
    <t xml:space="preserve">NOTE:  Beginning July 1, 1997, Instructional expenditures were redefined to exclude expenditures for the Office of the Principal and to include expenditures for </t>
  </si>
  <si>
    <t xml:space="preserve">            instructional staff development.</t>
  </si>
  <si>
    <t>Retirement</t>
  </si>
  <si>
    <t>Less State</t>
  </si>
  <si>
    <t xml:space="preserve">Instruction </t>
  </si>
  <si>
    <t>Adult Ed</t>
  </si>
  <si>
    <t>Equipment</t>
  </si>
  <si>
    <t>Instuction</t>
  </si>
  <si>
    <t>Total</t>
  </si>
  <si>
    <t>Prek -12</t>
  </si>
  <si>
    <t xml:space="preserve">Special Ed </t>
  </si>
  <si>
    <t>Other Transfer</t>
  </si>
  <si>
    <t>Part 4</t>
  </si>
  <si>
    <t>Part 2</t>
  </si>
  <si>
    <t>**</t>
  </si>
  <si>
    <t xml:space="preserve">Part 1 </t>
  </si>
  <si>
    <t>Column 1</t>
  </si>
  <si>
    <t>Part 1</t>
  </si>
  <si>
    <t>Col. 3</t>
  </si>
  <si>
    <t>Instructional</t>
  </si>
  <si>
    <t>Salaries</t>
  </si>
  <si>
    <t>and Wages</t>
  </si>
  <si>
    <t>Textbooks and</t>
  </si>
  <si>
    <t>Supplies</t>
  </si>
  <si>
    <t>Other</t>
  </si>
  <si>
    <t>Costs</t>
  </si>
  <si>
    <t>Special</t>
  </si>
  <si>
    <t>Education</t>
  </si>
  <si>
    <t>Including State</t>
  </si>
  <si>
    <t>Share of Teachers'</t>
  </si>
  <si>
    <t>Cost</t>
  </si>
  <si>
    <t>Rank</t>
  </si>
  <si>
    <t>Library</t>
  </si>
  <si>
    <t>Media and</t>
  </si>
  <si>
    <t xml:space="preserve"> Books</t>
  </si>
  <si>
    <t>Books</t>
  </si>
  <si>
    <t>Textbooks</t>
  </si>
  <si>
    <t>Instruction</t>
  </si>
  <si>
    <t>Special Ed</t>
  </si>
  <si>
    <t xml:space="preserve">Textbooks </t>
  </si>
  <si>
    <t>and Supplies</t>
  </si>
  <si>
    <t>Supplies and</t>
  </si>
  <si>
    <t xml:space="preserve">  Materials</t>
  </si>
  <si>
    <t>Adult Ed.</t>
  </si>
  <si>
    <t>Materials</t>
  </si>
  <si>
    <t>Special Ed.</t>
  </si>
  <si>
    <t>Less Adult Ed.</t>
  </si>
  <si>
    <t>PlusSpecial Ed.</t>
  </si>
  <si>
    <t xml:space="preserve"> Salaries and Wages</t>
  </si>
  <si>
    <t>Adult Educ.</t>
  </si>
  <si>
    <t>Special Education</t>
  </si>
  <si>
    <t>From Part 2 Tables 4,4A,and 5</t>
  </si>
  <si>
    <t>Adjusted Total</t>
  </si>
  <si>
    <t>for Part 4 Table 11</t>
  </si>
  <si>
    <t>Part 2 Table 5</t>
  </si>
  <si>
    <t>Other Transfers</t>
  </si>
  <si>
    <t>Table 19</t>
  </si>
  <si>
    <t>Special Educ.</t>
  </si>
  <si>
    <t xml:space="preserve">Part 4 </t>
  </si>
  <si>
    <t>ADM</t>
  </si>
  <si>
    <t>SFD Part 3</t>
  </si>
  <si>
    <t>Total Pt2 Table 1 CE</t>
  </si>
  <si>
    <t>SFD Pt2 Tbl 4</t>
  </si>
  <si>
    <t>Col B</t>
  </si>
  <si>
    <t>Col R</t>
  </si>
  <si>
    <t>SFD Pt2 Tbl 4A</t>
  </si>
  <si>
    <t>Col D</t>
  </si>
  <si>
    <t>Col L</t>
  </si>
  <si>
    <t>Total Per Thousand</t>
  </si>
  <si>
    <t>2003-2004</t>
  </si>
  <si>
    <t>In Thousands</t>
  </si>
  <si>
    <t>Expenditures for Current Expenses, Food Service, School Construction and Debt Service in Thousands of Dollars</t>
  </si>
  <si>
    <t>Selected Financial Data FY 2004</t>
  </si>
  <si>
    <t>in Thousands</t>
  </si>
  <si>
    <t>FY2004</t>
  </si>
  <si>
    <t>SFD 2004 Part 3 : Table 3  Cost Per Pupil Belonging</t>
  </si>
  <si>
    <t>FY 2004</t>
  </si>
  <si>
    <t>2004-2005</t>
  </si>
  <si>
    <t>FY 2004- 2005</t>
  </si>
  <si>
    <t>Selected Financial Data FY 2005</t>
  </si>
  <si>
    <t>Part 2 Special Ed</t>
  </si>
  <si>
    <t>Nonpublic &amp; Other Transfer</t>
  </si>
  <si>
    <t>Nonpublic</t>
  </si>
  <si>
    <t>Schools</t>
  </si>
  <si>
    <t>SFD Part 2 FY 2004</t>
  </si>
  <si>
    <t>SFD Part 2 FY 2005</t>
  </si>
  <si>
    <t>SFD Part 2  FY 2005</t>
  </si>
  <si>
    <t>FY 2005 Part 3- Table 2 Col. 1</t>
  </si>
  <si>
    <t>SFD 2005 Part 3 : Table 3  Cost Per Pupil Belonging</t>
  </si>
  <si>
    <t>FY 2005</t>
  </si>
  <si>
    <t>2005-2006</t>
  </si>
  <si>
    <t>in Thousand</t>
  </si>
  <si>
    <t>In thousand</t>
  </si>
  <si>
    <t xml:space="preserve">FY 2006 </t>
  </si>
  <si>
    <t>Net Amount</t>
  </si>
  <si>
    <t>In Net Thousands</t>
  </si>
  <si>
    <t>FY 2005- 2006</t>
  </si>
  <si>
    <t>Col O</t>
  </si>
  <si>
    <t>Selected Financial Data FY 2006</t>
  </si>
  <si>
    <t>SFD Part 2 FY 2006</t>
  </si>
  <si>
    <t>FY2005</t>
  </si>
  <si>
    <t>FY2006</t>
  </si>
  <si>
    <t>FY 2006 Part 3- Table 2 Col. 1</t>
  </si>
  <si>
    <t>SFD 2006 Part 3 : Table 3  Cost Per Pupil Belonging</t>
  </si>
  <si>
    <t>FY 2006</t>
  </si>
  <si>
    <t>Expenditures for Elementary/Secondary Library Books*</t>
  </si>
  <si>
    <t xml:space="preserve">Revenue from All Sources for Current Expenses in Thousands of Dollars </t>
  </si>
  <si>
    <t>Revenue from All Sources for Current Expenses, School Construction and Debt Service in Thousands of Dollars</t>
  </si>
  <si>
    <t>Revenue from the State for Current Expenses in Thousands of Dollars</t>
  </si>
  <si>
    <t>Revenue from the Federal Government for Current Expenses in Thousands of Dollars</t>
  </si>
  <si>
    <t>Source: Selected Financial Data Part 2, Table 1.</t>
  </si>
  <si>
    <t>Expenditures for Prekindergarten to Grade 12 Instruction* in Thousands of Dollars</t>
  </si>
  <si>
    <t>Col U</t>
  </si>
  <si>
    <t>* Outgoing transfers and equipment are not included.</t>
  </si>
  <si>
    <t>* Included Transfers to institutions and other out-of-state placements</t>
  </si>
  <si>
    <t>** Percent change cannot be calculated.</t>
  </si>
  <si>
    <t xml:space="preserve">   charges. Excludes adult education, food services, community services, equipment, school construction and debt.</t>
  </si>
  <si>
    <t>NOTE:  Beginning July 1, 1997, Instructional expenditures were redefined to exclude expenditures for the Office of the Principal and to include expenditures for instructional staff development.</t>
  </si>
  <si>
    <t>Assessed Valuation Taxable at Full Rate for Local Purposes in Millions of Dollars</t>
  </si>
  <si>
    <t>Source: Selected Financial Data -  Part 1, Table 11 Column 1.</t>
  </si>
  <si>
    <t>Assessed Property Valuation per Pupil in Prekindergarten to Grade 12*</t>
  </si>
  <si>
    <t>Source: Selected Financial Data -  Part 1, Table 11 Column 3.</t>
  </si>
  <si>
    <t>Full-Time Equivalent Average Daily Membership*</t>
  </si>
  <si>
    <t>Col C</t>
  </si>
  <si>
    <t>SFD Part 2  FY 2006</t>
  </si>
  <si>
    <t>2006-2007</t>
  </si>
  <si>
    <t xml:space="preserve">FY 2007 </t>
  </si>
  <si>
    <t>FY 2007</t>
  </si>
  <si>
    <t>Selected Financial Data FY 2007</t>
  </si>
  <si>
    <t xml:space="preserve">FY 2007 Part 2 Special ED  </t>
  </si>
  <si>
    <t>Col. P</t>
  </si>
  <si>
    <t>Col. Q</t>
  </si>
  <si>
    <t>SFD Part 2 FY 2007</t>
  </si>
  <si>
    <t>SFD Part 2  FY 2007</t>
  </si>
  <si>
    <t>FY 2007 Part 3- Table 2 Col. 1</t>
  </si>
  <si>
    <t>Revised 11-10-2008</t>
  </si>
  <si>
    <t>SFD 2007 Part 3 : Table 3  Cost Per Pupil Belonging</t>
  </si>
  <si>
    <t>Difference</t>
  </si>
  <si>
    <t>2007-2008</t>
  </si>
  <si>
    <t>Revised 10/9/2009</t>
  </si>
  <si>
    <t>FY 2006- 2007</t>
  </si>
  <si>
    <t>FY 2007- 2008</t>
  </si>
  <si>
    <t xml:space="preserve">FY 2008 Part 2 Special ED  </t>
  </si>
  <si>
    <t>Selected Financial Data FY 2008</t>
  </si>
  <si>
    <t>SFD Part 2 FY 2008</t>
  </si>
  <si>
    <t>FY2008</t>
  </si>
  <si>
    <t>SFD Part 2  FY 2008</t>
  </si>
  <si>
    <t>Ranking</t>
  </si>
  <si>
    <t>SFD 2008 Part 3 : Table 3  Cost Per Pupil Belonging</t>
  </si>
  <si>
    <t>FY 2008</t>
  </si>
  <si>
    <t>FY 2008 Part 3- Table 2 Col. 1</t>
  </si>
  <si>
    <t>2008-2009</t>
  </si>
  <si>
    <t xml:space="preserve">Revised 9-14-2010 to update School Construction Data in Baltimore County </t>
  </si>
  <si>
    <t>FY 2008- 2009</t>
  </si>
  <si>
    <t>Selected Financial Data FY 2009</t>
  </si>
  <si>
    <t>From Part 2 Tables 4,4A,and 5 FY 2008</t>
  </si>
  <si>
    <t>From Part 2 Tables 4,4A,and 5 FY 2009</t>
  </si>
  <si>
    <t>FY 2009</t>
  </si>
  <si>
    <t>SFD Part 2 FY 2009</t>
  </si>
  <si>
    <t>FY2009</t>
  </si>
  <si>
    <t>SFD Part 2  FY 2009</t>
  </si>
  <si>
    <t>FY 2009 Part 3- Table 2 Col. 1</t>
  </si>
  <si>
    <t>Cost per Pupil Belonging for Prekindergarten to Grade 12: Instruction*</t>
  </si>
  <si>
    <t>Cost per Pupil Belonging for Prekindergarten to Grade 12:  Current Expenses*</t>
  </si>
  <si>
    <t>SFD 2009 Part 3 : Table 3  Cost Per Pupil Belonging</t>
  </si>
  <si>
    <t>2009-2010</t>
  </si>
  <si>
    <t>FY 2010</t>
  </si>
  <si>
    <t>FY 2009- 2010</t>
  </si>
  <si>
    <t>Selected Financial Data FY 2010</t>
  </si>
  <si>
    <t>From Part 2 Tables 4,4A,and 5 FY 2010</t>
  </si>
  <si>
    <t>SFD Part 2 FY 2010</t>
  </si>
  <si>
    <t>FY2010</t>
  </si>
  <si>
    <t>SFD Part 2  FY 2010</t>
  </si>
  <si>
    <t>SFD 2010 Part 3 : Table 3  Cost Per Pupil Belonging</t>
  </si>
  <si>
    <t>FY 2010Part 3- Table 2 Col. 1</t>
  </si>
  <si>
    <t>* Excluded expenditures for adult education and equipment.</t>
  </si>
  <si>
    <t>* Included salaries for regular and special education teachers, aides, principals, guidance counselors, school psychologists, and others providing instructional services. Excludes Adult Education.</t>
  </si>
  <si>
    <t>* Included regular and special education for prekindergarten to grade 12. Excludes expenditures for Adult Education and instructional equipment.</t>
  </si>
  <si>
    <t xml:space="preserve">* Included expenditures for administration, instruction, student personnel services, health services, transportation services, operation and maintenance of plant, and fixed </t>
  </si>
  <si>
    <t>* Included local special education costs.</t>
  </si>
  <si>
    <t>NOTE:  Included State-Paid Teachers' Retirement.</t>
  </si>
  <si>
    <t>NOTE:  Excluded value of U.S.D.A. commodities.</t>
  </si>
  <si>
    <t>Total Table 1</t>
  </si>
  <si>
    <t>USDA Commodity</t>
  </si>
  <si>
    <t>Adjusted Amount</t>
  </si>
  <si>
    <t>2010-2011</t>
  </si>
  <si>
    <t>Revenue and</t>
  </si>
  <si>
    <t>Nonrevenue</t>
  </si>
  <si>
    <t>Revenue</t>
  </si>
  <si>
    <t>Local</t>
  </si>
  <si>
    <t>Appropriation**</t>
  </si>
  <si>
    <t>Full Amount</t>
  </si>
  <si>
    <t>SFD Part 2 Table 1</t>
  </si>
  <si>
    <t>FY 2010- 2011</t>
  </si>
  <si>
    <t>Selected Financial Data FY 2011</t>
  </si>
  <si>
    <t>From Part 2 Tables 4,4A,and 5 FY 2011</t>
  </si>
  <si>
    <t>FY 2011</t>
  </si>
  <si>
    <t>SFD Part 2 FY 2011</t>
  </si>
  <si>
    <t>FY2011</t>
  </si>
  <si>
    <t>SFD Part 2  FY 2011</t>
  </si>
  <si>
    <t>FY 2011Part 3- Table 2 Col. 1</t>
  </si>
  <si>
    <t>SFD 2011 Part 3 : Table 3  Cost Per Pupil Belonging</t>
  </si>
  <si>
    <t>20010-2011</t>
  </si>
  <si>
    <t xml:space="preserve">*Half-day Prekindergarten pupils have been equated to full-time equivalent counts. </t>
  </si>
  <si>
    <t>* Half-time Prekindergarten pupils are expressed in full-time equivalents in arriving at per pupil costs.</t>
  </si>
  <si>
    <t>* Included regular and special education from prekindergarten to grade 12.</t>
  </si>
  <si>
    <t>* Included regular and special education from prekindergarten to grade 12</t>
  </si>
  <si>
    <t>*Included all local expenditures except tuition payments by one Maryland LEA to another, but excluded State-Paid Teachers' Retirement.</t>
  </si>
  <si>
    <t>State Revenue</t>
  </si>
  <si>
    <t>SFD Part 1</t>
  </si>
  <si>
    <t xml:space="preserve">Table 2 </t>
  </si>
  <si>
    <t>Amount</t>
  </si>
  <si>
    <t>2011-2012</t>
  </si>
  <si>
    <t>From Part 2 Tables 4,4A,and 5  FY 2004</t>
  </si>
  <si>
    <t>Selected Financial Data FY 2012</t>
  </si>
  <si>
    <t>FY 2011- 2012</t>
  </si>
  <si>
    <t>FY 2012</t>
  </si>
  <si>
    <t>SFD Part 2 FY 2012</t>
  </si>
  <si>
    <t>FY2012</t>
  </si>
  <si>
    <t>**Unable to calculate</t>
  </si>
  <si>
    <t>SFD Part 2  FY 2012</t>
  </si>
  <si>
    <t>FY 2012Part 3- Table 2 Col. 1</t>
  </si>
  <si>
    <t>SFD 2012 Part 3 : Table 3  Cost Per Pupil Belonging</t>
  </si>
  <si>
    <t>From Part 2 Tables 4,4A,and 5 FY 2012</t>
  </si>
  <si>
    <t>2012-2013</t>
  </si>
  <si>
    <t>FY 2012- 2013</t>
  </si>
  <si>
    <t>FY 2013</t>
  </si>
  <si>
    <t>SFD Part 2 FY 2013</t>
  </si>
  <si>
    <t>SFD Part 2  FY 2013</t>
  </si>
  <si>
    <t>FY 2013 Part 3- Table 2 Col. 1</t>
  </si>
  <si>
    <t>SFD 2013 Part 3 : Table 3  Cost Per Pupil Belonging</t>
  </si>
  <si>
    <t>Selected Financial Data FY 2013</t>
  </si>
  <si>
    <t>2013-2014</t>
  </si>
  <si>
    <t>Maryland Public Schools:  2004-2005 to 2013-2014</t>
  </si>
  <si>
    <t>Table 8a Less commodities</t>
  </si>
  <si>
    <t>in thousanes</t>
  </si>
  <si>
    <t>* Why is Adult Total removed, but adult equpment added back in?</t>
  </si>
  <si>
    <t>Selected Financial Data FY 2014</t>
  </si>
  <si>
    <t>FY 2014</t>
  </si>
  <si>
    <t>Maryland Public Schools:  2004-2005 to  2013-2014</t>
  </si>
  <si>
    <t>FY2013</t>
  </si>
  <si>
    <t>SFD Part 2 FY 2014</t>
  </si>
  <si>
    <t>FY2014</t>
  </si>
  <si>
    <t>SFD Part 2  FY 2014</t>
  </si>
  <si>
    <t>SFD 2014 Part 3 : Table 3  Cost Per Pupil Belonging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</si>
</sst>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.00\ ;\(&quot;$&quot;#,##0.00\)"/>
    <numFmt numFmtId="166" formatCode="0.0"/>
    <numFmt numFmtId="167" formatCode="#,##0.0"/>
    <numFmt numFmtId="168" formatCode="&quot;$&quot;#,##0"/>
    <numFmt numFmtId="169" formatCode="_(&quot;$&quot;* #,##0_);_(&quot;$&quot;* \(#,##0\);_(&quot;$&quot;* &quot;-&quot;??_);_(@_)"/>
    <numFmt numFmtId="170" formatCode="_(* #,##0_);_(* \(#,##0\);_(* &quot;-&quot;??_);_(@_)"/>
    <numFmt numFmtId="171" formatCode="&quot;$&quot;#,##0.00"/>
    <numFmt numFmtId="172" formatCode="_(* #,##0.0_);_(* \(#,##0.0\);_(* &quot;-&quot;????_);_(@_)"/>
    <numFmt numFmtId="173" formatCode="_(* #,##0.0_);_(* \(#,##0.0\);_(* &quot;-&quot;??_);_(@_)"/>
    <numFmt numFmtId="174" formatCode="#,##0.0_);\(#,##0.0\)"/>
    <numFmt numFmtId="175" formatCode="_(* #,##0.0_);_(* \(#,##0.0\);_(* &quot;-&quot;?_);_(@_)"/>
  </numFmts>
  <fonts count="24" x14ac:knownFonts="1">
    <font>
      <sz val="12"/>
      <name val="Times New Roman"/>
    </font>
    <font>
      <sz val="1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10"/>
      <color theme="3"/>
      <name val="MS Sans Serif"/>
      <family val="2"/>
    </font>
    <font>
      <sz val="10"/>
      <color rgb="FFC00000"/>
      <name val="Arial"/>
      <family val="2"/>
    </font>
    <font>
      <sz val="10"/>
      <color rgb="FFC0000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3" fontId="0" fillId="0" borderId="0"/>
    <xf numFmtId="4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10" fontId="15" fillId="0" borderId="0" applyFont="0" applyFill="0" applyBorder="0" applyAlignment="0" applyProtection="0"/>
    <xf numFmtId="0" fontId="15" fillId="0" borderId="1" applyNumberFormat="0" applyFont="0" applyFill="0" applyAlignment="0" applyProtection="0"/>
  </cellStyleXfs>
  <cellXfs count="317">
    <xf numFmtId="3" fontId="0" fillId="0" borderId="0" xfId="0"/>
    <xf numFmtId="3" fontId="3" fillId="0" borderId="0" xfId="0" applyFont="1"/>
    <xf numFmtId="3" fontId="3" fillId="0" borderId="0" xfId="0" applyFont="1" applyAlignment="1">
      <alignment horizontal="centerContinuous"/>
    </xf>
    <xf numFmtId="3" fontId="4" fillId="0" borderId="0" xfId="0" applyFont="1"/>
    <xf numFmtId="3" fontId="3" fillId="0" borderId="0" xfId="0" applyFont="1" applyAlignment="1">
      <alignment shrinkToFit="1"/>
    </xf>
    <xf numFmtId="3" fontId="3" fillId="0" borderId="1" xfId="0" applyFont="1" applyBorder="1"/>
    <xf numFmtId="3" fontId="3" fillId="0" borderId="2" xfId="0" applyFont="1" applyBorder="1" applyAlignment="1">
      <alignment horizontal="centerContinuous"/>
    </xf>
    <xf numFmtId="3" fontId="3" fillId="0" borderId="0" xfId="0" applyFont="1" applyBorder="1"/>
    <xf numFmtId="3" fontId="3" fillId="0" borderId="3" xfId="0" applyFont="1" applyBorder="1"/>
    <xf numFmtId="3" fontId="3" fillId="0" borderId="3" xfId="0" applyFont="1" applyBorder="1" applyAlignment="1">
      <alignment horizontal="center"/>
    </xf>
    <xf numFmtId="3" fontId="3" fillId="0" borderId="0" xfId="0" applyFont="1" applyAlignment="1">
      <alignment horizontal="center"/>
    </xf>
    <xf numFmtId="164" fontId="3" fillId="0" borderId="0" xfId="0" applyNumberFormat="1" applyFont="1" applyBorder="1"/>
    <xf numFmtId="164" fontId="3" fillId="0" borderId="0" xfId="0" applyNumberFormat="1" applyFont="1"/>
    <xf numFmtId="3" fontId="3" fillId="0" borderId="0" xfId="0" applyNumberFormat="1" applyFont="1"/>
    <xf numFmtId="166" fontId="3" fillId="0" borderId="0" xfId="0" applyNumberFormat="1" applyFont="1"/>
    <xf numFmtId="3" fontId="3" fillId="0" borderId="2" xfId="0" applyFont="1" applyBorder="1"/>
    <xf numFmtId="3" fontId="3" fillId="0" borderId="4" xfId="0" applyFont="1" applyBorder="1"/>
    <xf numFmtId="3" fontId="3" fillId="0" borderId="4" xfId="0" applyNumberFormat="1" applyFont="1" applyBorder="1"/>
    <xf numFmtId="3" fontId="4" fillId="0" borderId="0" xfId="0" applyFont="1" applyAlignment="1">
      <alignment horizontal="center"/>
    </xf>
    <xf numFmtId="3" fontId="3" fillId="0" borderId="5" xfId="0" applyFont="1" applyBorder="1"/>
    <xf numFmtId="168" fontId="3" fillId="0" borderId="0" xfId="0" applyNumberFormat="1" applyFont="1" applyBorder="1"/>
    <xf numFmtId="3" fontId="3" fillId="0" borderId="0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/>
    <xf numFmtId="3" fontId="5" fillId="0" borderId="0" xfId="0" applyFont="1" applyBorder="1"/>
    <xf numFmtId="164" fontId="5" fillId="0" borderId="0" xfId="0" applyNumberFormat="1" applyFont="1" applyBorder="1"/>
    <xf numFmtId="3" fontId="5" fillId="0" borderId="0" xfId="0" applyNumberFormat="1" applyFont="1"/>
    <xf numFmtId="3" fontId="5" fillId="0" borderId="4" xfId="0" applyFont="1" applyBorder="1"/>
    <xf numFmtId="3" fontId="5" fillId="0" borderId="0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170" fontId="5" fillId="0" borderId="0" xfId="1" applyNumberFormat="1" applyFont="1" applyBorder="1"/>
    <xf numFmtId="3" fontId="5" fillId="0" borderId="2" xfId="0" applyFont="1" applyBorder="1"/>
    <xf numFmtId="165" fontId="3" fillId="0" borderId="0" xfId="4" applyFont="1" applyBorder="1"/>
    <xf numFmtId="4" fontId="3" fillId="0" borderId="0" xfId="0" applyNumberFormat="1" applyFont="1"/>
    <xf numFmtId="4" fontId="5" fillId="0" borderId="0" xfId="0" applyNumberFormat="1" applyFont="1"/>
    <xf numFmtId="4" fontId="5" fillId="0" borderId="0" xfId="1" applyFont="1"/>
    <xf numFmtId="3" fontId="3" fillId="0" borderId="0" xfId="1" applyNumberFormat="1" applyFont="1"/>
    <xf numFmtId="3" fontId="3" fillId="0" borderId="1" xfId="1" applyNumberFormat="1" applyFont="1" applyBorder="1"/>
    <xf numFmtId="3" fontId="5" fillId="0" borderId="0" xfId="1" applyNumberFormat="1" applyFont="1"/>
    <xf numFmtId="3" fontId="5" fillId="0" borderId="0" xfId="1" applyNumberFormat="1" applyFont="1" applyBorder="1"/>
    <xf numFmtId="3" fontId="3" fillId="0" borderId="0" xfId="1" applyNumberFormat="1" applyFont="1" applyBorder="1"/>
    <xf numFmtId="3" fontId="3" fillId="0" borderId="4" xfId="1" applyNumberFormat="1" applyFont="1" applyBorder="1"/>
    <xf numFmtId="3" fontId="3" fillId="0" borderId="0" xfId="0" applyFont="1" applyAlignment="1">
      <alignment horizontal="left"/>
    </xf>
    <xf numFmtId="170" fontId="0" fillId="0" borderId="0" xfId="1" applyNumberFormat="1" applyFont="1" applyBorder="1" applyAlignment="1">
      <alignment horizontal="left"/>
    </xf>
    <xf numFmtId="170" fontId="0" fillId="0" borderId="2" xfId="1" applyNumberFormat="1" applyFont="1" applyBorder="1" applyAlignment="1">
      <alignment horizontal="left"/>
    </xf>
    <xf numFmtId="170" fontId="5" fillId="0" borderId="0" xfId="0" applyNumberFormat="1" applyFont="1"/>
    <xf numFmtId="170" fontId="5" fillId="0" borderId="0" xfId="1" applyNumberFormat="1" applyFont="1"/>
    <xf numFmtId="168" fontId="3" fillId="0" borderId="0" xfId="0" applyNumberFormat="1" applyFont="1"/>
    <xf numFmtId="3" fontId="0" fillId="0" borderId="0" xfId="0" applyAlignment="1"/>
    <xf numFmtId="171" fontId="3" fillId="0" borderId="0" xfId="0" applyNumberFormat="1" applyFont="1"/>
    <xf numFmtId="4" fontId="3" fillId="0" borderId="2" xfId="0" applyNumberFormat="1" applyFont="1" applyBorder="1"/>
    <xf numFmtId="10" fontId="3" fillId="0" borderId="0" xfId="11" applyFont="1"/>
    <xf numFmtId="170" fontId="5" fillId="0" borderId="0" xfId="1" applyNumberFormat="1" applyFont="1" applyFill="1" applyBorder="1"/>
    <xf numFmtId="170" fontId="5" fillId="0" borderId="2" xfId="1" applyNumberFormat="1" applyFont="1" applyBorder="1"/>
    <xf numFmtId="3" fontId="3" fillId="0" borderId="0" xfId="0" applyFont="1" applyAlignment="1"/>
    <xf numFmtId="165" fontId="0" fillId="0" borderId="0" xfId="4" applyFont="1" applyBorder="1"/>
    <xf numFmtId="4" fontId="0" fillId="0" borderId="0" xfId="0" applyNumberFormat="1" applyBorder="1"/>
    <xf numFmtId="4" fontId="0" fillId="0" borderId="2" xfId="0" applyNumberFormat="1" applyBorder="1"/>
    <xf numFmtId="3" fontId="0" fillId="0" borderId="1" xfId="0" applyBorder="1" applyAlignment="1">
      <alignment horizontal="center"/>
    </xf>
    <xf numFmtId="3" fontId="0" fillId="0" borderId="0" xfId="0" applyBorder="1" applyAlignment="1">
      <alignment horizontal="center"/>
    </xf>
    <xf numFmtId="3" fontId="0" fillId="0" borderId="2" xfId="0" applyBorder="1" applyAlignment="1">
      <alignment horizontal="center"/>
    </xf>
    <xf numFmtId="2" fontId="4" fillId="0" borderId="0" xfId="0" applyNumberFormat="1" applyFont="1"/>
    <xf numFmtId="3" fontId="5" fillId="0" borderId="0" xfId="0" applyFont="1" applyBorder="1" applyAlignment="1">
      <alignment horizontal="right"/>
    </xf>
    <xf numFmtId="3" fontId="6" fillId="0" borderId="0" xfId="0" applyFont="1" applyAlignment="1">
      <alignment horizontal="center"/>
    </xf>
    <xf numFmtId="168" fontId="5" fillId="0" borderId="0" xfId="4" applyNumberFormat="1" applyFont="1" applyFill="1" applyBorder="1"/>
    <xf numFmtId="3" fontId="5" fillId="0" borderId="0" xfId="0" applyFont="1" applyFill="1" applyBorder="1"/>
    <xf numFmtId="169" fontId="5" fillId="0" borderId="0" xfId="4" applyNumberFormat="1" applyFont="1"/>
    <xf numFmtId="170" fontId="5" fillId="0" borderId="2" xfId="1" applyNumberFormat="1" applyFont="1" applyFill="1" applyBorder="1"/>
    <xf numFmtId="3" fontId="5" fillId="0" borderId="3" xfId="0" applyFont="1" applyBorder="1" applyAlignment="1">
      <alignment horizontal="left" indent="2"/>
    </xf>
    <xf numFmtId="3" fontId="7" fillId="0" borderId="0" xfId="0" applyFont="1"/>
    <xf numFmtId="3" fontId="7" fillId="0" borderId="0" xfId="0" applyFont="1" applyAlignment="1">
      <alignment horizontal="center"/>
    </xf>
    <xf numFmtId="3" fontId="3" fillId="0" borderId="0" xfId="0" applyFont="1" applyAlignment="1">
      <alignment horizontal="center" vertical="center"/>
    </xf>
    <xf numFmtId="3" fontId="4" fillId="0" borderId="0" xfId="0" applyFont="1" applyBorder="1"/>
    <xf numFmtId="3" fontId="4" fillId="0" borderId="2" xfId="0" applyFont="1" applyBorder="1" applyAlignment="1">
      <alignment horizontal="center"/>
    </xf>
    <xf numFmtId="3" fontId="3" fillId="0" borderId="0" xfId="0" applyFont="1" applyAlignment="1">
      <alignment horizontal="centerContinuous" vertical="center"/>
    </xf>
    <xf numFmtId="3" fontId="5" fillId="0" borderId="0" xfId="0" applyFont="1" applyAlignment="1">
      <alignment horizontal="centerContinuous" vertical="center"/>
    </xf>
    <xf numFmtId="3" fontId="3" fillId="0" borderId="0" xfId="1" applyNumberFormat="1" applyFont="1" applyAlignment="1">
      <alignment horizontal="centerContinuous" vertical="center"/>
    </xf>
    <xf numFmtId="170" fontId="3" fillId="0" borderId="0" xfId="1" applyNumberFormat="1" applyFont="1"/>
    <xf numFmtId="3" fontId="4" fillId="0" borderId="0" xfId="0" applyFont="1" applyAlignment="1"/>
    <xf numFmtId="170" fontId="3" fillId="0" borderId="0" xfId="1" applyNumberFormat="1" applyFont="1" applyFill="1" applyBorder="1"/>
    <xf numFmtId="170" fontId="3" fillId="0" borderId="2" xfId="1" applyNumberFormat="1" applyFont="1" applyFill="1" applyBorder="1"/>
    <xf numFmtId="164" fontId="9" fillId="0" borderId="0" xfId="0" applyNumberFormat="1" applyFont="1" applyBorder="1"/>
    <xf numFmtId="42" fontId="3" fillId="0" borderId="0" xfId="4" applyNumberFormat="1" applyFont="1" applyFill="1" applyBorder="1" applyAlignment="1">
      <alignment horizontal="center"/>
    </xf>
    <xf numFmtId="0" fontId="3" fillId="0" borderId="0" xfId="10" applyFont="1" applyAlignment="1">
      <alignment horizontal="centerContinuous" vertical="center"/>
    </xf>
    <xf numFmtId="0" fontId="3" fillId="0" borderId="0" xfId="10" applyFont="1"/>
    <xf numFmtId="0" fontId="3" fillId="0" borderId="0" xfId="10"/>
    <xf numFmtId="0" fontId="3" fillId="0" borderId="1" xfId="10" applyFont="1" applyBorder="1"/>
    <xf numFmtId="0" fontId="3" fillId="0" borderId="0" xfId="10" applyFont="1" applyBorder="1"/>
    <xf numFmtId="0" fontId="5" fillId="0" borderId="0" xfId="10" applyFont="1"/>
    <xf numFmtId="0" fontId="3" fillId="0" borderId="3" xfId="10" applyFont="1" applyBorder="1"/>
    <xf numFmtId="0" fontId="3" fillId="0" borderId="3" xfId="10" applyFont="1" applyBorder="1" applyAlignment="1">
      <alignment horizontal="center"/>
    </xf>
    <xf numFmtId="167" fontId="5" fillId="0" borderId="0" xfId="10" applyNumberFormat="1" applyFont="1"/>
    <xf numFmtId="173" fontId="5" fillId="0" borderId="0" xfId="10" applyNumberFormat="1" applyFont="1"/>
    <xf numFmtId="0" fontId="3" fillId="0" borderId="2" xfId="10" applyFont="1" applyBorder="1"/>
    <xf numFmtId="170" fontId="5" fillId="0" borderId="0" xfId="1" applyNumberFormat="1" applyFont="1" applyFill="1"/>
    <xf numFmtId="170" fontId="5" fillId="0" borderId="0" xfId="1" applyNumberFormat="1" applyFont="1" applyFill="1" applyProtection="1">
      <protection locked="0"/>
    </xf>
    <xf numFmtId="170" fontId="10" fillId="0" borderId="0" xfId="1" applyNumberFormat="1" applyFont="1" applyFill="1" applyBorder="1"/>
    <xf numFmtId="170" fontId="3" fillId="0" borderId="0" xfId="1" applyNumberFormat="1" applyFont="1" applyFill="1" applyProtection="1">
      <protection locked="0"/>
    </xf>
    <xf numFmtId="170" fontId="5" fillId="0" borderId="2" xfId="1" applyNumberFormat="1" applyFont="1" applyFill="1" applyBorder="1" applyProtection="1">
      <protection locked="0"/>
    </xf>
    <xf numFmtId="165" fontId="4" fillId="0" borderId="0" xfId="4" applyFont="1"/>
    <xf numFmtId="4" fontId="4" fillId="0" borderId="0" xfId="1" applyFont="1"/>
    <xf numFmtId="170" fontId="3" fillId="0" borderId="0" xfId="1" applyNumberFormat="1" applyFont="1" applyFill="1"/>
    <xf numFmtId="173" fontId="0" fillId="0" borderId="0" xfId="1" applyNumberFormat="1" applyFont="1" applyAlignment="1">
      <alignment horizontal="right"/>
    </xf>
    <xf numFmtId="173" fontId="0" fillId="0" borderId="0" xfId="1" applyNumberFormat="1" applyFont="1"/>
    <xf numFmtId="0" fontId="3" fillId="0" borderId="0" xfId="10" applyFont="1" applyAlignment="1">
      <alignment horizontal="center"/>
    </xf>
    <xf numFmtId="3" fontId="8" fillId="0" borderId="0" xfId="0" applyFont="1" applyBorder="1"/>
    <xf numFmtId="3" fontId="3" fillId="0" borderId="1" xfId="0" applyFont="1" applyBorder="1" applyAlignment="1"/>
    <xf numFmtId="3" fontId="3" fillId="0" borderId="0" xfId="0" applyFont="1" applyBorder="1" applyAlignment="1"/>
    <xf numFmtId="170" fontId="5" fillId="0" borderId="0" xfId="0" applyNumberFormat="1" applyFont="1" applyBorder="1"/>
    <xf numFmtId="172" fontId="5" fillId="0" borderId="0" xfId="10" applyNumberFormat="1" applyFont="1"/>
    <xf numFmtId="3" fontId="6" fillId="0" borderId="0" xfId="0" applyFont="1"/>
    <xf numFmtId="3" fontId="4" fillId="0" borderId="8" xfId="0" applyFont="1" applyBorder="1"/>
    <xf numFmtId="3" fontId="4" fillId="0" borderId="2" xfId="0" applyFont="1" applyBorder="1"/>
    <xf numFmtId="4" fontId="0" fillId="0" borderId="1" xfId="1" applyFont="1" applyBorder="1" applyAlignment="1">
      <alignment horizontal="center"/>
    </xf>
    <xf numFmtId="4" fontId="0" fillId="0" borderId="0" xfId="1" applyFont="1" applyBorder="1" applyAlignment="1">
      <alignment horizontal="center"/>
    </xf>
    <xf numFmtId="4" fontId="0" fillId="0" borderId="2" xfId="1" applyFont="1" applyBorder="1" applyAlignment="1">
      <alignment horizontal="center"/>
    </xf>
    <xf numFmtId="165" fontId="4" fillId="0" borderId="0" xfId="4" applyNumberFormat="1" applyFont="1"/>
    <xf numFmtId="165" fontId="4" fillId="0" borderId="0" xfId="0" applyNumberFormat="1" applyFont="1"/>
    <xf numFmtId="3" fontId="3" fillId="0" borderId="0" xfId="1" applyNumberFormat="1" applyFont="1" applyBorder="1" applyAlignment="1">
      <alignment horizontal="center"/>
    </xf>
    <xf numFmtId="3" fontId="3" fillId="0" borderId="2" xfId="1" applyNumberFormat="1" applyFont="1" applyBorder="1"/>
    <xf numFmtId="164" fontId="3" fillId="0" borderId="0" xfId="4" applyNumberFormat="1" applyFont="1"/>
    <xf numFmtId="3" fontId="3" fillId="0" borderId="0" xfId="0" applyFont="1" applyAlignment="1">
      <alignment horizontal="left" vertical="center"/>
    </xf>
    <xf numFmtId="3" fontId="3" fillId="0" borderId="0" xfId="0" applyFont="1" applyAlignment="1" applyProtection="1">
      <alignment horizontal="centerContinuous" vertical="center"/>
      <protection locked="0"/>
    </xf>
    <xf numFmtId="3" fontId="4" fillId="0" borderId="0" xfId="0" applyFont="1" applyAlignment="1">
      <alignment horizontal="center" vertical="center"/>
    </xf>
    <xf numFmtId="4" fontId="3" fillId="0" borderId="0" xfId="1" applyFont="1"/>
    <xf numFmtId="3" fontId="6" fillId="0" borderId="2" xfId="0" applyFont="1" applyBorder="1" applyAlignment="1">
      <alignment horizontal="center"/>
    </xf>
    <xf numFmtId="171" fontId="0" fillId="0" borderId="0" xfId="1" applyNumberFormat="1" applyFont="1" applyBorder="1"/>
    <xf numFmtId="4" fontId="0" fillId="0" borderId="0" xfId="1" applyFont="1" applyBorder="1"/>
    <xf numFmtId="3" fontId="3" fillId="0" borderId="1" xfId="0" applyFont="1" applyBorder="1" applyAlignment="1">
      <alignment horizontal="center" vertical="center" wrapText="1"/>
    </xf>
    <xf numFmtId="3" fontId="0" fillId="0" borderId="0" xfId="0" applyAlignment="1">
      <alignment horizontal="center" vertical="center" wrapText="1"/>
    </xf>
    <xf numFmtId="170" fontId="5" fillId="0" borderId="0" xfId="1" applyNumberFormat="1" applyFont="1" applyBorder="1" applyAlignment="1">
      <alignment horizontal="left"/>
    </xf>
    <xf numFmtId="170" fontId="5" fillId="0" borderId="0" xfId="1" applyNumberFormat="1" applyFont="1" applyFill="1" applyBorder="1" applyAlignment="1">
      <alignment horizontal="left"/>
    </xf>
    <xf numFmtId="170" fontId="5" fillId="0" borderId="2" xfId="1" applyNumberFormat="1" applyFont="1" applyBorder="1" applyAlignment="1">
      <alignment horizontal="left"/>
    </xf>
    <xf numFmtId="164" fontId="4" fillId="0" borderId="0" xfId="4" applyNumberFormat="1" applyFont="1"/>
    <xf numFmtId="3" fontId="4" fillId="0" borderId="0" xfId="0" applyFont="1" applyAlignment="1">
      <alignment horizontal="left"/>
    </xf>
    <xf numFmtId="170" fontId="11" fillId="0" borderId="0" xfId="1" applyNumberFormat="1" applyFont="1" applyFill="1" applyBorder="1"/>
    <xf numFmtId="170" fontId="10" fillId="0" borderId="0" xfId="1" applyNumberFormat="1" applyFont="1"/>
    <xf numFmtId="3" fontId="5" fillId="0" borderId="9" xfId="0" applyFont="1" applyBorder="1" applyAlignment="1">
      <alignment horizontal="center"/>
    </xf>
    <xf numFmtId="3" fontId="5" fillId="0" borderId="10" xfId="0" applyFont="1" applyBorder="1" applyAlignment="1">
      <alignment horizontal="center"/>
    </xf>
    <xf numFmtId="3" fontId="5" fillId="0" borderId="11" xfId="0" applyFont="1" applyBorder="1" applyAlignment="1">
      <alignment horizontal="center"/>
    </xf>
    <xf numFmtId="3" fontId="5" fillId="0" borderId="8" xfId="0" applyFont="1" applyBorder="1" applyAlignment="1">
      <alignment horizontal="center"/>
    </xf>
    <xf numFmtId="3" fontId="5" fillId="0" borderId="12" xfId="0" applyFont="1" applyBorder="1" applyAlignment="1">
      <alignment horizontal="center"/>
    </xf>
    <xf numFmtId="3" fontId="5" fillId="0" borderId="13" xfId="0" applyFont="1" applyBorder="1" applyAlignment="1">
      <alignment horizontal="center"/>
    </xf>
    <xf numFmtId="3" fontId="5" fillId="0" borderId="14" xfId="0" applyFont="1" applyBorder="1" applyAlignment="1">
      <alignment horizontal="center"/>
    </xf>
    <xf numFmtId="3" fontId="5" fillId="0" borderId="15" xfId="0" applyFont="1" applyBorder="1" applyAlignment="1">
      <alignment horizontal="center"/>
    </xf>
    <xf numFmtId="3" fontId="5" fillId="0" borderId="16" xfId="0" applyFont="1" applyBorder="1" applyAlignment="1">
      <alignment horizontal="center"/>
    </xf>
    <xf numFmtId="164" fontId="12" fillId="0" borderId="0" xfId="4" applyNumberFormat="1" applyFont="1" applyBorder="1"/>
    <xf numFmtId="3" fontId="3" fillId="0" borderId="0" xfId="0" applyFont="1" applyAlignment="1">
      <alignment horizontal="centerContinuous" vertical="center" wrapText="1"/>
    </xf>
    <xf numFmtId="3" fontId="5" fillId="0" borderId="7" xfId="0" applyFont="1" applyBorder="1"/>
    <xf numFmtId="4" fontId="4" fillId="0" borderId="0" xfId="0" applyNumberFormat="1" applyFont="1"/>
    <xf numFmtId="170" fontId="3" fillId="0" borderId="0" xfId="2" applyNumberFormat="1" applyFont="1" applyBorder="1" applyAlignment="1">
      <alignment horizontal="centerContinuous" vertical="center"/>
    </xf>
    <xf numFmtId="2" fontId="3" fillId="0" borderId="0" xfId="0" applyNumberFormat="1" applyFont="1"/>
    <xf numFmtId="4" fontId="3" fillId="0" borderId="0" xfId="1" applyNumberFormat="1" applyFont="1" applyBorder="1"/>
    <xf numFmtId="4" fontId="3" fillId="0" borderId="0" xfId="1" applyNumberFormat="1" applyFont="1"/>
    <xf numFmtId="3" fontId="4" fillId="0" borderId="0" xfId="1" applyNumberFormat="1" applyFont="1"/>
    <xf numFmtId="4" fontId="3" fillId="0" borderId="0" xfId="1" applyNumberFormat="1" applyFont="1" applyBorder="1" applyAlignment="1">
      <alignment horizontal="right"/>
    </xf>
    <xf numFmtId="2" fontId="3" fillId="0" borderId="0" xfId="1" applyNumberFormat="1" applyFont="1" applyBorder="1"/>
    <xf numFmtId="2" fontId="3" fillId="0" borderId="2" xfId="0" applyNumberFormat="1" applyFont="1" applyBorder="1"/>
    <xf numFmtId="168" fontId="3" fillId="0" borderId="0" xfId="0" applyNumberFormat="1" applyFont="1" applyAlignment="1">
      <alignment horizontal="right"/>
    </xf>
    <xf numFmtId="170" fontId="10" fillId="0" borderId="0" xfId="1" applyNumberFormat="1" applyFont="1" applyBorder="1"/>
    <xf numFmtId="165" fontId="5" fillId="0" borderId="0" xfId="4" applyNumberFormat="1" applyFont="1"/>
    <xf numFmtId="165" fontId="5" fillId="0" borderId="0" xfId="0" applyNumberFormat="1" applyFont="1"/>
    <xf numFmtId="4" fontId="3" fillId="0" borderId="0" xfId="10" applyNumberFormat="1"/>
    <xf numFmtId="3" fontId="5" fillId="0" borderId="0" xfId="0" applyFont="1" applyBorder="1" applyAlignment="1">
      <alignment horizontal="left"/>
    </xf>
    <xf numFmtId="169" fontId="5" fillId="0" borderId="0" xfId="1" applyNumberFormat="1" applyFont="1" applyFill="1" applyBorder="1"/>
    <xf numFmtId="169" fontId="5" fillId="0" borderId="2" xfId="1" applyNumberFormat="1" applyFont="1" applyFill="1" applyBorder="1"/>
    <xf numFmtId="170" fontId="16" fillId="0" borderId="0" xfId="1" applyNumberFormat="1" applyFont="1" applyFill="1" applyBorder="1"/>
    <xf numFmtId="170" fontId="10" fillId="0" borderId="0" xfId="1" applyNumberFormat="1" applyFont="1" applyFill="1"/>
    <xf numFmtId="44" fontId="0" fillId="0" borderId="0" xfId="4" applyNumberFormat="1" applyFont="1" applyBorder="1"/>
    <xf numFmtId="4" fontId="4" fillId="0" borderId="0" xfId="0" applyNumberFormat="1" applyFont="1" applyBorder="1"/>
    <xf numFmtId="0" fontId="4" fillId="0" borderId="0" xfId="0" applyNumberFormat="1" applyFont="1"/>
    <xf numFmtId="4" fontId="4" fillId="0" borderId="2" xfId="0" applyNumberFormat="1" applyFont="1" applyBorder="1"/>
    <xf numFmtId="173" fontId="3" fillId="0" borderId="0" xfId="1" applyNumberFormat="1" applyFont="1" applyBorder="1"/>
    <xf numFmtId="173" fontId="3" fillId="0" borderId="0" xfId="1" applyNumberFormat="1" applyFont="1" applyProtection="1">
      <protection locked="0"/>
    </xf>
    <xf numFmtId="43" fontId="3" fillId="0" borderId="0" xfId="1" applyNumberFormat="1" applyFont="1" applyFill="1" applyProtection="1">
      <protection locked="0"/>
    </xf>
    <xf numFmtId="173" fontId="3" fillId="0" borderId="2" xfId="1" applyNumberFormat="1" applyFont="1" applyBorder="1"/>
    <xf numFmtId="173" fontId="3" fillId="0" borderId="0" xfId="1" applyNumberFormat="1" applyFont="1" applyAlignment="1">
      <alignment horizontal="right"/>
    </xf>
    <xf numFmtId="44" fontId="3" fillId="0" borderId="0" xfId="1" applyNumberFormat="1" applyFont="1" applyFill="1" applyBorder="1" applyAlignment="1">
      <alignment horizontal="center"/>
    </xf>
    <xf numFmtId="41" fontId="3" fillId="0" borderId="0" xfId="0" applyNumberFormat="1" applyFont="1" applyFill="1" applyBorder="1"/>
    <xf numFmtId="0" fontId="3" fillId="0" borderId="0" xfId="0" applyNumberFormat="1" applyFont="1" applyFill="1"/>
    <xf numFmtId="41" fontId="3" fillId="0" borderId="2" xfId="0" applyNumberFormat="1" applyFont="1" applyFill="1" applyBorder="1"/>
    <xf numFmtId="170" fontId="0" fillId="0" borderId="0" xfId="4" applyNumberFormat="1" applyFont="1" applyBorder="1" applyAlignment="1">
      <alignment horizontal="left" indent="2"/>
    </xf>
    <xf numFmtId="170" fontId="0" fillId="0" borderId="0" xfId="0" applyNumberFormat="1" applyBorder="1"/>
    <xf numFmtId="170" fontId="0" fillId="0" borderId="0" xfId="0" applyNumberFormat="1"/>
    <xf numFmtId="170" fontId="0" fillId="0" borderId="3" xfId="0" applyNumberFormat="1" applyBorder="1"/>
    <xf numFmtId="169" fontId="3" fillId="0" borderId="0" xfId="4" applyNumberFormat="1" applyFont="1" applyFill="1" applyAlignment="1">
      <alignment horizontal="right"/>
    </xf>
    <xf numFmtId="170" fontId="19" fillId="0" borderId="0" xfId="1" applyNumberFormat="1" applyFont="1" applyFill="1"/>
    <xf numFmtId="170" fontId="19" fillId="0" borderId="0" xfId="1" applyNumberFormat="1" applyFont="1" applyFill="1" applyBorder="1"/>
    <xf numFmtId="170" fontId="19" fillId="0" borderId="2" xfId="1" applyNumberFormat="1" applyFont="1" applyFill="1" applyBorder="1"/>
    <xf numFmtId="170" fontId="3" fillId="0" borderId="3" xfId="1" applyNumberFormat="1" applyFont="1" applyFill="1" applyBorder="1"/>
    <xf numFmtId="170" fontId="20" fillId="0" borderId="0" xfId="1" applyNumberFormat="1" applyFont="1" applyFill="1" applyBorder="1"/>
    <xf numFmtId="170" fontId="21" fillId="0" borderId="0" xfId="1" applyNumberFormat="1" applyFont="1" applyFill="1"/>
    <xf numFmtId="171" fontId="3" fillId="0" borderId="0" xfId="1" applyNumberFormat="1" applyFont="1" applyBorder="1"/>
    <xf numFmtId="4" fontId="3" fillId="0" borderId="0" xfId="1" applyFont="1" applyBorder="1"/>
    <xf numFmtId="44" fontId="3" fillId="0" borderId="0" xfId="4" applyNumberFormat="1" applyFont="1"/>
    <xf numFmtId="0" fontId="3" fillId="0" borderId="2" xfId="10" applyFont="1" applyBorder="1" applyAlignment="1">
      <alignment horizontal="centerContinuous"/>
    </xf>
    <xf numFmtId="2" fontId="3" fillId="0" borderId="0" xfId="10" applyNumberFormat="1" applyFont="1"/>
    <xf numFmtId="3" fontId="3" fillId="0" borderId="0" xfId="10" applyNumberFormat="1" applyFont="1"/>
    <xf numFmtId="2" fontId="3" fillId="0" borderId="2" xfId="10" applyNumberFormat="1" applyFont="1" applyBorder="1"/>
    <xf numFmtId="173" fontId="3" fillId="0" borderId="0" xfId="1" applyNumberFormat="1" applyFont="1"/>
    <xf numFmtId="3" fontId="3" fillId="0" borderId="0" xfId="0" applyFont="1" applyAlignment="1">
      <alignment horizontal="center" vertical="center" wrapText="1"/>
    </xf>
    <xf numFmtId="166" fontId="3" fillId="0" borderId="0" xfId="0" quotePrefix="1" applyNumberFormat="1" applyFont="1" applyAlignment="1">
      <alignment horizontal="left"/>
    </xf>
    <xf numFmtId="41" fontId="3" fillId="0" borderId="0" xfId="0" applyNumberFormat="1" applyFont="1" applyBorder="1"/>
    <xf numFmtId="170" fontId="3" fillId="0" borderId="0" xfId="1" applyNumberFormat="1" applyFont="1" applyBorder="1" applyAlignment="1">
      <alignment horizontal="center" vertical="center"/>
    </xf>
    <xf numFmtId="41" fontId="3" fillId="0" borderId="2" xfId="0" applyNumberFormat="1" applyFont="1" applyBorder="1"/>
    <xf numFmtId="170" fontId="3" fillId="0" borderId="0" xfId="0" applyNumberFormat="1" applyFont="1"/>
    <xf numFmtId="3" fontId="4" fillId="0" borderId="0" xfId="0" applyFont="1" applyAlignment="1">
      <alignment horizontal="center"/>
    </xf>
    <xf numFmtId="3" fontId="5" fillId="0" borderId="3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164" fontId="4" fillId="0" borderId="0" xfId="0" applyNumberFormat="1" applyFont="1" applyBorder="1"/>
    <xf numFmtId="169" fontId="3" fillId="0" borderId="0" xfId="4" applyNumberFormat="1" applyFont="1"/>
    <xf numFmtId="170" fontId="3" fillId="0" borderId="0" xfId="1" applyNumberFormat="1" applyFont="1" applyBorder="1"/>
    <xf numFmtId="3" fontId="4" fillId="0" borderId="0" xfId="0" applyFont="1" applyAlignment="1">
      <alignment horizontal="center"/>
    </xf>
    <xf numFmtId="3" fontId="7" fillId="0" borderId="0" xfId="0" applyFont="1" applyBorder="1"/>
    <xf numFmtId="3" fontId="7" fillId="0" borderId="3" xfId="0" applyFont="1" applyBorder="1"/>
    <xf numFmtId="170" fontId="20" fillId="0" borderId="0" xfId="1" applyNumberFormat="1" applyFont="1" applyFill="1" applyProtection="1">
      <protection locked="0"/>
    </xf>
    <xf numFmtId="170" fontId="22" fillId="0" borderId="0" xfId="1" applyNumberFormat="1" applyFont="1" applyFill="1" applyBorder="1"/>
    <xf numFmtId="170" fontId="23" fillId="0" borderId="0" xfId="1" applyNumberFormat="1" applyFont="1" applyFill="1" applyBorder="1"/>
    <xf numFmtId="170" fontId="3" fillId="0" borderId="2" xfId="1" applyNumberFormat="1" applyFont="1" applyFill="1" applyBorder="1" applyProtection="1">
      <protection locked="0"/>
    </xf>
    <xf numFmtId="4" fontId="3" fillId="0" borderId="4" xfId="1" applyFont="1" applyBorder="1"/>
    <xf numFmtId="170" fontId="3" fillId="0" borderId="0" xfId="0" applyNumberFormat="1" applyFont="1" applyBorder="1"/>
    <xf numFmtId="170" fontId="3" fillId="0" borderId="3" xfId="0" applyNumberFormat="1" applyFont="1" applyBorder="1"/>
    <xf numFmtId="0" fontId="5" fillId="0" borderId="4" xfId="10" applyFont="1" applyBorder="1"/>
    <xf numFmtId="3" fontId="4" fillId="0" borderId="14" xfId="0" applyFont="1" applyBorder="1"/>
    <xf numFmtId="164" fontId="4" fillId="0" borderId="16" xfId="0" applyNumberFormat="1" applyFont="1" applyBorder="1"/>
    <xf numFmtId="3" fontId="3" fillId="0" borderId="3" xfId="0" applyFont="1" applyBorder="1" applyAlignment="1">
      <alignment horizontal="center"/>
    </xf>
    <xf numFmtId="3" fontId="3" fillId="0" borderId="3" xfId="0" applyFont="1" applyBorder="1" applyAlignment="1">
      <alignment horizontal="center"/>
    </xf>
    <xf numFmtId="3" fontId="7" fillId="0" borderId="0" xfId="0" applyFont="1" applyAlignment="1">
      <alignment horizontal="center" vertical="center" wrapText="1"/>
    </xf>
    <xf numFmtId="3" fontId="4" fillId="0" borderId="2" xfId="0" applyFont="1" applyBorder="1" applyAlignment="1">
      <alignment horizontal="center"/>
    </xf>
    <xf numFmtId="3" fontId="4" fillId="0" borderId="0" xfId="0" applyFont="1" applyBorder="1" applyAlignment="1">
      <alignment horizontal="center" vertical="center" wrapText="1"/>
    </xf>
    <xf numFmtId="3" fontId="3" fillId="0" borderId="3" xfId="0" applyFont="1" applyBorder="1" applyAlignment="1">
      <alignment horizontal="center"/>
    </xf>
    <xf numFmtId="3" fontId="4" fillId="0" borderId="6" xfId="0" applyFont="1" applyBorder="1" applyAlignment="1">
      <alignment horizontal="center"/>
    </xf>
    <xf numFmtId="3" fontId="4" fillId="0" borderId="4" xfId="0" applyFont="1" applyBorder="1" applyAlignment="1">
      <alignment horizontal="center" vertical="center" wrapText="1"/>
    </xf>
    <xf numFmtId="3" fontId="4" fillId="0" borderId="2" xfId="0" applyFont="1" applyBorder="1" applyAlignment="1">
      <alignment horizontal="center" vertical="center" wrapText="1"/>
    </xf>
    <xf numFmtId="3" fontId="5" fillId="0" borderId="2" xfId="0" applyFont="1" applyBorder="1" applyAlignment="1">
      <alignment horizontal="center"/>
    </xf>
    <xf numFmtId="3" fontId="3" fillId="0" borderId="0" xfId="0" applyFont="1" applyBorder="1" applyAlignment="1">
      <alignment horizontal="centerContinuous"/>
    </xf>
    <xf numFmtId="3" fontId="7" fillId="0" borderId="0" xfId="0" applyFont="1" applyBorder="1" applyAlignment="1">
      <alignment horizontal="center" vertical="center" wrapText="1"/>
    </xf>
    <xf numFmtId="3" fontId="4" fillId="0" borderId="0" xfId="0" applyFont="1" applyAlignment="1">
      <alignment horizontal="center"/>
    </xf>
    <xf numFmtId="3" fontId="5" fillId="0" borderId="3" xfId="0" applyFont="1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4" fillId="0" borderId="0" xfId="0" applyFont="1" applyAlignment="1">
      <alignment horizontal="center"/>
    </xf>
    <xf numFmtId="3" fontId="4" fillId="0" borderId="0" xfId="0" applyFont="1" applyAlignment="1">
      <alignment horizontal="center" vertical="center" wrapText="1"/>
    </xf>
    <xf numFmtId="3" fontId="5" fillId="0" borderId="3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0" fontId="3" fillId="0" borderId="0" xfId="0" applyNumberFormat="1" applyFont="1"/>
    <xf numFmtId="0" fontId="3" fillId="0" borderId="2" xfId="0" applyNumberFormat="1" applyFont="1" applyBorder="1"/>
    <xf numFmtId="37" fontId="3" fillId="0" borderId="0" xfId="0" applyNumberFormat="1" applyFont="1"/>
    <xf numFmtId="37" fontId="3" fillId="0" borderId="0" xfId="0" applyNumberFormat="1" applyFont="1" applyBorder="1"/>
    <xf numFmtId="37" fontId="3" fillId="0" borderId="2" xfId="0" applyNumberFormat="1" applyFont="1" applyBorder="1"/>
    <xf numFmtId="166" fontId="3" fillId="0" borderId="0" xfId="0" applyNumberFormat="1" applyFont="1" applyAlignment="1">
      <alignment horizontal="left"/>
    </xf>
    <xf numFmtId="171" fontId="3" fillId="0" borderId="2" xfId="0" applyNumberFormat="1" applyFont="1" applyBorder="1"/>
    <xf numFmtId="174" fontId="3" fillId="0" borderId="0" xfId="1" applyNumberFormat="1" applyFont="1" applyAlignment="1">
      <alignment horizontal="right"/>
    </xf>
    <xf numFmtId="174" fontId="3" fillId="0" borderId="0" xfId="1" applyNumberFormat="1" applyFont="1" applyBorder="1"/>
    <xf numFmtId="174" fontId="3" fillId="0" borderId="2" xfId="1" applyNumberFormat="1" applyFont="1" applyBorder="1"/>
    <xf numFmtId="175" fontId="3" fillId="0" borderId="0" xfId="1" applyNumberFormat="1" applyFont="1" applyFill="1" applyProtection="1">
      <protection locked="0"/>
    </xf>
    <xf numFmtId="3" fontId="4" fillId="0" borderId="0" xfId="0" applyFont="1" applyAlignment="1">
      <alignment horizontal="center"/>
    </xf>
    <xf numFmtId="3" fontId="4" fillId="0" borderId="0" xfId="0" applyFont="1" applyAlignment="1">
      <alignment horizontal="center"/>
    </xf>
    <xf numFmtId="3" fontId="3" fillId="0" borderId="3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3" fillId="0" borderId="3" xfId="0" applyFont="1" applyBorder="1" applyAlignment="1">
      <alignment horizontal="center"/>
    </xf>
    <xf numFmtId="44" fontId="3" fillId="0" borderId="0" xfId="1" applyNumberFormat="1" applyFont="1" applyBorder="1"/>
    <xf numFmtId="4" fontId="3" fillId="0" borderId="2" xfId="1" applyNumberFormat="1" applyFont="1" applyBorder="1" applyAlignment="1">
      <alignment horizontal="right"/>
    </xf>
    <xf numFmtId="166" fontId="3" fillId="0" borderId="0" xfId="10" applyNumberFormat="1"/>
    <xf numFmtId="3" fontId="3" fillId="0" borderId="0" xfId="0" applyFont="1" applyAlignment="1">
      <alignment horizontal="center" vertical="center"/>
    </xf>
    <xf numFmtId="3" fontId="4" fillId="0" borderId="0" xfId="0" applyFont="1" applyAlignment="1">
      <alignment horizontal="center"/>
    </xf>
    <xf numFmtId="3" fontId="3" fillId="0" borderId="3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3" fontId="3" fillId="0" borderId="0" xfId="0" applyFont="1" applyAlignment="1">
      <alignment horizontal="center"/>
    </xf>
    <xf numFmtId="3" fontId="4" fillId="0" borderId="0" xfId="0" applyFont="1" applyBorder="1" applyAlignment="1">
      <alignment horizontal="center"/>
    </xf>
    <xf numFmtId="3" fontId="3" fillId="0" borderId="0" xfId="0" applyFont="1" applyBorder="1" applyAlignment="1">
      <alignment horizontal="centerContinuous" vertical="center"/>
    </xf>
    <xf numFmtId="2" fontId="3" fillId="0" borderId="0" xfId="0" applyNumberFormat="1" applyFont="1" applyBorder="1"/>
    <xf numFmtId="3" fontId="5" fillId="0" borderId="0" xfId="0" applyFont="1" applyBorder="1" applyAlignment="1"/>
    <xf numFmtId="3" fontId="4" fillId="2" borderId="0" xfId="0" applyFont="1" applyFill="1"/>
    <xf numFmtId="39" fontId="3" fillId="0" borderId="0" xfId="0" applyNumberFormat="1" applyFont="1"/>
    <xf numFmtId="3" fontId="5" fillId="0" borderId="0" xfId="0" applyFont="1" applyBorder="1" applyAlignment="1">
      <alignment horizontal="centerContinuous"/>
    </xf>
    <xf numFmtId="175" fontId="3" fillId="0" borderId="0" xfId="10" applyNumberFormat="1"/>
    <xf numFmtId="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2" xfId="1" applyNumberFormat="1" applyFont="1" applyBorder="1"/>
    <xf numFmtId="3" fontId="3" fillId="0" borderId="0" xfId="0" applyFont="1" applyAlignment="1">
      <alignment horizontal="center" vertical="center"/>
    </xf>
    <xf numFmtId="3" fontId="3" fillId="0" borderId="2" xfId="0" applyFont="1" applyBorder="1" applyAlignment="1">
      <alignment horizontal="center"/>
    </xf>
    <xf numFmtId="3" fontId="4" fillId="0" borderId="0" xfId="0" applyFont="1" applyBorder="1" applyAlignment="1">
      <alignment horizontal="center"/>
    </xf>
    <xf numFmtId="3" fontId="5" fillId="0" borderId="7" xfId="0" applyFont="1" applyBorder="1" applyAlignment="1">
      <alignment horizontal="center"/>
    </xf>
    <xf numFmtId="3" fontId="4" fillId="0" borderId="0" xfId="0" applyFont="1" applyAlignment="1">
      <alignment wrapText="1"/>
    </xf>
    <xf numFmtId="3" fontId="4" fillId="0" borderId="2" xfId="0" applyFont="1" applyBorder="1" applyAlignment="1">
      <alignment horizontal="center"/>
    </xf>
    <xf numFmtId="3" fontId="4" fillId="0" borderId="3" xfId="0" applyFont="1" applyBorder="1" applyAlignment="1">
      <alignment horizontal="center"/>
    </xf>
    <xf numFmtId="3" fontId="4" fillId="0" borderId="0" xfId="0" applyFont="1" applyAlignment="1">
      <alignment horizontal="center"/>
    </xf>
    <xf numFmtId="3" fontId="7" fillId="0" borderId="3" xfId="0" applyFont="1" applyBorder="1" applyAlignment="1">
      <alignment horizontal="center"/>
    </xf>
    <xf numFmtId="3" fontId="7" fillId="0" borderId="17" xfId="0" applyFont="1" applyBorder="1" applyAlignment="1">
      <alignment horizontal="center" vertical="center" wrapText="1"/>
    </xf>
    <xf numFmtId="3" fontId="7" fillId="0" borderId="3" xfId="0" applyFont="1" applyBorder="1" applyAlignment="1">
      <alignment horizontal="center" vertical="center" wrapText="1"/>
    </xf>
    <xf numFmtId="3" fontId="7" fillId="0" borderId="0" xfId="0" applyFont="1" applyAlignment="1">
      <alignment horizontal="center" vertical="center" wrapText="1"/>
    </xf>
    <xf numFmtId="3" fontId="4" fillId="0" borderId="0" xfId="0" applyFont="1" applyAlignment="1">
      <alignment horizontal="left" wrapText="1"/>
    </xf>
    <xf numFmtId="3" fontId="4" fillId="0" borderId="0" xfId="0" applyFont="1" applyAlignment="1">
      <alignment horizontal="center" vertical="center" wrapText="1"/>
    </xf>
    <xf numFmtId="3" fontId="4" fillId="0" borderId="0" xfId="0" applyFont="1" applyBorder="1" applyAlignment="1">
      <alignment horizontal="center" vertical="center" wrapText="1"/>
    </xf>
    <xf numFmtId="3" fontId="0" fillId="0" borderId="2" xfId="0" applyBorder="1" applyAlignment="1">
      <alignment horizontal="center" vertical="center" wrapText="1"/>
    </xf>
    <xf numFmtId="3" fontId="4" fillId="0" borderId="18" xfId="0" applyFont="1" applyBorder="1" applyAlignment="1">
      <alignment horizontal="center"/>
    </xf>
    <xf numFmtId="3" fontId="4" fillId="0" borderId="7" xfId="0" applyFont="1" applyBorder="1" applyAlignment="1">
      <alignment horizontal="center"/>
    </xf>
    <xf numFmtId="3" fontId="4" fillId="0" borderId="19" xfId="0" applyFont="1" applyBorder="1" applyAlignment="1">
      <alignment horizontal="center"/>
    </xf>
    <xf numFmtId="3" fontId="4" fillId="0" borderId="20" xfId="0" applyFont="1" applyBorder="1" applyAlignment="1">
      <alignment horizontal="center"/>
    </xf>
    <xf numFmtId="3" fontId="4" fillId="0" borderId="21" xfId="0" applyFont="1" applyBorder="1" applyAlignment="1">
      <alignment horizontal="center"/>
    </xf>
    <xf numFmtId="3" fontId="3" fillId="0" borderId="3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5" fillId="0" borderId="2" xfId="0" applyFont="1" applyBorder="1" applyAlignment="1">
      <alignment horizontal="center"/>
    </xf>
    <xf numFmtId="3" fontId="4" fillId="0" borderId="6" xfId="0" applyFont="1" applyBorder="1" applyAlignment="1">
      <alignment horizontal="center"/>
    </xf>
    <xf numFmtId="3" fontId="4" fillId="0" borderId="4" xfId="0" applyFont="1" applyBorder="1" applyAlignment="1">
      <alignment horizontal="center" vertical="center" wrapText="1"/>
    </xf>
    <xf numFmtId="3" fontId="4" fillId="0" borderId="2" xfId="0" applyFont="1" applyBorder="1" applyAlignment="1">
      <alignment horizontal="center" vertical="center" wrapText="1"/>
    </xf>
    <xf numFmtId="3" fontId="4" fillId="0" borderId="4" xfId="0" applyFont="1" applyBorder="1" applyAlignment="1">
      <alignment horizontal="center"/>
    </xf>
    <xf numFmtId="3" fontId="4" fillId="0" borderId="3" xfId="0" applyFont="1" applyBorder="1" applyAlignment="1">
      <alignment horizontal="center" vertical="center" wrapText="1"/>
    </xf>
    <xf numFmtId="3" fontId="3" fillId="0" borderId="2" xfId="0" applyFont="1" applyBorder="1" applyAlignment="1"/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</cellXfs>
  <cellStyles count="13">
    <cellStyle name="Comma" xfId="1" builtinId="3"/>
    <cellStyle name="Comma_SFD2001PT4 TB19" xfId="2"/>
    <cellStyle name="Comma0" xfId="3"/>
    <cellStyle name="Currency" xfId="4" builtinId="4"/>
    <cellStyle name="Currency0" xfId="5"/>
    <cellStyle name="Date" xfId="6"/>
    <cellStyle name="Fixed" xfId="7"/>
    <cellStyle name="Heading 1" xfId="8" builtinId="16" customBuiltin="1"/>
    <cellStyle name="Heading 2" xfId="9" builtinId="17" customBuiltin="1"/>
    <cellStyle name="Normal" xfId="0" builtinId="0"/>
    <cellStyle name="Normal_SFD2001PT4 TB19" xfId="10"/>
    <cellStyle name="Percent" xfId="11" builtinId="5"/>
    <cellStyle name="Total" xfId="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I71"/>
  <sheetViews>
    <sheetView zoomScaleNormal="100" workbookViewId="0">
      <selection activeCell="K10" sqref="K10"/>
    </sheetView>
  </sheetViews>
  <sheetFormatPr defaultColWidth="12" defaultRowHeight="12.75" x14ac:dyDescent="0.2"/>
  <cols>
    <col min="1" max="1" width="12.875" style="1" customWidth="1"/>
    <col min="2" max="2" width="11.25" style="1" customWidth="1"/>
    <col min="3" max="10" width="12.625" style="1" customWidth="1"/>
    <col min="11" max="11" width="10.25" style="1" bestFit="1" customWidth="1"/>
    <col min="12" max="12" width="6.75" style="1" customWidth="1"/>
    <col min="13" max="13" width="7.5" style="1" customWidth="1"/>
    <col min="14" max="15" width="12.5" style="3" bestFit="1" customWidth="1"/>
    <col min="16" max="16" width="13.875" style="3" customWidth="1"/>
    <col min="17" max="21" width="13.5" style="3" bestFit="1" customWidth="1"/>
    <col min="22" max="22" width="14" style="3" customWidth="1"/>
    <col min="23" max="24" width="13.5" style="3" bestFit="1" customWidth="1"/>
    <col min="25" max="25" width="13.125" style="3" customWidth="1"/>
    <col min="26" max="26" width="13.5" style="3" bestFit="1" customWidth="1"/>
    <col min="27" max="27" width="13.375" style="3" customWidth="1"/>
    <col min="28" max="28" width="13.5" style="3" bestFit="1" customWidth="1"/>
    <col min="29" max="29" width="12" style="3"/>
    <col min="30" max="30" width="13.5" style="3" bestFit="1" customWidth="1"/>
    <col min="31" max="31" width="12" style="3"/>
    <col min="32" max="32" width="13.5" style="3" bestFit="1" customWidth="1"/>
    <col min="33" max="16384" width="12" style="3"/>
  </cols>
  <sheetData>
    <row r="1" spans="1:35" ht="15.75" customHeight="1" x14ac:dyDescent="0.2">
      <c r="A1" s="285" t="s">
        <v>49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71"/>
    </row>
    <row r="2" spans="1:35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35" s="78" customFormat="1" x14ac:dyDescent="0.2">
      <c r="A3" s="285" t="s">
        <v>162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74"/>
    </row>
    <row r="4" spans="1:35" x14ac:dyDescent="0.2">
      <c r="A4" s="285" t="s">
        <v>288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74"/>
    </row>
    <row r="5" spans="1:35" ht="13.5" thickBot="1" x14ac:dyDescent="0.25">
      <c r="A5" s="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19"/>
    </row>
    <row r="6" spans="1:35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AB6" s="3" t="s">
        <v>63</v>
      </c>
      <c r="AD6" s="3" t="s">
        <v>63</v>
      </c>
      <c r="AF6" s="3" t="s">
        <v>63</v>
      </c>
      <c r="AH6" s="3" t="s">
        <v>63</v>
      </c>
    </row>
    <row r="7" spans="1:35" x14ac:dyDescent="0.2">
      <c r="L7" s="6" t="s">
        <v>27</v>
      </c>
      <c r="M7" s="6"/>
      <c r="AB7" s="3" t="s">
        <v>241</v>
      </c>
      <c r="AD7" s="3" t="s">
        <v>241</v>
      </c>
      <c r="AF7" s="3" t="s">
        <v>241</v>
      </c>
      <c r="AH7" s="3" t="s">
        <v>241</v>
      </c>
    </row>
    <row r="8" spans="1:35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O8" s="18" t="s">
        <v>125</v>
      </c>
      <c r="Q8" s="18" t="s">
        <v>125</v>
      </c>
      <c r="S8" s="18" t="s">
        <v>125</v>
      </c>
      <c r="U8" s="18" t="s">
        <v>125</v>
      </c>
      <c r="W8" s="18" t="s">
        <v>125</v>
      </c>
      <c r="Y8" s="18" t="s">
        <v>125</v>
      </c>
      <c r="AA8" s="18" t="s">
        <v>125</v>
      </c>
      <c r="AB8" s="3" t="s">
        <v>242</v>
      </c>
      <c r="AC8" s="18" t="s">
        <v>125</v>
      </c>
      <c r="AD8" s="3" t="s">
        <v>242</v>
      </c>
      <c r="AE8" s="257" t="s">
        <v>125</v>
      </c>
      <c r="AF8" s="3" t="s">
        <v>242</v>
      </c>
      <c r="AG8" s="258" t="s">
        <v>125</v>
      </c>
      <c r="AH8" s="3" t="s">
        <v>242</v>
      </c>
      <c r="AI8" s="3" t="s">
        <v>125</v>
      </c>
    </row>
    <row r="9" spans="1:35" ht="13.5" thickBot="1" x14ac:dyDescent="0.25">
      <c r="A9" s="8" t="s">
        <v>1</v>
      </c>
      <c r="B9" s="263" t="s">
        <v>132</v>
      </c>
      <c r="C9" s="263" t="s">
        <v>145</v>
      </c>
      <c r="D9" s="263" t="s">
        <v>180</v>
      </c>
      <c r="E9" s="263" t="s">
        <v>193</v>
      </c>
      <c r="F9" s="264" t="s">
        <v>206</v>
      </c>
      <c r="G9" s="264" t="s">
        <v>220</v>
      </c>
      <c r="H9" s="264" t="s">
        <v>240</v>
      </c>
      <c r="I9" s="264" t="s">
        <v>267</v>
      </c>
      <c r="J9" s="264" t="s">
        <v>279</v>
      </c>
      <c r="K9" s="270" t="s">
        <v>287</v>
      </c>
      <c r="L9" s="226" t="s">
        <v>38</v>
      </c>
      <c r="M9" s="226" t="s">
        <v>38</v>
      </c>
      <c r="N9" s="18" t="s">
        <v>124</v>
      </c>
      <c r="O9" s="18" t="s">
        <v>124</v>
      </c>
      <c r="P9" s="18" t="s">
        <v>132</v>
      </c>
      <c r="Q9" s="18" t="s">
        <v>132</v>
      </c>
      <c r="R9" s="18" t="s">
        <v>145</v>
      </c>
      <c r="S9" s="18" t="s">
        <v>145</v>
      </c>
      <c r="T9" s="18" t="s">
        <v>180</v>
      </c>
      <c r="U9" s="18" t="s">
        <v>180</v>
      </c>
      <c r="V9" s="18" t="s">
        <v>193</v>
      </c>
      <c r="W9" s="18" t="s">
        <v>193</v>
      </c>
      <c r="X9" s="18" t="s">
        <v>206</v>
      </c>
      <c r="Y9" s="18" t="s">
        <v>206</v>
      </c>
      <c r="Z9" s="18" t="s">
        <v>220</v>
      </c>
      <c r="AA9" s="18" t="s">
        <v>220</v>
      </c>
      <c r="AB9" s="257" t="s">
        <v>240</v>
      </c>
      <c r="AC9" s="257" t="s">
        <v>240</v>
      </c>
      <c r="AD9" s="3" t="s">
        <v>267</v>
      </c>
      <c r="AE9" s="3" t="s">
        <v>267</v>
      </c>
      <c r="AF9" s="3" t="s">
        <v>279</v>
      </c>
      <c r="AG9" s="3" t="s">
        <v>279</v>
      </c>
      <c r="AH9" s="3" t="s">
        <v>287</v>
      </c>
      <c r="AI9" s="3" t="s">
        <v>287</v>
      </c>
    </row>
    <row r="10" spans="1:35" x14ac:dyDescent="0.2">
      <c r="A10" s="7" t="s">
        <v>2</v>
      </c>
      <c r="B10" s="25">
        <f t="shared" ref="B10:J10" si="0">SUM(B12:B39)</f>
        <v>9921461.9090199992</v>
      </c>
      <c r="C10" s="25">
        <f t="shared" si="0"/>
        <v>10748937</v>
      </c>
      <c r="D10" s="25">
        <f t="shared" si="0"/>
        <v>11647897.804180002</v>
      </c>
      <c r="E10" s="25">
        <f t="shared" si="0"/>
        <v>12951089.862099998</v>
      </c>
      <c r="F10" s="25">
        <f t="shared" si="0"/>
        <v>13104083.618929997</v>
      </c>
      <c r="G10" s="25">
        <f t="shared" si="0"/>
        <v>13367580.193198999</v>
      </c>
      <c r="H10" s="25">
        <f t="shared" si="0"/>
        <v>13452227.044559995</v>
      </c>
      <c r="I10" s="25">
        <f t="shared" si="0"/>
        <v>13873166.474529998</v>
      </c>
      <c r="J10" s="25">
        <f t="shared" si="0"/>
        <v>13908869.629529998</v>
      </c>
      <c r="K10" s="120">
        <f>AI10</f>
        <v>14030937.206339998</v>
      </c>
      <c r="L10" s="151">
        <f>(K10-J10)/J10</f>
        <v>8.7762399146252782E-3</v>
      </c>
      <c r="M10" s="33">
        <f>(K10-B10)*100/B10</f>
        <v>41.420058203155627</v>
      </c>
      <c r="N10" s="25">
        <f t="shared" ref="N10:AG10" si="1">SUM(N12:N43)</f>
        <v>8871421850</v>
      </c>
      <c r="O10" s="25">
        <f t="shared" si="1"/>
        <v>8871421.8500000034</v>
      </c>
      <c r="P10" s="25">
        <f t="shared" si="1"/>
        <v>9921461909.0200005</v>
      </c>
      <c r="Q10" s="25">
        <f t="shared" si="1"/>
        <v>9921461.9090199992</v>
      </c>
      <c r="R10" s="25">
        <f t="shared" si="1"/>
        <v>10748933765</v>
      </c>
      <c r="S10" s="25">
        <f t="shared" si="1"/>
        <v>10748933.765000002</v>
      </c>
      <c r="T10" s="25">
        <f t="shared" si="1"/>
        <v>11647897804.179996</v>
      </c>
      <c r="U10" s="25">
        <f t="shared" si="1"/>
        <v>11647897.804180002</v>
      </c>
      <c r="V10" s="25">
        <f t="shared" si="1"/>
        <v>12951089862.100002</v>
      </c>
      <c r="W10" s="25">
        <f t="shared" si="1"/>
        <v>12951089.862099998</v>
      </c>
      <c r="X10" s="25">
        <f t="shared" si="1"/>
        <v>13104083618.929998</v>
      </c>
      <c r="Y10" s="25">
        <f t="shared" si="1"/>
        <v>13104083.618929997</v>
      </c>
      <c r="Z10" s="25">
        <f t="shared" si="1"/>
        <v>13367580193.198997</v>
      </c>
      <c r="AA10" s="25">
        <f t="shared" si="1"/>
        <v>13367580.193198999</v>
      </c>
      <c r="AB10" s="25">
        <f t="shared" si="1"/>
        <v>13452227044.560001</v>
      </c>
      <c r="AC10" s="25">
        <f t="shared" si="1"/>
        <v>13452227.044559995</v>
      </c>
      <c r="AD10" s="25">
        <f t="shared" si="1"/>
        <v>13873166474.529999</v>
      </c>
      <c r="AE10" s="25">
        <f t="shared" si="1"/>
        <v>13873166.474529998</v>
      </c>
      <c r="AF10" s="25">
        <f t="shared" si="1"/>
        <v>13908869629.530003</v>
      </c>
      <c r="AG10" s="25">
        <f t="shared" si="1"/>
        <v>13908869.629529998</v>
      </c>
      <c r="AH10" s="3">
        <v>14030937206.339996</v>
      </c>
      <c r="AI10" s="3">
        <f>SUM(AI12:AI39)</f>
        <v>14030937.206339998</v>
      </c>
    </row>
    <row r="11" spans="1:35" x14ac:dyDescent="0.2">
      <c r="B11" s="26"/>
      <c r="C11" s="26"/>
      <c r="D11" s="26"/>
      <c r="E11" s="26"/>
      <c r="F11" s="26"/>
      <c r="G11" s="26"/>
      <c r="H11" s="26"/>
      <c r="I11" s="26"/>
      <c r="J11" s="13"/>
      <c r="L11" s="151"/>
      <c r="M11" s="33"/>
      <c r="P11" s="118"/>
    </row>
    <row r="12" spans="1:35" x14ac:dyDescent="0.2">
      <c r="A12" s="1" t="s">
        <v>3</v>
      </c>
      <c r="B12" s="45">
        <v>101974.58732999999</v>
      </c>
      <c r="C12" s="45">
        <v>121410</v>
      </c>
      <c r="D12" s="45">
        <v>139975.17521000002</v>
      </c>
      <c r="E12" s="45">
        <v>141562.17727000001</v>
      </c>
      <c r="F12" s="45">
        <v>146789.86890999996</v>
      </c>
      <c r="G12" s="45">
        <v>145363.37399999998</v>
      </c>
      <c r="H12" s="45">
        <v>141304.3634</v>
      </c>
      <c r="I12" s="45">
        <v>136616.04762999999</v>
      </c>
      <c r="J12" s="45">
        <v>130550.4295</v>
      </c>
      <c r="K12" s="1">
        <f>AI12</f>
        <v>131399.11932999999</v>
      </c>
      <c r="L12" s="151">
        <f>(K12-J12)*100/J12</f>
        <v>0.6500858199014875</v>
      </c>
      <c r="M12" s="33">
        <f t="shared" ref="M12:M39" si="2">(K12-B12)*100/B12</f>
        <v>28.85476937972718</v>
      </c>
      <c r="N12" s="3">
        <v>97244376</v>
      </c>
      <c r="O12" s="3">
        <f>N12/1000</f>
        <v>97244.376000000004</v>
      </c>
      <c r="P12" s="36">
        <v>101974587.33</v>
      </c>
      <c r="Q12" s="3">
        <f>P12/1000</f>
        <v>101974.58732999999</v>
      </c>
      <c r="R12" s="3">
        <v>121409731</v>
      </c>
      <c r="S12" s="3">
        <f>R12/1000</f>
        <v>121409.731</v>
      </c>
      <c r="T12" s="3">
        <v>139975175.21000001</v>
      </c>
      <c r="U12" s="3">
        <f>T12/1000</f>
        <v>139975.17521000002</v>
      </c>
      <c r="V12" s="3">
        <v>141562177.27000001</v>
      </c>
      <c r="W12" s="3">
        <f>V12/1000</f>
        <v>141562.17727000001</v>
      </c>
      <c r="X12" s="3">
        <v>146789868.90999997</v>
      </c>
      <c r="Y12" s="3">
        <f>X12/1000</f>
        <v>146789.86890999996</v>
      </c>
      <c r="Z12" s="3">
        <v>145363373.99999997</v>
      </c>
      <c r="AA12" s="3">
        <f>Z12/1000</f>
        <v>145363.37399999998</v>
      </c>
      <c r="AB12" s="3">
        <v>141304363.40000001</v>
      </c>
      <c r="AC12" s="3">
        <f t="shared" ref="AC12:AC16" si="3">AB12/1000</f>
        <v>141304.3634</v>
      </c>
      <c r="AD12" s="3">
        <v>136616047.63</v>
      </c>
      <c r="AE12" s="3">
        <f>AD12/1000</f>
        <v>136616.04762999999</v>
      </c>
      <c r="AF12" s="3">
        <v>130550429.5</v>
      </c>
      <c r="AG12" s="3">
        <f>AF12/1000</f>
        <v>130550.4295</v>
      </c>
      <c r="AH12" s="3">
        <v>131399119.33</v>
      </c>
      <c r="AI12" s="3">
        <f>AH12/1000</f>
        <v>131399.11932999999</v>
      </c>
    </row>
    <row r="13" spans="1:35" x14ac:dyDescent="0.2">
      <c r="A13" s="1" t="s">
        <v>4</v>
      </c>
      <c r="B13" s="45">
        <v>799110.91786000005</v>
      </c>
      <c r="C13" s="45">
        <v>859943</v>
      </c>
      <c r="D13" s="45">
        <v>943786.00199000002</v>
      </c>
      <c r="E13" s="45">
        <v>988180.42905999999</v>
      </c>
      <c r="F13" s="45">
        <v>1093873.5094699997</v>
      </c>
      <c r="G13" s="45">
        <v>1103768.2330589998</v>
      </c>
      <c r="H13" s="45">
        <v>1162851.57534</v>
      </c>
      <c r="I13" s="45">
        <v>1161313.9591499998</v>
      </c>
      <c r="J13" s="248">
        <v>1197653.92423</v>
      </c>
      <c r="K13" s="1">
        <f t="shared" ref="K13:K16" si="4">AI13</f>
        <v>1225652.4713699999</v>
      </c>
      <c r="L13" s="151">
        <f t="shared" ref="L13:L16" si="5">(K13-J13)*100/J13</f>
        <v>2.3377827746025086</v>
      </c>
      <c r="M13" s="33">
        <f t="shared" si="2"/>
        <v>53.377014877017068</v>
      </c>
      <c r="N13" s="3">
        <v>742213137</v>
      </c>
      <c r="O13" s="3">
        <f>N13/1000</f>
        <v>742213.13699999999</v>
      </c>
      <c r="P13" s="36">
        <v>799110917.86000001</v>
      </c>
      <c r="Q13" s="3">
        <f>P13/1000</f>
        <v>799110.91786000005</v>
      </c>
      <c r="R13" s="3">
        <v>859943273</v>
      </c>
      <c r="S13" s="3">
        <f>R13/1000</f>
        <v>859943.27300000004</v>
      </c>
      <c r="T13" s="3">
        <v>943786001.99000001</v>
      </c>
      <c r="U13" s="3">
        <f>T13/1000</f>
        <v>943786.00199000002</v>
      </c>
      <c r="V13" s="3">
        <v>988180429.05999994</v>
      </c>
      <c r="W13" s="3">
        <f>V13/1000</f>
        <v>988180.42905999999</v>
      </c>
      <c r="X13" s="3">
        <v>1093873509.4699998</v>
      </c>
      <c r="Y13" s="3">
        <f>X13/1000</f>
        <v>1093873.5094699997</v>
      </c>
      <c r="Z13" s="3">
        <v>1103768233.0589998</v>
      </c>
      <c r="AA13" s="3">
        <f>Z13/1000</f>
        <v>1103768.2330589998</v>
      </c>
      <c r="AB13" s="3">
        <v>1162851575.3399999</v>
      </c>
      <c r="AC13" s="3">
        <f t="shared" si="3"/>
        <v>1162851.57534</v>
      </c>
      <c r="AD13" s="3">
        <v>1161313959.1499999</v>
      </c>
      <c r="AE13" s="3">
        <f t="shared" ref="AE13:AE16" si="6">AD13/1000</f>
        <v>1161313.9591499998</v>
      </c>
      <c r="AF13" s="3">
        <v>1197653924.23</v>
      </c>
      <c r="AG13" s="3">
        <f t="shared" ref="AG13:AG39" si="7">AF13/1000</f>
        <v>1197653.92423</v>
      </c>
      <c r="AH13" s="3">
        <v>1225652471.3699999</v>
      </c>
      <c r="AI13" s="3">
        <f t="shared" ref="AI13:AI16" si="8">AH13/1000</f>
        <v>1225652.4713699999</v>
      </c>
    </row>
    <row r="14" spans="1:35" x14ac:dyDescent="0.2">
      <c r="A14" s="1" t="s">
        <v>5</v>
      </c>
      <c r="B14" s="45">
        <v>1045496.8239099998</v>
      </c>
      <c r="C14" s="45">
        <v>1105804</v>
      </c>
      <c r="D14" s="45">
        <v>1252925.98404</v>
      </c>
      <c r="E14" s="45">
        <v>1392830.1802500002</v>
      </c>
      <c r="F14" s="45">
        <v>1386803.7512599998</v>
      </c>
      <c r="G14" s="45">
        <v>1433277.0148400001</v>
      </c>
      <c r="H14" s="45">
        <v>1505682.5192199999</v>
      </c>
      <c r="I14" s="45">
        <v>1474627.8245000003</v>
      </c>
      <c r="J14" s="248">
        <v>1434490.3243100005</v>
      </c>
      <c r="K14" s="1">
        <f t="shared" si="4"/>
        <v>1458750.5841300003</v>
      </c>
      <c r="L14" s="151">
        <f t="shared" si="5"/>
        <v>1.6912111158134964</v>
      </c>
      <c r="M14" s="33">
        <f t="shared" si="2"/>
        <v>39.527022059664802</v>
      </c>
      <c r="N14" s="3">
        <v>957891794</v>
      </c>
      <c r="O14" s="3">
        <f>N14/1000</f>
        <v>957891.79399999999</v>
      </c>
      <c r="P14" s="36">
        <v>1045496823.9099998</v>
      </c>
      <c r="Q14" s="3">
        <f>P14/1000</f>
        <v>1045496.8239099998</v>
      </c>
      <c r="R14" s="3">
        <v>1105804209</v>
      </c>
      <c r="S14" s="3">
        <f>R14/1000</f>
        <v>1105804.209</v>
      </c>
      <c r="T14" s="3">
        <v>1252925984.04</v>
      </c>
      <c r="U14" s="3">
        <f>T14/1000</f>
        <v>1252925.98404</v>
      </c>
      <c r="V14" s="3">
        <v>1392830180.2500002</v>
      </c>
      <c r="W14" s="3">
        <f>V14/1000</f>
        <v>1392830.1802500002</v>
      </c>
      <c r="X14" s="3">
        <v>1386803751.2599998</v>
      </c>
      <c r="Y14" s="3">
        <f>X14/1000</f>
        <v>1386803.7512599998</v>
      </c>
      <c r="Z14" s="3">
        <v>1433277014.8400002</v>
      </c>
      <c r="AA14" s="3">
        <f>Z14/1000</f>
        <v>1433277.0148400001</v>
      </c>
      <c r="AB14" s="3">
        <v>1505682519.2199998</v>
      </c>
      <c r="AC14" s="3">
        <f t="shared" si="3"/>
        <v>1505682.5192199999</v>
      </c>
      <c r="AD14" s="3">
        <v>1474627824.5000002</v>
      </c>
      <c r="AE14" s="3">
        <f t="shared" si="6"/>
        <v>1474627.8245000003</v>
      </c>
      <c r="AF14" s="3">
        <v>1434490324.3100004</v>
      </c>
      <c r="AG14" s="3">
        <f t="shared" si="7"/>
        <v>1434490.3243100005</v>
      </c>
      <c r="AH14" s="3">
        <v>1458750584.1300004</v>
      </c>
      <c r="AI14" s="3">
        <f t="shared" si="8"/>
        <v>1458750.5841300003</v>
      </c>
    </row>
    <row r="15" spans="1:35" x14ac:dyDescent="0.2">
      <c r="A15" s="1" t="s">
        <v>6</v>
      </c>
      <c r="B15" s="45">
        <v>1148335.1986699998</v>
      </c>
      <c r="C15" s="45">
        <v>1239844</v>
      </c>
      <c r="D15" s="45">
        <v>1404302.4085599999</v>
      </c>
      <c r="E15" s="45">
        <v>1493312.4894600001</v>
      </c>
      <c r="F15" s="45">
        <v>1459834.9080699999</v>
      </c>
      <c r="G15" s="45">
        <v>1526527.9328099999</v>
      </c>
      <c r="H15" s="45">
        <v>1535340.1957100001</v>
      </c>
      <c r="I15" s="45">
        <v>1589760.36625</v>
      </c>
      <c r="J15" s="248">
        <v>1579044.73887</v>
      </c>
      <c r="K15" s="1">
        <f t="shared" si="4"/>
        <v>1633813.9034899997</v>
      </c>
      <c r="L15" s="151">
        <f t="shared" si="5"/>
        <v>3.4684998639869922</v>
      </c>
      <c r="M15" s="33">
        <f t="shared" si="2"/>
        <v>42.276741615364621</v>
      </c>
      <c r="N15" s="3">
        <v>1073411984</v>
      </c>
      <c r="O15" s="3">
        <f>N15/1000</f>
        <v>1073411.9839999999</v>
      </c>
      <c r="P15" s="36">
        <v>1148335198.6699998</v>
      </c>
      <c r="Q15" s="3">
        <f>P15/1000</f>
        <v>1148335.1986699998</v>
      </c>
      <c r="R15" s="3">
        <v>1239843519</v>
      </c>
      <c r="S15" s="3">
        <f>R15/1000</f>
        <v>1239843.5190000001</v>
      </c>
      <c r="T15" s="3">
        <v>1404302408.5599999</v>
      </c>
      <c r="U15" s="3">
        <f>T15/1000</f>
        <v>1404302.4085599999</v>
      </c>
      <c r="V15" s="3">
        <v>1493312489.46</v>
      </c>
      <c r="W15" s="3">
        <f>V15/1000</f>
        <v>1493312.4894600001</v>
      </c>
      <c r="X15" s="3">
        <v>1459834908.0699999</v>
      </c>
      <c r="Y15" s="3">
        <f>X15/1000</f>
        <v>1459834.9080699999</v>
      </c>
      <c r="Z15" s="3">
        <v>1526527932.8099999</v>
      </c>
      <c r="AA15" s="3">
        <f>Z15/1000</f>
        <v>1526527.9328099999</v>
      </c>
      <c r="AB15" s="3">
        <v>1535340195.71</v>
      </c>
      <c r="AC15" s="3">
        <f t="shared" si="3"/>
        <v>1535340.1957100001</v>
      </c>
      <c r="AD15" s="3">
        <v>1589760366.25</v>
      </c>
      <c r="AE15" s="3">
        <f t="shared" si="6"/>
        <v>1589760.36625</v>
      </c>
      <c r="AF15" s="3">
        <v>1579044738.8699999</v>
      </c>
      <c r="AG15" s="3">
        <f t="shared" si="7"/>
        <v>1579044.73887</v>
      </c>
      <c r="AH15" s="3">
        <v>1633813903.4899998</v>
      </c>
      <c r="AI15" s="3">
        <f t="shared" si="8"/>
        <v>1633813.9034899997</v>
      </c>
    </row>
    <row r="16" spans="1:35" x14ac:dyDescent="0.2">
      <c r="A16" s="1" t="s">
        <v>7</v>
      </c>
      <c r="B16" s="45">
        <v>177654.67630000005</v>
      </c>
      <c r="C16" s="45">
        <v>191961</v>
      </c>
      <c r="D16" s="45">
        <v>199417.17450000002</v>
      </c>
      <c r="E16" s="45">
        <v>233740.19377999994</v>
      </c>
      <c r="F16" s="45">
        <v>238818.71194000001</v>
      </c>
      <c r="G16" s="45">
        <v>237755.61757</v>
      </c>
      <c r="H16" s="45">
        <v>251503.95990999998</v>
      </c>
      <c r="I16" s="45">
        <v>245489.48892999996</v>
      </c>
      <c r="J16" s="248">
        <v>241790.14085</v>
      </c>
      <c r="K16" s="1">
        <f t="shared" si="4"/>
        <v>241816.66925000001</v>
      </c>
      <c r="L16" s="151">
        <f t="shared" si="5"/>
        <v>1.0971663239349221E-2</v>
      </c>
      <c r="M16" s="33">
        <f t="shared" si="2"/>
        <v>36.116129497008878</v>
      </c>
      <c r="N16" s="3">
        <v>160637666</v>
      </c>
      <c r="O16" s="3">
        <f>N16/1000</f>
        <v>160637.666</v>
      </c>
      <c r="P16" s="36">
        <v>177654676.30000004</v>
      </c>
      <c r="Q16" s="3">
        <f>P16/1000</f>
        <v>177654.67630000005</v>
      </c>
      <c r="R16" s="3">
        <v>191960911</v>
      </c>
      <c r="S16" s="3">
        <f>R16/1000</f>
        <v>191960.91099999999</v>
      </c>
      <c r="T16" s="3">
        <v>199417174.50000003</v>
      </c>
      <c r="U16" s="3">
        <f>T16/1000</f>
        <v>199417.17450000002</v>
      </c>
      <c r="V16" s="3">
        <v>233740193.77999994</v>
      </c>
      <c r="W16" s="3">
        <f>V16/1000</f>
        <v>233740.19377999994</v>
      </c>
      <c r="X16" s="3">
        <v>238818711.94</v>
      </c>
      <c r="Y16" s="3">
        <f>X16/1000</f>
        <v>238818.71194000001</v>
      </c>
      <c r="Z16" s="3">
        <v>237755617.56999999</v>
      </c>
      <c r="AA16" s="3">
        <f>Z16/1000</f>
        <v>237755.61757</v>
      </c>
      <c r="AB16" s="3">
        <v>251503959.90999997</v>
      </c>
      <c r="AC16" s="3">
        <f t="shared" si="3"/>
        <v>251503.95990999998</v>
      </c>
      <c r="AD16" s="3">
        <v>245489488.92999998</v>
      </c>
      <c r="AE16" s="3">
        <f t="shared" si="6"/>
        <v>245489.48892999996</v>
      </c>
      <c r="AF16" s="3">
        <v>241790140.84999999</v>
      </c>
      <c r="AG16" s="3">
        <f t="shared" si="7"/>
        <v>241790.14085</v>
      </c>
      <c r="AH16" s="3">
        <v>241816669.25</v>
      </c>
      <c r="AI16" s="3">
        <f t="shared" si="8"/>
        <v>241816.66925000001</v>
      </c>
    </row>
    <row r="17" spans="1:35" x14ac:dyDescent="0.2">
      <c r="B17" s="45"/>
      <c r="C17" s="45"/>
      <c r="D17" s="45"/>
      <c r="E17" s="45"/>
      <c r="F17" s="45"/>
      <c r="G17" s="45"/>
      <c r="H17" s="45"/>
      <c r="I17" s="45"/>
      <c r="J17" s="248"/>
      <c r="L17" s="151"/>
      <c r="M17" s="33"/>
      <c r="P17" s="36"/>
    </row>
    <row r="18" spans="1:35" x14ac:dyDescent="0.2">
      <c r="A18" s="1" t="s">
        <v>8</v>
      </c>
      <c r="B18" s="45">
        <v>50481.52392</v>
      </c>
      <c r="C18" s="45">
        <v>57818</v>
      </c>
      <c r="D18" s="45">
        <v>68485.725390000007</v>
      </c>
      <c r="E18" s="45">
        <v>69196.189469999998</v>
      </c>
      <c r="F18" s="45">
        <v>72502.501829999994</v>
      </c>
      <c r="G18" s="45">
        <v>84147.872690000018</v>
      </c>
      <c r="H18" s="45">
        <v>74651.625289999996</v>
      </c>
      <c r="I18" s="45">
        <v>72952.204379999996</v>
      </c>
      <c r="J18" s="248">
        <v>73510.640220000001</v>
      </c>
      <c r="K18" s="1">
        <f t="shared" ref="K18:K39" si="9">AI18</f>
        <v>75750.248720000018</v>
      </c>
      <c r="L18" s="151">
        <f t="shared" ref="L18:L39" si="10">(K18-J18)*100/J18</f>
        <v>3.0466453472550326</v>
      </c>
      <c r="M18" s="33">
        <f t="shared" si="2"/>
        <v>50.055392226360546</v>
      </c>
      <c r="N18" s="3">
        <v>49083362</v>
      </c>
      <c r="O18" s="3">
        <f>N18/1000</f>
        <v>49083.362000000001</v>
      </c>
      <c r="P18" s="36">
        <v>50481523.920000002</v>
      </c>
      <c r="Q18" s="3">
        <f>P18/1000</f>
        <v>50481.52392</v>
      </c>
      <c r="R18" s="3">
        <v>57817717</v>
      </c>
      <c r="S18" s="3">
        <f>R18/1000</f>
        <v>57817.716999999997</v>
      </c>
      <c r="T18" s="3">
        <v>68485725.390000001</v>
      </c>
      <c r="U18" s="3">
        <f>T18/1000</f>
        <v>68485.725390000007</v>
      </c>
      <c r="V18" s="3">
        <v>69196189.469999999</v>
      </c>
      <c r="W18" s="3">
        <f>V18/1000</f>
        <v>69196.189469999998</v>
      </c>
      <c r="X18" s="3">
        <v>72502501.829999998</v>
      </c>
      <c r="Y18" s="3">
        <f>X18/1000</f>
        <v>72502.501829999994</v>
      </c>
      <c r="Z18" s="3">
        <v>84147872.690000013</v>
      </c>
      <c r="AA18" s="3">
        <f>Z18/1000</f>
        <v>84147.872690000018</v>
      </c>
      <c r="AB18" s="3">
        <v>74651625.289999992</v>
      </c>
      <c r="AC18" s="3">
        <f t="shared" ref="AC18:AC22" si="11">AB18/1000</f>
        <v>74651.625289999996</v>
      </c>
      <c r="AD18" s="3">
        <v>72952204.379999995</v>
      </c>
      <c r="AE18" s="3">
        <f>AD18/1000</f>
        <v>72952.204379999996</v>
      </c>
      <c r="AF18" s="3">
        <v>73510640.219999999</v>
      </c>
      <c r="AG18" s="3">
        <f t="shared" si="7"/>
        <v>73510.640220000001</v>
      </c>
      <c r="AH18" s="3">
        <v>75750248.720000014</v>
      </c>
      <c r="AI18" s="3">
        <f t="shared" ref="AI18:AI39" si="12">AH18/1000</f>
        <v>75750.248720000018</v>
      </c>
    </row>
    <row r="19" spans="1:35" x14ac:dyDescent="0.2">
      <c r="A19" s="1" t="s">
        <v>9</v>
      </c>
      <c r="B19" s="45">
        <v>291475.52498000005</v>
      </c>
      <c r="C19" s="45">
        <v>307197</v>
      </c>
      <c r="D19" s="45">
        <v>346232.81180999998</v>
      </c>
      <c r="E19" s="45">
        <v>401295.56791000004</v>
      </c>
      <c r="F19" s="45">
        <v>419304.13888999994</v>
      </c>
      <c r="G19" s="45">
        <v>380939.56900000002</v>
      </c>
      <c r="H19" s="45">
        <v>367048.73621</v>
      </c>
      <c r="I19" s="45">
        <v>401261.36014</v>
      </c>
      <c r="J19" s="248">
        <v>377570.96633999993</v>
      </c>
      <c r="K19" s="1">
        <f t="shared" si="9"/>
        <v>377280.67389999999</v>
      </c>
      <c r="L19" s="151">
        <f t="shared" si="10"/>
        <v>-7.6884206117301332E-2</v>
      </c>
      <c r="M19" s="33">
        <f t="shared" si="2"/>
        <v>29.438200317466649</v>
      </c>
      <c r="N19" s="3">
        <v>269083450</v>
      </c>
      <c r="O19" s="3">
        <f>N19/1000</f>
        <v>269083.45</v>
      </c>
      <c r="P19" s="36">
        <v>291475524.98000002</v>
      </c>
      <c r="Q19" s="3">
        <f>P19/1000</f>
        <v>291475.52498000005</v>
      </c>
      <c r="R19" s="3">
        <v>307196526</v>
      </c>
      <c r="S19" s="3">
        <f>R19/1000</f>
        <v>307196.52600000001</v>
      </c>
      <c r="T19" s="3">
        <v>346232811.81</v>
      </c>
      <c r="U19" s="3">
        <f>T19/1000</f>
        <v>346232.81180999998</v>
      </c>
      <c r="V19" s="3">
        <v>401295567.91000003</v>
      </c>
      <c r="W19" s="3">
        <f>V19/1000</f>
        <v>401295.56791000004</v>
      </c>
      <c r="X19" s="3">
        <v>419304138.88999993</v>
      </c>
      <c r="Y19" s="3">
        <f>X19/1000</f>
        <v>419304.13888999994</v>
      </c>
      <c r="Z19" s="3">
        <v>380939569</v>
      </c>
      <c r="AA19" s="3">
        <f>Z19/1000</f>
        <v>380939.56900000002</v>
      </c>
      <c r="AB19" s="3">
        <v>367048736.20999998</v>
      </c>
      <c r="AC19" s="3">
        <f t="shared" si="11"/>
        <v>367048.73621</v>
      </c>
      <c r="AD19" s="3">
        <v>401261360.13999999</v>
      </c>
      <c r="AE19" s="3">
        <f t="shared" ref="AE19:AE22" si="13">AD19/1000</f>
        <v>401261.36014</v>
      </c>
      <c r="AF19" s="3">
        <v>377570966.33999991</v>
      </c>
      <c r="AG19" s="3">
        <f t="shared" si="7"/>
        <v>377570.96633999993</v>
      </c>
      <c r="AH19" s="3">
        <v>377280673.89999998</v>
      </c>
      <c r="AI19" s="3">
        <f t="shared" si="12"/>
        <v>377280.67389999999</v>
      </c>
    </row>
    <row r="20" spans="1:35" x14ac:dyDescent="0.2">
      <c r="A20" s="1" t="s">
        <v>10</v>
      </c>
      <c r="B20" s="45">
        <v>154192.12452000001</v>
      </c>
      <c r="C20" s="45">
        <v>187210</v>
      </c>
      <c r="D20" s="45">
        <v>218793.45960999999</v>
      </c>
      <c r="E20" s="45">
        <v>213481.83889999997</v>
      </c>
      <c r="F20" s="45">
        <v>219059.59781999997</v>
      </c>
      <c r="G20" s="45">
        <v>216554.01472000001</v>
      </c>
      <c r="H20" s="45">
        <v>216368.78789999997</v>
      </c>
      <c r="I20" s="45">
        <v>210522.80560000002</v>
      </c>
      <c r="J20" s="248">
        <v>211521.37950000001</v>
      </c>
      <c r="K20" s="1">
        <f t="shared" si="9"/>
        <v>212785.38046000001</v>
      </c>
      <c r="L20" s="151">
        <f t="shared" si="10"/>
        <v>0.59757598167517856</v>
      </c>
      <c r="M20" s="33">
        <f t="shared" si="2"/>
        <v>38.000161241957571</v>
      </c>
      <c r="N20" s="3">
        <v>146677507</v>
      </c>
      <c r="O20" s="3">
        <f>N20/1000</f>
        <v>146677.50700000001</v>
      </c>
      <c r="P20" s="36">
        <v>154192124.52000001</v>
      </c>
      <c r="Q20" s="3">
        <f>P20/1000</f>
        <v>154192.12452000001</v>
      </c>
      <c r="R20" s="3">
        <v>187209779</v>
      </c>
      <c r="S20" s="3">
        <f>R20/1000</f>
        <v>187209.77900000001</v>
      </c>
      <c r="T20" s="3">
        <v>218793459.60999998</v>
      </c>
      <c r="U20" s="3">
        <f>T20/1000</f>
        <v>218793.45960999999</v>
      </c>
      <c r="V20" s="3">
        <v>213481838.89999998</v>
      </c>
      <c r="W20" s="3">
        <f>V20/1000</f>
        <v>213481.83889999997</v>
      </c>
      <c r="X20" s="3">
        <v>219059597.81999996</v>
      </c>
      <c r="Y20" s="3">
        <f>X20/1000</f>
        <v>219059.59781999997</v>
      </c>
      <c r="Z20" s="3">
        <v>216554014.72</v>
      </c>
      <c r="AA20" s="3">
        <f>Z20/1000</f>
        <v>216554.01472000001</v>
      </c>
      <c r="AB20" s="3">
        <v>216368787.89999998</v>
      </c>
      <c r="AC20" s="3">
        <f t="shared" si="11"/>
        <v>216368.78789999997</v>
      </c>
      <c r="AD20" s="3">
        <v>210522805.60000002</v>
      </c>
      <c r="AE20" s="3">
        <f t="shared" si="13"/>
        <v>210522.80560000002</v>
      </c>
      <c r="AF20" s="3">
        <v>211521379.5</v>
      </c>
      <c r="AG20" s="3">
        <f t="shared" si="7"/>
        <v>211521.37950000001</v>
      </c>
      <c r="AH20" s="3">
        <v>212785380.46000001</v>
      </c>
      <c r="AI20" s="3">
        <f t="shared" si="12"/>
        <v>212785.38046000001</v>
      </c>
    </row>
    <row r="21" spans="1:35" x14ac:dyDescent="0.2">
      <c r="A21" s="1" t="s">
        <v>11</v>
      </c>
      <c r="B21" s="45">
        <v>266519.61619000003</v>
      </c>
      <c r="C21" s="45">
        <v>310954</v>
      </c>
      <c r="D21" s="45">
        <v>319089.74153999996</v>
      </c>
      <c r="E21" s="45">
        <v>362593.90364000003</v>
      </c>
      <c r="F21" s="45">
        <v>354611.56154999993</v>
      </c>
      <c r="G21" s="45">
        <v>366198.14156000002</v>
      </c>
      <c r="H21" s="45">
        <v>368790.83250000002</v>
      </c>
      <c r="I21" s="45">
        <v>378462.50503</v>
      </c>
      <c r="J21" s="248">
        <v>410926.18537000002</v>
      </c>
      <c r="K21" s="1">
        <f t="shared" si="9"/>
        <v>416416.39910999988</v>
      </c>
      <c r="L21" s="151">
        <f t="shared" si="10"/>
        <v>1.3360583811558382</v>
      </c>
      <c r="M21" s="33">
        <f t="shared" si="2"/>
        <v>56.242307813147775</v>
      </c>
      <c r="N21" s="3">
        <v>246301055</v>
      </c>
      <c r="O21" s="3">
        <f>N21/1000</f>
        <v>246301.05499999999</v>
      </c>
      <c r="P21" s="36">
        <v>266519616.19000003</v>
      </c>
      <c r="Q21" s="3">
        <f>P21/1000</f>
        <v>266519.61619000003</v>
      </c>
      <c r="R21" s="3">
        <v>310954251</v>
      </c>
      <c r="S21" s="3">
        <f>R21/1000</f>
        <v>310954.25099999999</v>
      </c>
      <c r="T21" s="3">
        <v>319089741.53999996</v>
      </c>
      <c r="U21" s="3">
        <f>T21/1000</f>
        <v>319089.74153999996</v>
      </c>
      <c r="V21" s="3">
        <v>362593903.64000005</v>
      </c>
      <c r="W21" s="3">
        <f>V21/1000</f>
        <v>362593.90364000003</v>
      </c>
      <c r="X21" s="3">
        <v>354611561.54999995</v>
      </c>
      <c r="Y21" s="3">
        <f>X21/1000</f>
        <v>354611.56154999993</v>
      </c>
      <c r="Z21" s="3">
        <v>366198141.56</v>
      </c>
      <c r="AA21" s="3">
        <f>Z21/1000</f>
        <v>366198.14156000002</v>
      </c>
      <c r="AB21" s="3">
        <v>368790832.5</v>
      </c>
      <c r="AC21" s="3">
        <f t="shared" si="11"/>
        <v>368790.83250000002</v>
      </c>
      <c r="AD21" s="3">
        <v>378462505.02999997</v>
      </c>
      <c r="AE21" s="3">
        <f t="shared" si="13"/>
        <v>378462.50503</v>
      </c>
      <c r="AF21" s="3">
        <v>410926185.37</v>
      </c>
      <c r="AG21" s="3">
        <f t="shared" si="7"/>
        <v>410926.18537000002</v>
      </c>
      <c r="AH21" s="3">
        <v>416416399.1099999</v>
      </c>
      <c r="AI21" s="3">
        <f t="shared" si="12"/>
        <v>416416.39910999988</v>
      </c>
    </row>
    <row r="22" spans="1:35" x14ac:dyDescent="0.2">
      <c r="A22" s="1" t="s">
        <v>12</v>
      </c>
      <c r="B22" s="45">
        <v>50486.411370000002</v>
      </c>
      <c r="C22" s="45">
        <v>53816</v>
      </c>
      <c r="D22" s="45">
        <v>56957.768109999997</v>
      </c>
      <c r="E22" s="45">
        <v>68833.276280000005</v>
      </c>
      <c r="F22" s="45">
        <v>77566.205119999999</v>
      </c>
      <c r="G22" s="45">
        <v>78213.081929999986</v>
      </c>
      <c r="H22" s="45">
        <v>74289.679000000004</v>
      </c>
      <c r="I22" s="45">
        <v>62608.26685</v>
      </c>
      <c r="J22" s="248">
        <v>67515.397050000014</v>
      </c>
      <c r="K22" s="1">
        <f t="shared" si="9"/>
        <v>68821.758040000001</v>
      </c>
      <c r="L22" s="151">
        <f t="shared" si="10"/>
        <v>1.9349082536425464</v>
      </c>
      <c r="M22" s="33">
        <f t="shared" si="2"/>
        <v>36.317389516211911</v>
      </c>
      <c r="N22" s="3">
        <v>52919904</v>
      </c>
      <c r="O22" s="3">
        <f>N22/1000</f>
        <v>52919.904000000002</v>
      </c>
      <c r="P22" s="36">
        <v>50486411.370000005</v>
      </c>
      <c r="Q22" s="3">
        <f>P22/1000</f>
        <v>50486.411370000002</v>
      </c>
      <c r="R22" s="3">
        <v>53815622</v>
      </c>
      <c r="S22" s="3">
        <f>R22/1000</f>
        <v>53815.622000000003</v>
      </c>
      <c r="T22" s="3">
        <v>56957768.109999999</v>
      </c>
      <c r="U22" s="3">
        <f>T22/1000</f>
        <v>56957.768109999997</v>
      </c>
      <c r="V22" s="3">
        <v>68833276.280000001</v>
      </c>
      <c r="W22" s="3">
        <f>V22/1000</f>
        <v>68833.276280000005</v>
      </c>
      <c r="X22" s="3">
        <v>77566205.120000005</v>
      </c>
      <c r="Y22" s="3">
        <f>X22/1000</f>
        <v>77566.205119999999</v>
      </c>
      <c r="Z22" s="3">
        <v>78213081.929999992</v>
      </c>
      <c r="AA22" s="3">
        <f>Z22/1000</f>
        <v>78213.081929999986</v>
      </c>
      <c r="AB22" s="3">
        <v>74289679</v>
      </c>
      <c r="AC22" s="3">
        <f t="shared" si="11"/>
        <v>74289.679000000004</v>
      </c>
      <c r="AD22" s="3">
        <v>62608266.850000001</v>
      </c>
      <c r="AE22" s="3">
        <f t="shared" si="13"/>
        <v>62608.26685</v>
      </c>
      <c r="AF22" s="3">
        <v>67515397.050000012</v>
      </c>
      <c r="AG22" s="3">
        <f t="shared" si="7"/>
        <v>67515.397050000014</v>
      </c>
      <c r="AH22" s="3">
        <v>68821758.040000007</v>
      </c>
      <c r="AI22" s="3">
        <f t="shared" si="12"/>
        <v>68821.758040000001</v>
      </c>
    </row>
    <row r="23" spans="1:35" x14ac:dyDescent="0.2">
      <c r="B23" s="45"/>
      <c r="C23" s="45"/>
      <c r="D23" s="45"/>
      <c r="E23" s="45"/>
      <c r="F23" s="45"/>
      <c r="G23" s="45"/>
      <c r="H23" s="45"/>
      <c r="I23" s="45"/>
      <c r="J23" s="248"/>
      <c r="L23" s="151"/>
      <c r="M23" s="33"/>
      <c r="P23" s="36"/>
    </row>
    <row r="24" spans="1:35" x14ac:dyDescent="0.2">
      <c r="A24" s="1" t="s">
        <v>13</v>
      </c>
      <c r="B24" s="45">
        <v>410251.22469</v>
      </c>
      <c r="C24" s="45">
        <v>461150</v>
      </c>
      <c r="D24" s="45">
        <v>492069.73892000003</v>
      </c>
      <c r="E24" s="45">
        <v>580165.13079999993</v>
      </c>
      <c r="F24" s="45">
        <v>601956.87265000015</v>
      </c>
      <c r="G24" s="45">
        <v>587671.75619999995</v>
      </c>
      <c r="H24" s="45">
        <v>563788.66451999999</v>
      </c>
      <c r="I24" s="45">
        <v>619763.42879000003</v>
      </c>
      <c r="J24" s="248">
        <v>620160.77988000005</v>
      </c>
      <c r="K24" s="1">
        <f t="shared" ref="K24" si="14">AI24</f>
        <v>613721.37115999998</v>
      </c>
      <c r="L24" s="151">
        <f t="shared" ref="L24" si="15">(K24-J24)*100/J24</f>
        <v>-1.0383450435621031</v>
      </c>
      <c r="M24" s="33">
        <f t="shared" si="2"/>
        <v>49.596475092487303</v>
      </c>
      <c r="N24" s="3">
        <v>395228108</v>
      </c>
      <c r="O24" s="3">
        <f>N24/1000</f>
        <v>395228.10800000001</v>
      </c>
      <c r="P24" s="36">
        <v>410251224.69</v>
      </c>
      <c r="Q24" s="3">
        <f>P24/1000</f>
        <v>410251.22469</v>
      </c>
      <c r="R24" s="3">
        <v>461150391</v>
      </c>
      <c r="S24" s="3">
        <f>R24/1000</f>
        <v>461150.391</v>
      </c>
      <c r="T24" s="3">
        <v>492069738.92000002</v>
      </c>
      <c r="U24" s="3">
        <f>T24/1000</f>
        <v>492069.73892000003</v>
      </c>
      <c r="V24" s="3">
        <v>580165130.79999995</v>
      </c>
      <c r="W24" s="3">
        <f>V24/1000</f>
        <v>580165.13079999993</v>
      </c>
      <c r="X24" s="3">
        <v>601956872.6500001</v>
      </c>
      <c r="Y24" s="3">
        <f>X24/1000</f>
        <v>601956.87265000015</v>
      </c>
      <c r="Z24" s="3">
        <v>587671756.19999993</v>
      </c>
      <c r="AA24" s="3">
        <f>Z24/1000</f>
        <v>587671.75619999995</v>
      </c>
      <c r="AB24" s="3">
        <v>563788664.51999998</v>
      </c>
      <c r="AC24" s="3">
        <f t="shared" ref="AC24:AC28" si="16">AB24/1000</f>
        <v>563788.66451999999</v>
      </c>
      <c r="AD24" s="3">
        <v>619763428.79000008</v>
      </c>
      <c r="AE24" s="3">
        <f>AD24/1000</f>
        <v>619763.42879000003</v>
      </c>
      <c r="AF24" s="3">
        <v>620160779.88</v>
      </c>
      <c r="AG24" s="3">
        <f t="shared" si="7"/>
        <v>620160.77988000005</v>
      </c>
      <c r="AH24" s="3">
        <v>613721371.15999997</v>
      </c>
      <c r="AI24" s="3">
        <f t="shared" ref="AI24" si="17">AH24/1000</f>
        <v>613721.37115999998</v>
      </c>
    </row>
    <row r="25" spans="1:35" x14ac:dyDescent="0.2">
      <c r="A25" s="1" t="s">
        <v>14</v>
      </c>
      <c r="B25" s="45">
        <v>49046.488419999994</v>
      </c>
      <c r="C25" s="45">
        <v>50415</v>
      </c>
      <c r="D25" s="45">
        <v>53077.647469999996</v>
      </c>
      <c r="E25" s="45">
        <v>59391.908480000006</v>
      </c>
      <c r="F25" s="45">
        <v>68610.902709999995</v>
      </c>
      <c r="G25" s="45">
        <v>60939.984389999998</v>
      </c>
      <c r="H25" s="45">
        <v>60632.382640000003</v>
      </c>
      <c r="I25" s="45">
        <v>58681.370460000006</v>
      </c>
      <c r="J25" s="248">
        <v>58594.134160000001</v>
      </c>
      <c r="K25" s="1">
        <f t="shared" si="9"/>
        <v>56705.727719999988</v>
      </c>
      <c r="L25" s="151">
        <f t="shared" si="10"/>
        <v>-3.2228591941361207</v>
      </c>
      <c r="M25" s="33">
        <f t="shared" si="2"/>
        <v>15.616284767242862</v>
      </c>
      <c r="N25" s="3">
        <v>47026421</v>
      </c>
      <c r="O25" s="3">
        <f>N25/1000</f>
        <v>47026.421000000002</v>
      </c>
      <c r="P25" s="36">
        <v>49046488.419999994</v>
      </c>
      <c r="Q25" s="3">
        <f>P25/1000</f>
        <v>49046.488419999994</v>
      </c>
      <c r="R25" s="3">
        <v>50414535</v>
      </c>
      <c r="S25" s="3">
        <f>R25/1000</f>
        <v>50414.535000000003</v>
      </c>
      <c r="T25" s="3">
        <v>53077647.469999999</v>
      </c>
      <c r="U25" s="3">
        <f>T25/1000</f>
        <v>53077.647469999996</v>
      </c>
      <c r="V25" s="3">
        <v>59391908.480000004</v>
      </c>
      <c r="W25" s="3">
        <f>V25/1000</f>
        <v>59391.908480000006</v>
      </c>
      <c r="X25" s="3">
        <v>68610902.709999993</v>
      </c>
      <c r="Y25" s="3">
        <f>X25/1000</f>
        <v>68610.902709999995</v>
      </c>
      <c r="Z25" s="3">
        <v>60939984.390000001</v>
      </c>
      <c r="AA25" s="3">
        <f>Z25/1000</f>
        <v>60939.984389999998</v>
      </c>
      <c r="AB25" s="3">
        <v>60632382.640000001</v>
      </c>
      <c r="AC25" s="3">
        <f t="shared" si="16"/>
        <v>60632.382640000003</v>
      </c>
      <c r="AD25" s="3">
        <v>58681370.460000008</v>
      </c>
      <c r="AE25" s="3">
        <f t="shared" ref="AE25:AE28" si="18">AD25/1000</f>
        <v>58681.370460000006</v>
      </c>
      <c r="AF25" s="3">
        <v>58594134.160000004</v>
      </c>
      <c r="AG25" s="3">
        <f t="shared" si="7"/>
        <v>58594.134160000001</v>
      </c>
      <c r="AH25" s="3">
        <v>56705727.719999991</v>
      </c>
      <c r="AI25" s="3">
        <f t="shared" si="12"/>
        <v>56705.727719999988</v>
      </c>
    </row>
    <row r="26" spans="1:35" x14ac:dyDescent="0.2">
      <c r="A26" s="1" t="s">
        <v>15</v>
      </c>
      <c r="B26" s="45">
        <v>394552.60655999999</v>
      </c>
      <c r="C26" s="45">
        <v>466082</v>
      </c>
      <c r="D26" s="45">
        <v>485036.55573000002</v>
      </c>
      <c r="E26" s="45">
        <v>578289.39531000005</v>
      </c>
      <c r="F26" s="45">
        <v>601134.44181000011</v>
      </c>
      <c r="G26" s="45">
        <v>595151.81281999988</v>
      </c>
      <c r="H26" s="45">
        <v>570020.53312000004</v>
      </c>
      <c r="I26" s="45">
        <v>563700.88572999998</v>
      </c>
      <c r="J26" s="248">
        <v>564507.19568</v>
      </c>
      <c r="K26" s="1">
        <f t="shared" si="9"/>
        <v>553309.96439999994</v>
      </c>
      <c r="L26" s="151">
        <f t="shared" si="10"/>
        <v>-1.9835409301580269</v>
      </c>
      <c r="M26" s="33">
        <f t="shared" si="2"/>
        <v>40.23731061471458</v>
      </c>
      <c r="N26" s="3">
        <v>353436943</v>
      </c>
      <c r="O26" s="3">
        <f>N26/1000</f>
        <v>353436.94300000003</v>
      </c>
      <c r="P26" s="36">
        <v>394552606.56</v>
      </c>
      <c r="Q26" s="3">
        <f>P26/1000</f>
        <v>394552.60655999999</v>
      </c>
      <c r="R26" s="3">
        <v>466081500</v>
      </c>
      <c r="S26" s="3">
        <f>R26/1000</f>
        <v>466081.5</v>
      </c>
      <c r="T26" s="3">
        <v>485036555.73000002</v>
      </c>
      <c r="U26" s="3">
        <f>T26/1000</f>
        <v>485036.55573000002</v>
      </c>
      <c r="V26" s="3">
        <v>578289395.31000006</v>
      </c>
      <c r="W26" s="3">
        <f>V26/1000</f>
        <v>578289.39531000005</v>
      </c>
      <c r="X26" s="3">
        <v>601134441.81000006</v>
      </c>
      <c r="Y26" s="3">
        <f>X26/1000</f>
        <v>601134.44181000011</v>
      </c>
      <c r="Z26" s="3">
        <v>595151812.81999993</v>
      </c>
      <c r="AA26" s="3">
        <f>Z26/1000</f>
        <v>595151.81281999988</v>
      </c>
      <c r="AB26" s="3">
        <v>570020533.12</v>
      </c>
      <c r="AC26" s="3">
        <f t="shared" si="16"/>
        <v>570020.53312000004</v>
      </c>
      <c r="AD26" s="3">
        <v>563700885.73000002</v>
      </c>
      <c r="AE26" s="3">
        <f t="shared" si="18"/>
        <v>563700.88572999998</v>
      </c>
      <c r="AF26" s="3">
        <v>564507195.67999995</v>
      </c>
      <c r="AG26" s="3">
        <f t="shared" si="7"/>
        <v>564507.19568</v>
      </c>
      <c r="AH26" s="3">
        <v>553309964.39999998</v>
      </c>
      <c r="AI26" s="3">
        <f t="shared" si="12"/>
        <v>553309.96439999994</v>
      </c>
    </row>
    <row r="27" spans="1:35" x14ac:dyDescent="0.2">
      <c r="A27" s="1" t="s">
        <v>16</v>
      </c>
      <c r="B27" s="45">
        <v>629268.33738000004</v>
      </c>
      <c r="C27" s="45">
        <v>693251</v>
      </c>
      <c r="D27" s="45">
        <v>739367.01757999999</v>
      </c>
      <c r="E27" s="45">
        <v>789305.97690999997</v>
      </c>
      <c r="F27" s="45">
        <v>822487.21238000004</v>
      </c>
      <c r="G27" s="45">
        <v>838783.81649000011</v>
      </c>
      <c r="H27" s="45">
        <v>878794.53102000011</v>
      </c>
      <c r="I27" s="45">
        <v>890220.57040000008</v>
      </c>
      <c r="J27" s="248">
        <v>934297.78204999992</v>
      </c>
      <c r="K27" s="1">
        <f t="shared" si="9"/>
        <v>937939.95044000004</v>
      </c>
      <c r="L27" s="151">
        <f t="shared" si="10"/>
        <v>0.38982950189698812</v>
      </c>
      <c r="M27" s="33">
        <f t="shared" si="2"/>
        <v>49.052462157110035</v>
      </c>
      <c r="N27" s="3">
        <v>560044608</v>
      </c>
      <c r="O27" s="3">
        <f>N27/1000</f>
        <v>560044.60800000001</v>
      </c>
      <c r="P27" s="36">
        <v>629268337.38</v>
      </c>
      <c r="Q27" s="3">
        <f>P27/1000</f>
        <v>629268.33738000004</v>
      </c>
      <c r="R27" s="3">
        <v>693250501</v>
      </c>
      <c r="S27" s="3">
        <f>R27/1000</f>
        <v>693250.50100000005</v>
      </c>
      <c r="T27" s="3">
        <v>739367017.58000004</v>
      </c>
      <c r="U27" s="3">
        <f>T27/1000</f>
        <v>739367.01757999999</v>
      </c>
      <c r="V27" s="3">
        <v>789305976.90999997</v>
      </c>
      <c r="W27" s="3">
        <f>V27/1000</f>
        <v>789305.97690999997</v>
      </c>
      <c r="X27" s="3">
        <v>822487212.38</v>
      </c>
      <c r="Y27" s="3">
        <f>X27/1000</f>
        <v>822487.21238000004</v>
      </c>
      <c r="Z27" s="3">
        <v>838783816.49000013</v>
      </c>
      <c r="AA27" s="3">
        <f>Z27/1000</f>
        <v>838783.81649000011</v>
      </c>
      <c r="AB27" s="3">
        <v>878794531.0200001</v>
      </c>
      <c r="AC27" s="3">
        <f t="shared" si="16"/>
        <v>878794.53102000011</v>
      </c>
      <c r="AD27" s="3">
        <v>890220570.4000001</v>
      </c>
      <c r="AE27" s="3">
        <f t="shared" si="18"/>
        <v>890220.57040000008</v>
      </c>
      <c r="AF27" s="3">
        <v>934297782.04999995</v>
      </c>
      <c r="AG27" s="3">
        <f t="shared" si="7"/>
        <v>934297.78204999992</v>
      </c>
      <c r="AH27" s="3">
        <v>937939950.44000006</v>
      </c>
      <c r="AI27" s="3">
        <f t="shared" si="12"/>
        <v>937939.95044000004</v>
      </c>
    </row>
    <row r="28" spans="1:35" x14ac:dyDescent="0.2">
      <c r="A28" s="1" t="s">
        <v>17</v>
      </c>
      <c r="B28" s="45">
        <v>29888.951700000001</v>
      </c>
      <c r="C28" s="45">
        <v>35060</v>
      </c>
      <c r="D28" s="45">
        <v>34580.77463</v>
      </c>
      <c r="E28" s="45">
        <v>34630.540009999997</v>
      </c>
      <c r="F28" s="45">
        <v>35824.83195</v>
      </c>
      <c r="G28" s="45">
        <v>35657.098319999997</v>
      </c>
      <c r="H28" s="45">
        <v>33027.136040000005</v>
      </c>
      <c r="I28" s="45">
        <v>32125.286919999999</v>
      </c>
      <c r="J28" s="248">
        <v>33226.066570000003</v>
      </c>
      <c r="K28" s="1">
        <f t="shared" si="9"/>
        <v>33050.821040000003</v>
      </c>
      <c r="L28" s="151">
        <f t="shared" si="10"/>
        <v>-0.52743387373523865</v>
      </c>
      <c r="M28" s="33">
        <f t="shared" si="2"/>
        <v>10.578722772669211</v>
      </c>
      <c r="N28" s="3">
        <v>26863814</v>
      </c>
      <c r="O28" s="3">
        <f>N28/1000</f>
        <v>26863.813999999998</v>
      </c>
      <c r="P28" s="36">
        <v>29888951.700000003</v>
      </c>
      <c r="Q28" s="3">
        <f>P28/1000</f>
        <v>29888.951700000001</v>
      </c>
      <c r="R28" s="3">
        <v>35059741</v>
      </c>
      <c r="S28" s="3">
        <f>R28/1000</f>
        <v>35059.741000000002</v>
      </c>
      <c r="T28" s="3">
        <v>34580774.630000003</v>
      </c>
      <c r="U28" s="3">
        <f>T28/1000</f>
        <v>34580.77463</v>
      </c>
      <c r="V28" s="3">
        <v>34630540.009999998</v>
      </c>
      <c r="W28" s="3">
        <f>V28/1000</f>
        <v>34630.540009999997</v>
      </c>
      <c r="X28" s="3">
        <v>35824831.950000003</v>
      </c>
      <c r="Y28" s="3">
        <f>X28/1000</f>
        <v>35824.83195</v>
      </c>
      <c r="Z28" s="3">
        <v>35657098.32</v>
      </c>
      <c r="AA28" s="3">
        <f>Z28/1000</f>
        <v>35657.098319999997</v>
      </c>
      <c r="AB28" s="3">
        <v>33027136.040000003</v>
      </c>
      <c r="AC28" s="3">
        <f t="shared" si="16"/>
        <v>33027.136040000005</v>
      </c>
      <c r="AD28" s="3">
        <v>32125286.919999998</v>
      </c>
      <c r="AE28" s="3">
        <f t="shared" si="18"/>
        <v>32125.286919999999</v>
      </c>
      <c r="AF28" s="3">
        <v>33226066.570000004</v>
      </c>
      <c r="AG28" s="3">
        <f t="shared" si="7"/>
        <v>33226.066570000003</v>
      </c>
      <c r="AH28" s="3">
        <v>33050821.039999999</v>
      </c>
      <c r="AI28" s="3">
        <f t="shared" si="12"/>
        <v>33050.821040000003</v>
      </c>
    </row>
    <row r="29" spans="1:35" x14ac:dyDescent="0.2">
      <c r="B29" s="45"/>
      <c r="C29" s="45"/>
      <c r="D29" s="45"/>
      <c r="E29" s="45"/>
      <c r="F29" s="45"/>
      <c r="G29" s="45"/>
      <c r="H29" s="45"/>
      <c r="I29" s="45"/>
      <c r="J29" s="248"/>
      <c r="L29" s="151"/>
      <c r="M29" s="33"/>
      <c r="P29" s="36"/>
    </row>
    <row r="30" spans="1:35" x14ac:dyDescent="0.2">
      <c r="A30" s="1" t="s">
        <v>18</v>
      </c>
      <c r="B30" s="45">
        <v>2029516.90726</v>
      </c>
      <c r="C30" s="45">
        <v>2121250</v>
      </c>
      <c r="D30" s="45">
        <v>2214592.73838</v>
      </c>
      <c r="E30" s="45">
        <v>2571633.5723999999</v>
      </c>
      <c r="F30" s="45">
        <v>2472461.9130899999</v>
      </c>
      <c r="G30" s="45">
        <v>2669807.7131500002</v>
      </c>
      <c r="H30" s="45">
        <v>2654412.8624500004</v>
      </c>
      <c r="I30" s="45">
        <v>2860442.6013799999</v>
      </c>
      <c r="J30" s="248">
        <v>2766926.1302999998</v>
      </c>
      <c r="K30" s="1">
        <f t="shared" ref="K30" si="19">AI30</f>
        <v>2823137.6248199996</v>
      </c>
      <c r="L30" s="151">
        <f t="shared" ref="L30" si="20">(K30-J30)*100/J30</f>
        <v>2.0315502428648164</v>
      </c>
      <c r="M30" s="33">
        <f t="shared" si="2"/>
        <v>39.103922451744786</v>
      </c>
      <c r="N30" s="3">
        <v>1717506559</v>
      </c>
      <c r="O30" s="3">
        <f>N30/1000</f>
        <v>1717506.5589999999</v>
      </c>
      <c r="P30" s="36">
        <v>2029516907.26</v>
      </c>
      <c r="Q30" s="3">
        <f>P30/1000</f>
        <v>2029516.90726</v>
      </c>
      <c r="R30" s="3">
        <v>2121249762</v>
      </c>
      <c r="S30" s="3">
        <f>R30/1000</f>
        <v>2121249.7620000001</v>
      </c>
      <c r="T30" s="3">
        <v>2214592738.3800001</v>
      </c>
      <c r="U30" s="3">
        <f>T30/1000</f>
        <v>2214592.73838</v>
      </c>
      <c r="V30" s="3">
        <v>2571633572.4000001</v>
      </c>
      <c r="W30" s="3">
        <f>V30/1000</f>
        <v>2571633.5723999999</v>
      </c>
      <c r="X30" s="3">
        <v>2472461913.0900002</v>
      </c>
      <c r="Y30" s="3">
        <f>X30/1000</f>
        <v>2472461.9130899999</v>
      </c>
      <c r="Z30" s="3">
        <v>2669807713.1500001</v>
      </c>
      <c r="AA30" s="3">
        <f>Z30/1000</f>
        <v>2669807.7131500002</v>
      </c>
      <c r="AB30" s="3">
        <v>2654412862.4500003</v>
      </c>
      <c r="AC30" s="3">
        <f t="shared" ref="AC30:AC34" si="21">AB30/1000</f>
        <v>2654412.8624500004</v>
      </c>
      <c r="AD30" s="3">
        <v>2860442601.3800001</v>
      </c>
      <c r="AE30" s="3">
        <f>AD30/1000</f>
        <v>2860442.6013799999</v>
      </c>
      <c r="AF30" s="3">
        <v>2766926130.2999997</v>
      </c>
      <c r="AG30" s="3">
        <f t="shared" si="7"/>
        <v>2766926.1302999998</v>
      </c>
      <c r="AH30" s="3">
        <v>2823137624.8199997</v>
      </c>
      <c r="AI30" s="3">
        <f t="shared" ref="AI30" si="22">AH30/1000</f>
        <v>2823137.6248199996</v>
      </c>
    </row>
    <row r="31" spans="1:35" x14ac:dyDescent="0.2">
      <c r="A31" s="1" t="s">
        <v>19</v>
      </c>
      <c r="B31" s="45">
        <v>1521678.05648</v>
      </c>
      <c r="C31" s="45">
        <v>1636394</v>
      </c>
      <c r="D31" s="45">
        <v>1745650.95563</v>
      </c>
      <c r="E31" s="45">
        <v>1913824.5662799999</v>
      </c>
      <c r="F31" s="45">
        <v>1906607.4025899998</v>
      </c>
      <c r="G31" s="45">
        <v>1901253.1291299998</v>
      </c>
      <c r="H31" s="45">
        <v>1895459.68343</v>
      </c>
      <c r="I31" s="45">
        <v>2071572.70236</v>
      </c>
      <c r="J31" s="248">
        <v>2137639.0318899998</v>
      </c>
      <c r="K31" s="1">
        <f t="shared" si="9"/>
        <v>2025991.2090500002</v>
      </c>
      <c r="L31" s="151">
        <f t="shared" si="10"/>
        <v>-5.2229502350210097</v>
      </c>
      <c r="M31" s="33">
        <f t="shared" si="2"/>
        <v>33.141908725200082</v>
      </c>
      <c r="N31" s="3">
        <v>1323694410</v>
      </c>
      <c r="O31" s="3">
        <f>N31/1000</f>
        <v>1323694.4099999999</v>
      </c>
      <c r="P31" s="36">
        <v>1521678056.48</v>
      </c>
      <c r="Q31" s="3">
        <f>P31/1000</f>
        <v>1521678.05648</v>
      </c>
      <c r="R31" s="3">
        <v>1636393743</v>
      </c>
      <c r="S31" s="3">
        <f>R31/1000</f>
        <v>1636393.743</v>
      </c>
      <c r="T31" s="3">
        <v>1745650955.6299999</v>
      </c>
      <c r="U31" s="3">
        <f>T31/1000</f>
        <v>1745650.95563</v>
      </c>
      <c r="V31" s="3">
        <v>1913824566.28</v>
      </c>
      <c r="W31" s="3">
        <f>V31/1000</f>
        <v>1913824.5662799999</v>
      </c>
      <c r="X31" s="3">
        <v>1906607402.5899999</v>
      </c>
      <c r="Y31" s="3">
        <f>X31/1000</f>
        <v>1906607.4025899998</v>
      </c>
      <c r="Z31" s="3">
        <v>1901253129.1299999</v>
      </c>
      <c r="AA31" s="3">
        <f>Z31/1000</f>
        <v>1901253.1291299998</v>
      </c>
      <c r="AB31" s="3">
        <v>1895459683.4300001</v>
      </c>
      <c r="AC31" s="3">
        <f t="shared" si="21"/>
        <v>1895459.68343</v>
      </c>
      <c r="AD31" s="3">
        <v>2071572702.3599999</v>
      </c>
      <c r="AE31" s="3">
        <f t="shared" ref="AE31:AE34" si="23">AD31/1000</f>
        <v>2071572.70236</v>
      </c>
      <c r="AF31" s="3">
        <v>2137639031.8899999</v>
      </c>
      <c r="AG31" s="3">
        <f t="shared" si="7"/>
        <v>2137639.0318899998</v>
      </c>
      <c r="AH31" s="3">
        <v>2025991209.0500002</v>
      </c>
      <c r="AI31" s="3">
        <f t="shared" si="12"/>
        <v>2025991.2090500002</v>
      </c>
    </row>
    <row r="32" spans="1:35" x14ac:dyDescent="0.2">
      <c r="A32" s="1" t="s">
        <v>20</v>
      </c>
      <c r="B32" s="45">
        <v>75602.575959999987</v>
      </c>
      <c r="C32" s="45">
        <v>85967</v>
      </c>
      <c r="D32" s="45">
        <v>101731.29397</v>
      </c>
      <c r="E32" s="45">
        <v>107782.65929</v>
      </c>
      <c r="F32" s="45">
        <v>107373.79257999999</v>
      </c>
      <c r="G32" s="45">
        <v>103573.90454</v>
      </c>
      <c r="H32" s="45">
        <v>115770.73407000001</v>
      </c>
      <c r="I32" s="45">
        <v>103772.81320999999</v>
      </c>
      <c r="J32" s="248">
        <v>103419.49441000001</v>
      </c>
      <c r="K32" s="1">
        <f t="shared" si="9"/>
        <v>100530.38038999999</v>
      </c>
      <c r="L32" s="151">
        <f t="shared" si="10"/>
        <v>-2.7935874531994074</v>
      </c>
      <c r="M32" s="33">
        <f t="shared" si="2"/>
        <v>32.9721628045966</v>
      </c>
      <c r="N32" s="3">
        <v>78086251</v>
      </c>
      <c r="O32" s="3">
        <f>N32/1000</f>
        <v>78086.251000000004</v>
      </c>
      <c r="P32" s="36">
        <v>75602575.959999993</v>
      </c>
      <c r="Q32" s="3">
        <f>P32/1000</f>
        <v>75602.575959999987</v>
      </c>
      <c r="R32" s="3">
        <v>85967183</v>
      </c>
      <c r="S32" s="3">
        <f>R32/1000</f>
        <v>85967.183000000005</v>
      </c>
      <c r="T32" s="3">
        <v>101731293.97</v>
      </c>
      <c r="U32" s="3">
        <f>T32/1000</f>
        <v>101731.29397</v>
      </c>
      <c r="V32" s="3">
        <v>107782659.28999999</v>
      </c>
      <c r="W32" s="3">
        <f>V32/1000</f>
        <v>107782.65929</v>
      </c>
      <c r="X32" s="3">
        <v>107373792.58</v>
      </c>
      <c r="Y32" s="3">
        <f>X32/1000</f>
        <v>107373.79257999999</v>
      </c>
      <c r="Z32" s="3">
        <v>103573904.54000001</v>
      </c>
      <c r="AA32" s="3">
        <f>Z32/1000</f>
        <v>103573.90454</v>
      </c>
      <c r="AB32" s="3">
        <v>115770734.07000001</v>
      </c>
      <c r="AC32" s="3">
        <f t="shared" si="21"/>
        <v>115770.73407000001</v>
      </c>
      <c r="AD32" s="3">
        <v>103772813.20999999</v>
      </c>
      <c r="AE32" s="3">
        <f t="shared" si="23"/>
        <v>103772.81320999999</v>
      </c>
      <c r="AF32" s="3">
        <v>103419494.41000001</v>
      </c>
      <c r="AG32" s="3">
        <f t="shared" si="7"/>
        <v>103419.49441000001</v>
      </c>
      <c r="AH32" s="3">
        <v>100530380.38999999</v>
      </c>
      <c r="AI32" s="3">
        <f t="shared" si="12"/>
        <v>100530.38038999999</v>
      </c>
    </row>
    <row r="33" spans="1:35" x14ac:dyDescent="0.2">
      <c r="A33" s="1" t="s">
        <v>21</v>
      </c>
      <c r="B33" s="45">
        <v>168467.18969</v>
      </c>
      <c r="C33" s="45">
        <v>187534</v>
      </c>
      <c r="D33" s="45">
        <v>192188.97606000002</v>
      </c>
      <c r="E33" s="45">
        <v>216408.82142999995</v>
      </c>
      <c r="F33" s="45">
        <v>230891.71936999998</v>
      </c>
      <c r="G33" s="45">
        <v>220764.03472000003</v>
      </c>
      <c r="H33" s="45">
        <v>222520.41214999999</v>
      </c>
      <c r="I33" s="45">
        <v>218951.37502000001</v>
      </c>
      <c r="J33" s="248">
        <v>225663.09419000003</v>
      </c>
      <c r="K33" s="1">
        <f t="shared" si="9"/>
        <v>238886.12235999998</v>
      </c>
      <c r="L33" s="151">
        <f t="shared" si="10"/>
        <v>5.8596325719378122</v>
      </c>
      <c r="M33" s="33">
        <f t="shared" si="2"/>
        <v>41.799790688964023</v>
      </c>
      <c r="N33" s="3">
        <v>152063221</v>
      </c>
      <c r="O33" s="3">
        <f>N33/1000</f>
        <v>152063.22099999999</v>
      </c>
      <c r="P33" s="36">
        <v>168467189.69</v>
      </c>
      <c r="Q33" s="3">
        <f>P33/1000</f>
        <v>168467.18969</v>
      </c>
      <c r="R33" s="3">
        <v>187534332</v>
      </c>
      <c r="S33" s="3">
        <f>R33/1000</f>
        <v>187534.33199999999</v>
      </c>
      <c r="T33" s="3">
        <v>192188976.06</v>
      </c>
      <c r="U33" s="3">
        <f>T33/1000</f>
        <v>192188.97606000002</v>
      </c>
      <c r="V33" s="3">
        <v>216408821.42999995</v>
      </c>
      <c r="W33" s="3">
        <f>V33/1000</f>
        <v>216408.82142999995</v>
      </c>
      <c r="X33" s="3">
        <v>230891719.36999997</v>
      </c>
      <c r="Y33" s="3">
        <f>X33/1000</f>
        <v>230891.71936999998</v>
      </c>
      <c r="Z33" s="3">
        <v>220764034.72000003</v>
      </c>
      <c r="AA33" s="3">
        <f>Z33/1000</f>
        <v>220764.03472000003</v>
      </c>
      <c r="AB33" s="3">
        <v>222520412.14999998</v>
      </c>
      <c r="AC33" s="3">
        <f t="shared" si="21"/>
        <v>222520.41214999999</v>
      </c>
      <c r="AD33" s="3">
        <v>218951375.02000001</v>
      </c>
      <c r="AE33" s="3">
        <f t="shared" si="23"/>
        <v>218951.37502000001</v>
      </c>
      <c r="AF33" s="3">
        <v>225663094.19000003</v>
      </c>
      <c r="AG33" s="3">
        <f t="shared" si="7"/>
        <v>225663.09419000003</v>
      </c>
      <c r="AH33" s="3">
        <v>238886122.35999998</v>
      </c>
      <c r="AI33" s="3">
        <f t="shared" si="12"/>
        <v>238886.12235999998</v>
      </c>
    </row>
    <row r="34" spans="1:35" x14ac:dyDescent="0.2">
      <c r="A34" s="1" t="s">
        <v>22</v>
      </c>
      <c r="B34" s="45">
        <v>32409.219880000001</v>
      </c>
      <c r="C34" s="45">
        <v>39650</v>
      </c>
      <c r="D34" s="45">
        <v>52883.174310000009</v>
      </c>
      <c r="E34" s="45">
        <v>48033.557200000003</v>
      </c>
      <c r="F34" s="45">
        <v>51536.655350000001</v>
      </c>
      <c r="G34" s="45">
        <v>54489.680079999998</v>
      </c>
      <c r="H34" s="45">
        <v>50817.730009999999</v>
      </c>
      <c r="I34" s="45">
        <v>45096.262649999997</v>
      </c>
      <c r="J34" s="248">
        <v>43146.745670000004</v>
      </c>
      <c r="K34" s="1">
        <f t="shared" si="9"/>
        <v>50236.514240000004</v>
      </c>
      <c r="L34" s="151">
        <f t="shared" si="10"/>
        <v>16.431757389595035</v>
      </c>
      <c r="M34" s="33">
        <f t="shared" si="2"/>
        <v>55.006860473680753</v>
      </c>
      <c r="N34" s="3">
        <v>29775925</v>
      </c>
      <c r="O34" s="3">
        <f>N34/1000</f>
        <v>29775.924999999999</v>
      </c>
      <c r="P34" s="36">
        <v>32409219.879999999</v>
      </c>
      <c r="Q34" s="3">
        <f>P34/1000</f>
        <v>32409.219880000001</v>
      </c>
      <c r="R34" s="3">
        <v>39650451</v>
      </c>
      <c r="S34" s="3">
        <f>R34/1000</f>
        <v>39650.451000000001</v>
      </c>
      <c r="T34" s="3">
        <v>52883174.31000001</v>
      </c>
      <c r="U34" s="3">
        <f>T34/1000</f>
        <v>52883.174310000009</v>
      </c>
      <c r="V34" s="3">
        <v>48033557.200000003</v>
      </c>
      <c r="W34" s="3">
        <f>V34/1000</f>
        <v>48033.557200000003</v>
      </c>
      <c r="X34" s="3">
        <v>51536655.350000001</v>
      </c>
      <c r="Y34" s="3">
        <f>X34/1000</f>
        <v>51536.655350000001</v>
      </c>
      <c r="Z34" s="3">
        <v>54489680.079999998</v>
      </c>
      <c r="AA34" s="3">
        <f>Z34/1000</f>
        <v>54489.680079999998</v>
      </c>
      <c r="AB34" s="3">
        <v>50817730.009999998</v>
      </c>
      <c r="AC34" s="3">
        <f t="shared" si="21"/>
        <v>50817.730009999999</v>
      </c>
      <c r="AD34" s="3">
        <v>45096262.649999999</v>
      </c>
      <c r="AE34" s="3">
        <f t="shared" si="23"/>
        <v>45096.262649999997</v>
      </c>
      <c r="AF34" s="3">
        <v>43146745.670000002</v>
      </c>
      <c r="AG34" s="3">
        <f t="shared" si="7"/>
        <v>43146.745670000004</v>
      </c>
      <c r="AH34" s="3">
        <v>50236514.240000002</v>
      </c>
      <c r="AI34" s="3">
        <f t="shared" si="12"/>
        <v>50236.514240000004</v>
      </c>
    </row>
    <row r="35" spans="1:35" x14ac:dyDescent="0.2">
      <c r="B35" s="45"/>
      <c r="C35" s="45"/>
      <c r="D35" s="45"/>
      <c r="E35" s="45"/>
      <c r="F35" s="45"/>
      <c r="G35" s="45"/>
      <c r="H35" s="45"/>
      <c r="I35" s="45"/>
      <c r="J35" s="248"/>
      <c r="L35" s="151"/>
      <c r="M35" s="33"/>
      <c r="P35" s="36"/>
    </row>
    <row r="36" spans="1:35" x14ac:dyDescent="0.2">
      <c r="A36" s="1" t="s">
        <v>23</v>
      </c>
      <c r="B36" s="45">
        <v>44648.16128</v>
      </c>
      <c r="C36" s="45">
        <v>48224</v>
      </c>
      <c r="D36" s="45">
        <v>49949.806990000005</v>
      </c>
      <c r="E36" s="45">
        <v>64048.579720000002</v>
      </c>
      <c r="F36" s="45">
        <v>65072.828959999999</v>
      </c>
      <c r="G36" s="45">
        <v>59275.770820000005</v>
      </c>
      <c r="H36" s="45">
        <v>58856.256740000004</v>
      </c>
      <c r="I36" s="45">
        <v>58500.765770000005</v>
      </c>
      <c r="J36" s="248">
        <v>60388.172930000001</v>
      </c>
      <c r="K36" s="1">
        <f t="shared" ref="K36" si="24">AI36</f>
        <v>60187.995019999995</v>
      </c>
      <c r="L36" s="151">
        <f t="shared" ref="L36" si="25">(K36-J36)*100/J36</f>
        <v>-0.33148528973056612</v>
      </c>
      <c r="M36" s="33">
        <f t="shared" si="2"/>
        <v>34.805092291585616</v>
      </c>
      <c r="N36" s="3">
        <v>37911275</v>
      </c>
      <c r="O36" s="3">
        <f>N36/1000</f>
        <v>37911.275000000001</v>
      </c>
      <c r="P36" s="36">
        <v>44648161.280000001</v>
      </c>
      <c r="Q36" s="3">
        <f>P36/1000</f>
        <v>44648.16128</v>
      </c>
      <c r="R36" s="3">
        <v>48223911</v>
      </c>
      <c r="S36" s="3">
        <f>R36/1000</f>
        <v>48223.911</v>
      </c>
      <c r="T36" s="3">
        <v>49949806.990000002</v>
      </c>
      <c r="U36" s="3">
        <f>T36/1000</f>
        <v>49949.806990000005</v>
      </c>
      <c r="V36" s="3">
        <v>64048579.719999999</v>
      </c>
      <c r="W36" s="3">
        <f>V36/1000</f>
        <v>64048.579720000002</v>
      </c>
      <c r="X36" s="3">
        <v>65072828.960000001</v>
      </c>
      <c r="Y36" s="3">
        <f>X36/1000</f>
        <v>65072.828959999999</v>
      </c>
      <c r="Z36" s="3">
        <v>59275770.820000008</v>
      </c>
      <c r="AA36" s="3">
        <f>Z36/1000</f>
        <v>59275.770820000005</v>
      </c>
      <c r="AB36" s="3">
        <v>58856256.740000002</v>
      </c>
      <c r="AC36" s="3">
        <f t="shared" ref="AC36:AC39" si="26">AB36/1000</f>
        <v>58856.256740000004</v>
      </c>
      <c r="AD36" s="3">
        <v>58500765.770000003</v>
      </c>
      <c r="AE36" s="3">
        <f>AD36/1000</f>
        <v>58500.765770000005</v>
      </c>
      <c r="AF36" s="3">
        <v>60388172.93</v>
      </c>
      <c r="AG36" s="3">
        <f t="shared" si="7"/>
        <v>60388.172930000001</v>
      </c>
      <c r="AH36" s="3">
        <v>60187995.019999996</v>
      </c>
      <c r="AI36" s="3">
        <f t="shared" ref="AI36" si="27">AH36/1000</f>
        <v>60187.995019999995</v>
      </c>
    </row>
    <row r="37" spans="1:35" x14ac:dyDescent="0.2">
      <c r="A37" s="1" t="s">
        <v>24</v>
      </c>
      <c r="B37" s="45">
        <v>200312.27972999995</v>
      </c>
      <c r="C37" s="45">
        <v>222960</v>
      </c>
      <c r="D37" s="45">
        <v>244428.89267</v>
      </c>
      <c r="E37" s="45">
        <v>304888.68995000003</v>
      </c>
      <c r="F37" s="45">
        <v>288551.26263999991</v>
      </c>
      <c r="G37" s="45">
        <v>298571.79014999996</v>
      </c>
      <c r="H37" s="45">
        <v>312305.42418999999</v>
      </c>
      <c r="I37" s="45">
        <v>303309.51235000009</v>
      </c>
      <c r="J37" s="248">
        <v>314438.49354</v>
      </c>
      <c r="K37" s="1">
        <f t="shared" si="9"/>
        <v>328495.89882999996</v>
      </c>
      <c r="L37" s="151">
        <f t="shared" si="10"/>
        <v>4.4706375265125455</v>
      </c>
      <c r="M37" s="33">
        <f t="shared" si="2"/>
        <v>63.991892695134887</v>
      </c>
      <c r="N37" s="3">
        <v>167258205</v>
      </c>
      <c r="O37" s="3">
        <f>N37/1000</f>
        <v>167258.20499999999</v>
      </c>
      <c r="P37" s="36">
        <v>200312279.72999996</v>
      </c>
      <c r="Q37" s="3">
        <f>P37/1000</f>
        <v>200312.27972999995</v>
      </c>
      <c r="R37" s="3">
        <v>222959888</v>
      </c>
      <c r="S37" s="3">
        <f>R37/1000</f>
        <v>222959.88800000001</v>
      </c>
      <c r="T37" s="3">
        <v>244428892.66999999</v>
      </c>
      <c r="U37" s="3">
        <f>T37/1000</f>
        <v>244428.89267</v>
      </c>
      <c r="V37" s="3">
        <v>304888689.95000005</v>
      </c>
      <c r="W37" s="3">
        <f>V37/1000</f>
        <v>304888.68995000003</v>
      </c>
      <c r="X37" s="3">
        <v>288551262.63999993</v>
      </c>
      <c r="Y37" s="3">
        <f>X37/1000</f>
        <v>288551.26263999991</v>
      </c>
      <c r="Z37" s="3">
        <v>298571790.14999998</v>
      </c>
      <c r="AA37" s="3">
        <f>Z37/1000</f>
        <v>298571.79014999996</v>
      </c>
      <c r="AB37" s="3">
        <v>312305424.19</v>
      </c>
      <c r="AC37" s="3">
        <f t="shared" si="26"/>
        <v>312305.42418999999</v>
      </c>
      <c r="AD37" s="3">
        <v>303309512.35000008</v>
      </c>
      <c r="AE37" s="3">
        <f t="shared" ref="AE37:AE39" si="28">AD37/1000</f>
        <v>303309.51235000009</v>
      </c>
      <c r="AF37" s="3">
        <v>314438493.54000002</v>
      </c>
      <c r="AG37" s="3">
        <f t="shared" si="7"/>
        <v>314438.49354</v>
      </c>
      <c r="AH37" s="3">
        <v>328495898.82999998</v>
      </c>
      <c r="AI37" s="3">
        <f t="shared" si="12"/>
        <v>328495.89882999996</v>
      </c>
    </row>
    <row r="38" spans="1:35" x14ac:dyDescent="0.2">
      <c r="A38" s="1" t="s">
        <v>25</v>
      </c>
      <c r="B38" s="45">
        <v>157047.68729</v>
      </c>
      <c r="C38" s="45">
        <v>167853</v>
      </c>
      <c r="D38" s="45">
        <v>189495.80350000004</v>
      </c>
      <c r="E38" s="45">
        <v>190072.85763000001</v>
      </c>
      <c r="F38" s="45">
        <v>241545.13740999997</v>
      </c>
      <c r="G38" s="45">
        <v>241301.10037999996</v>
      </c>
      <c r="H38" s="45">
        <v>211731.60009999995</v>
      </c>
      <c r="I38" s="45">
        <v>200561.35365</v>
      </c>
      <c r="J38" s="248">
        <v>212408.83090999999</v>
      </c>
      <c r="K38" s="1">
        <f t="shared" si="9"/>
        <v>247422.02688000005</v>
      </c>
      <c r="L38" s="151">
        <f t="shared" si="10"/>
        <v>16.483870195037014</v>
      </c>
      <c r="M38" s="33">
        <f t="shared" si="2"/>
        <v>57.545794624225977</v>
      </c>
      <c r="N38" s="3">
        <v>121321127</v>
      </c>
      <c r="O38" s="3">
        <f>N38/1000</f>
        <v>121321.12699999999</v>
      </c>
      <c r="P38" s="36">
        <v>157047687.28999999</v>
      </c>
      <c r="Q38" s="3">
        <f>P38/1000</f>
        <v>157047.68729</v>
      </c>
      <c r="R38" s="3">
        <v>167852505</v>
      </c>
      <c r="S38" s="3">
        <f>R38/1000</f>
        <v>167852.505</v>
      </c>
      <c r="T38" s="3">
        <v>189495803.50000003</v>
      </c>
      <c r="U38" s="3">
        <f>T38/1000</f>
        <v>189495.80350000004</v>
      </c>
      <c r="V38" s="3">
        <v>190072857.63000003</v>
      </c>
      <c r="W38" s="3">
        <f>V38/1000</f>
        <v>190072.85763000001</v>
      </c>
      <c r="X38" s="3">
        <v>241545137.40999997</v>
      </c>
      <c r="Y38" s="3">
        <f>X38/1000</f>
        <v>241545.13740999997</v>
      </c>
      <c r="Z38" s="3">
        <v>241301100.37999997</v>
      </c>
      <c r="AA38" s="3">
        <f>Z38/1000</f>
        <v>241301.10037999996</v>
      </c>
      <c r="AB38" s="3">
        <v>211731600.09999996</v>
      </c>
      <c r="AC38" s="3">
        <f t="shared" si="26"/>
        <v>211731.60009999995</v>
      </c>
      <c r="AD38" s="3">
        <v>200561353.65000001</v>
      </c>
      <c r="AE38" s="3">
        <f t="shared" si="28"/>
        <v>200561.35365</v>
      </c>
      <c r="AF38" s="3">
        <v>212408830.91</v>
      </c>
      <c r="AG38" s="3">
        <f t="shared" si="7"/>
        <v>212408.83090999999</v>
      </c>
      <c r="AH38" s="3">
        <v>247422026.88000005</v>
      </c>
      <c r="AI38" s="3">
        <f t="shared" si="12"/>
        <v>247422.02688000005</v>
      </c>
    </row>
    <row r="39" spans="1:35" x14ac:dyDescent="0.2">
      <c r="A39" s="15" t="s">
        <v>26</v>
      </c>
      <c r="B39" s="108">
        <v>93044.817650000012</v>
      </c>
      <c r="C39" s="108">
        <v>97190</v>
      </c>
      <c r="D39" s="108">
        <v>102878.17758</v>
      </c>
      <c r="E39" s="108">
        <v>127587.36066999999</v>
      </c>
      <c r="F39" s="108">
        <v>140863.89058000001</v>
      </c>
      <c r="G39" s="108">
        <v>127593.74983000002</v>
      </c>
      <c r="H39" s="108">
        <v>126256.81959999999</v>
      </c>
      <c r="I39" s="108">
        <v>112852.71738000002</v>
      </c>
      <c r="J39" s="248">
        <v>109479.55111</v>
      </c>
      <c r="K39" s="1">
        <f t="shared" si="9"/>
        <v>118834.39219</v>
      </c>
      <c r="L39" s="151">
        <f t="shared" si="10"/>
        <v>8.5448295916017099</v>
      </c>
      <c r="M39" s="50">
        <f t="shared" si="2"/>
        <v>27.717368029040337</v>
      </c>
      <c r="N39" s="112">
        <v>65740748</v>
      </c>
      <c r="O39" s="112">
        <f>N39/1000</f>
        <v>65740.748000000007</v>
      </c>
      <c r="P39" s="119">
        <v>93044817.650000006</v>
      </c>
      <c r="Q39" s="3">
        <f>P39/1000</f>
        <v>93044.817650000012</v>
      </c>
      <c r="R39" s="3">
        <v>97189784</v>
      </c>
      <c r="S39" s="3">
        <f>R39/1000</f>
        <v>97189.784</v>
      </c>
      <c r="T39" s="3">
        <v>102878177.58</v>
      </c>
      <c r="U39" s="3">
        <f>T39/1000</f>
        <v>102878.17758</v>
      </c>
      <c r="V39" s="3">
        <v>127587360.67</v>
      </c>
      <c r="W39" s="3">
        <f>V39/1000</f>
        <v>127587.36066999999</v>
      </c>
      <c r="X39" s="3">
        <v>140863890.58000001</v>
      </c>
      <c r="Y39" s="3">
        <f>X39/1000</f>
        <v>140863.89058000001</v>
      </c>
      <c r="Z39" s="3">
        <v>127593749.83000001</v>
      </c>
      <c r="AA39" s="3">
        <f>Z39/1000</f>
        <v>127593.74983000002</v>
      </c>
      <c r="AB39" s="3">
        <v>126256819.59999999</v>
      </c>
      <c r="AC39" s="3">
        <f t="shared" si="26"/>
        <v>126256.81959999999</v>
      </c>
      <c r="AD39" s="3">
        <v>112852717.38000001</v>
      </c>
      <c r="AE39" s="3">
        <f t="shared" si="28"/>
        <v>112852.71738000002</v>
      </c>
      <c r="AF39" s="3">
        <v>109479551.11</v>
      </c>
      <c r="AG39" s="3">
        <f t="shared" si="7"/>
        <v>109479.55111</v>
      </c>
      <c r="AH39" s="3">
        <v>118834392.19</v>
      </c>
      <c r="AI39" s="3">
        <f t="shared" si="12"/>
        <v>118834.39219</v>
      </c>
    </row>
    <row r="40" spans="1:35" x14ac:dyDescent="0.2">
      <c r="A40" s="1" t="s">
        <v>235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33"/>
    </row>
    <row r="41" spans="1:35" x14ac:dyDescent="0.2">
      <c r="M41" s="33"/>
    </row>
    <row r="42" spans="1:35" x14ac:dyDescent="0.2">
      <c r="A42" s="3"/>
    </row>
    <row r="44" spans="1:35" x14ac:dyDescent="0.2">
      <c r="O44" s="205"/>
    </row>
    <row r="45" spans="1:35" x14ac:dyDescent="0.2">
      <c r="O45" s="205"/>
    </row>
    <row r="46" spans="1:35" x14ac:dyDescent="0.2">
      <c r="O46" s="205"/>
    </row>
    <row r="47" spans="1:35" x14ac:dyDescent="0.2">
      <c r="O47" s="205"/>
    </row>
    <row r="48" spans="1:35" x14ac:dyDescent="0.2">
      <c r="O48" s="205"/>
    </row>
    <row r="49" spans="15:15" x14ac:dyDescent="0.2">
      <c r="O49" s="205"/>
    </row>
    <row r="50" spans="15:15" x14ac:dyDescent="0.2">
      <c r="O50" s="205"/>
    </row>
    <row r="51" spans="15:15" x14ac:dyDescent="0.2">
      <c r="O51" s="205"/>
    </row>
    <row r="52" spans="15:15" x14ac:dyDescent="0.2">
      <c r="O52" s="205"/>
    </row>
    <row r="53" spans="15:15" x14ac:dyDescent="0.2">
      <c r="O53" s="205"/>
    </row>
    <row r="54" spans="15:15" x14ac:dyDescent="0.2">
      <c r="O54" s="205"/>
    </row>
    <row r="55" spans="15:15" x14ac:dyDescent="0.2">
      <c r="O55" s="205"/>
    </row>
    <row r="56" spans="15:15" x14ac:dyDescent="0.2">
      <c r="O56" s="205"/>
    </row>
    <row r="57" spans="15:15" x14ac:dyDescent="0.2">
      <c r="O57" s="205"/>
    </row>
    <row r="58" spans="15:15" x14ac:dyDescent="0.2">
      <c r="O58" s="205"/>
    </row>
    <row r="59" spans="15:15" x14ac:dyDescent="0.2">
      <c r="O59" s="205"/>
    </row>
    <row r="60" spans="15:15" x14ac:dyDescent="0.2">
      <c r="O60" s="205"/>
    </row>
    <row r="61" spans="15:15" x14ac:dyDescent="0.2">
      <c r="O61" s="205"/>
    </row>
    <row r="62" spans="15:15" x14ac:dyDescent="0.2">
      <c r="O62" s="205"/>
    </row>
    <row r="63" spans="15:15" x14ac:dyDescent="0.2">
      <c r="O63" s="205"/>
    </row>
    <row r="64" spans="15:15" x14ac:dyDescent="0.2">
      <c r="O64" s="205"/>
    </row>
    <row r="65" spans="15:15" x14ac:dyDescent="0.2">
      <c r="O65" s="205"/>
    </row>
    <row r="66" spans="15:15" x14ac:dyDescent="0.2">
      <c r="O66" s="205"/>
    </row>
    <row r="67" spans="15:15" x14ac:dyDescent="0.2">
      <c r="O67" s="205"/>
    </row>
    <row r="68" spans="15:15" x14ac:dyDescent="0.2">
      <c r="O68" s="205"/>
    </row>
    <row r="69" spans="15:15" x14ac:dyDescent="0.2">
      <c r="O69" s="205"/>
    </row>
    <row r="70" spans="15:15" x14ac:dyDescent="0.2">
      <c r="O70" s="205"/>
    </row>
    <row r="71" spans="15:15" x14ac:dyDescent="0.2">
      <c r="O71" s="205"/>
    </row>
  </sheetData>
  <sheetProtection password="CAB5" sheet="1" objects="1" scenarios="1"/>
  <mergeCells count="3">
    <mergeCell ref="A1:L1"/>
    <mergeCell ref="A3:L3"/>
    <mergeCell ref="A4:L4"/>
  </mergeCells>
  <phoneticPr fontId="2" type="noConversion"/>
  <printOptions horizontalCentered="1"/>
  <pageMargins left="0.34" right="0.36" top="1" bottom="0.93" header="0.5" footer="0.52"/>
  <pageSetup scale="81" orientation="landscape" r:id="rId1"/>
  <headerFooter scaleWithDoc="0" alignWithMargins="0">
    <oddHeader xml:space="preserve">&amp;R
</oddHeader>
    <oddFooter>&amp;L&amp;"Arial,Italic"&amp;10MSDE - LFRO   04-2016&amp;C&amp;"Arial,Regular"&amp;10&amp;P&amp;R&amp;"Arial,Italic"&amp;10Selected Financial Data - Part 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BA42"/>
  <sheetViews>
    <sheetView topLeftCell="A7" zoomScaleNormal="100" workbookViewId="0">
      <selection activeCell="K10" sqref="K10"/>
    </sheetView>
  </sheetViews>
  <sheetFormatPr defaultColWidth="10" defaultRowHeight="12.75" x14ac:dyDescent="0.2"/>
  <cols>
    <col min="1" max="1" width="12.875" style="23" customWidth="1"/>
    <col min="2" max="11" width="12.625" style="23" customWidth="1"/>
    <col min="12" max="12" width="9.25" style="23" customWidth="1"/>
    <col min="13" max="13" width="8.375" style="23" customWidth="1"/>
    <col min="14" max="16" width="10.125" style="23" customWidth="1"/>
    <col min="17" max="17" width="11.75" style="23" customWidth="1"/>
    <col min="18" max="18" width="10.125" style="23" customWidth="1"/>
    <col min="19" max="19" width="11.625" style="23" bestFit="1" customWidth="1"/>
    <col min="20" max="20" width="10.75" style="23" bestFit="1" customWidth="1"/>
    <col min="21" max="21" width="12" style="23" bestFit="1" customWidth="1"/>
    <col min="22" max="22" width="10.125" style="23" customWidth="1"/>
    <col min="23" max="23" width="11.625" style="23" bestFit="1" customWidth="1"/>
    <col min="24" max="24" width="10.75" style="23" bestFit="1" customWidth="1"/>
    <col min="25" max="25" width="10.125" style="23" customWidth="1"/>
    <col min="26" max="26" width="5.125" style="23" customWidth="1"/>
    <col min="27" max="27" width="11.625" style="23" bestFit="1" customWidth="1"/>
    <col min="28" max="28" width="10.75" style="23" bestFit="1" customWidth="1"/>
    <col min="29" max="29" width="12" style="23" bestFit="1" customWidth="1"/>
    <col min="30" max="30" width="10.125" style="23" customWidth="1"/>
    <col min="31" max="31" width="11.625" style="23" bestFit="1" customWidth="1"/>
    <col min="32" max="34" width="10.125" style="23" customWidth="1"/>
    <col min="35" max="35" width="11.625" style="23" bestFit="1" customWidth="1"/>
    <col min="36" max="36" width="10.125" style="23" customWidth="1"/>
    <col min="37" max="37" width="12" style="23" bestFit="1" customWidth="1"/>
    <col min="38" max="38" width="10.125" style="23" customWidth="1"/>
    <col min="39" max="39" width="15" style="23" bestFit="1" customWidth="1"/>
    <col min="40" max="40" width="10.75" style="23" bestFit="1" customWidth="1"/>
    <col min="41" max="41" width="12.125" style="23" customWidth="1"/>
    <col min="42" max="42" width="5.25" style="23" customWidth="1"/>
    <col min="43" max="43" width="12.625" style="23" customWidth="1"/>
    <col min="44" max="44" width="13.125" style="23" customWidth="1"/>
    <col min="45" max="45" width="12.5" style="23" customWidth="1"/>
    <col min="46" max="16384" width="10" style="23"/>
  </cols>
  <sheetData>
    <row r="1" spans="1:53" ht="15.75" customHeight="1" x14ac:dyDescent="0.2">
      <c r="A1" s="285" t="s">
        <v>44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53" x14ac:dyDescent="0.2">
      <c r="A2" s="121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53" s="48" customFormat="1" ht="12.75" customHeight="1" x14ac:dyDescent="0.25">
      <c r="A3" s="285" t="s">
        <v>41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74"/>
    </row>
    <row r="4" spans="1:53" s="3" customFormat="1" x14ac:dyDescent="0.2">
      <c r="A4" s="285" t="s">
        <v>288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"/>
      <c r="O4" s="2"/>
      <c r="P4" s="2"/>
      <c r="Q4" s="2"/>
      <c r="R4" s="1"/>
    </row>
    <row r="5" spans="1:53" ht="16.5" customHeight="1" thickBo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O5" s="307" t="s">
        <v>132</v>
      </c>
      <c r="P5" s="307"/>
      <c r="Q5" s="307"/>
      <c r="S5" s="307" t="s">
        <v>145</v>
      </c>
      <c r="T5" s="307"/>
      <c r="U5" s="307"/>
      <c r="W5" s="307" t="s">
        <v>180</v>
      </c>
      <c r="X5" s="307"/>
      <c r="Y5" s="307"/>
      <c r="AA5" s="307" t="s">
        <v>193</v>
      </c>
      <c r="AB5" s="307"/>
      <c r="AC5" s="307"/>
      <c r="AE5" s="306" t="s">
        <v>206</v>
      </c>
      <c r="AF5" s="307"/>
      <c r="AG5" s="307"/>
      <c r="AI5" s="306" t="s">
        <v>220</v>
      </c>
      <c r="AJ5" s="306"/>
      <c r="AK5" s="306"/>
      <c r="AM5" s="1" t="s">
        <v>240</v>
      </c>
      <c r="AQ5" s="1" t="s">
        <v>267</v>
      </c>
      <c r="AU5" s="1" t="s">
        <v>279</v>
      </c>
      <c r="AY5" s="23" t="s">
        <v>279</v>
      </c>
    </row>
    <row r="6" spans="1:53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23" t="s">
        <v>109</v>
      </c>
      <c r="S6" s="23" t="s">
        <v>109</v>
      </c>
      <c r="W6" s="23" t="s">
        <v>109</v>
      </c>
      <c r="AA6" s="23" t="s">
        <v>109</v>
      </c>
      <c r="AE6" s="23" t="s">
        <v>109</v>
      </c>
      <c r="AI6" s="23" t="s">
        <v>109</v>
      </c>
      <c r="AM6" s="23" t="s">
        <v>109</v>
      </c>
      <c r="AQ6" s="23" t="s">
        <v>109</v>
      </c>
      <c r="AU6" s="23" t="s">
        <v>109</v>
      </c>
      <c r="AY6" s="23" t="s">
        <v>109</v>
      </c>
    </row>
    <row r="7" spans="1:53" ht="12.75" customHeight="1" x14ac:dyDescent="0.2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286" t="s">
        <v>27</v>
      </c>
      <c r="M7" s="286"/>
      <c r="O7" s="137"/>
      <c r="P7" s="143"/>
      <c r="Q7" s="138"/>
      <c r="S7" s="137"/>
      <c r="T7" s="143"/>
      <c r="U7" s="138"/>
      <c r="W7" s="137"/>
      <c r="X7" s="143"/>
      <c r="Y7" s="138"/>
      <c r="AA7" s="137"/>
      <c r="AB7" s="143"/>
      <c r="AC7" s="138"/>
      <c r="AE7" s="137"/>
      <c r="AF7" s="143"/>
      <c r="AG7" s="138"/>
      <c r="AI7" s="137"/>
      <c r="AJ7" s="143"/>
      <c r="AK7" s="138"/>
      <c r="AM7" s="137"/>
      <c r="AN7" s="143"/>
      <c r="AO7" s="138"/>
      <c r="AQ7" s="137"/>
      <c r="AR7" s="143"/>
      <c r="AS7" s="138"/>
      <c r="AU7" s="137"/>
      <c r="AV7" s="143"/>
      <c r="AW7" s="138"/>
    </row>
    <row r="8" spans="1:53" ht="13.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1" t="s">
        <v>39</v>
      </c>
      <c r="M8" s="21" t="s">
        <v>40</v>
      </c>
      <c r="O8" s="139" t="s">
        <v>137</v>
      </c>
      <c r="P8" s="144"/>
      <c r="Q8" s="140" t="s">
        <v>63</v>
      </c>
      <c r="S8" s="139" t="s">
        <v>137</v>
      </c>
      <c r="T8" s="144"/>
      <c r="U8" s="140" t="s">
        <v>63</v>
      </c>
      <c r="W8" s="139" t="s">
        <v>137</v>
      </c>
      <c r="X8" s="144"/>
      <c r="Y8" s="140" t="s">
        <v>63</v>
      </c>
      <c r="AA8" s="139" t="s">
        <v>137</v>
      </c>
      <c r="AB8" s="144"/>
      <c r="AC8" s="140" t="s">
        <v>63</v>
      </c>
      <c r="AE8" s="139" t="s">
        <v>137</v>
      </c>
      <c r="AF8" s="144"/>
      <c r="AG8" s="140" t="s">
        <v>63</v>
      </c>
      <c r="AI8" s="139" t="s">
        <v>137</v>
      </c>
      <c r="AJ8" s="144"/>
      <c r="AK8" s="140" t="s">
        <v>63</v>
      </c>
      <c r="AM8" s="139" t="s">
        <v>137</v>
      </c>
      <c r="AN8" s="144"/>
      <c r="AO8" s="140" t="s">
        <v>63</v>
      </c>
      <c r="AQ8" s="139" t="s">
        <v>137</v>
      </c>
      <c r="AR8" s="144"/>
      <c r="AS8" s="140" t="s">
        <v>63</v>
      </c>
      <c r="AU8" s="139" t="s">
        <v>137</v>
      </c>
      <c r="AV8" s="144"/>
      <c r="AW8" s="140" t="s">
        <v>63</v>
      </c>
      <c r="AY8" s="23" t="s">
        <v>137</v>
      </c>
      <c r="BA8" s="23" t="s">
        <v>63</v>
      </c>
    </row>
    <row r="9" spans="1:53" ht="13.5" customHeight="1" thickBot="1" x14ac:dyDescent="0.25">
      <c r="A9" s="8" t="s">
        <v>1</v>
      </c>
      <c r="B9" s="231" t="s">
        <v>132</v>
      </c>
      <c r="C9" s="231" t="s">
        <v>145</v>
      </c>
      <c r="D9" s="231" t="s">
        <v>180</v>
      </c>
      <c r="E9" s="231" t="s">
        <v>193</v>
      </c>
      <c r="F9" s="231" t="s">
        <v>206</v>
      </c>
      <c r="G9" s="231" t="s">
        <v>220</v>
      </c>
      <c r="H9" s="231" t="s">
        <v>240</v>
      </c>
      <c r="I9" s="231" t="s">
        <v>267</v>
      </c>
      <c r="J9" s="231" t="s">
        <v>279</v>
      </c>
      <c r="K9" s="264" t="s">
        <v>287</v>
      </c>
      <c r="L9" s="9" t="s">
        <v>38</v>
      </c>
      <c r="M9" s="9" t="s">
        <v>38</v>
      </c>
      <c r="O9" s="141" t="s">
        <v>138</v>
      </c>
      <c r="P9" s="145" t="s">
        <v>79</v>
      </c>
      <c r="Q9" s="142" t="s">
        <v>110</v>
      </c>
      <c r="S9" s="141" t="s">
        <v>138</v>
      </c>
      <c r="T9" s="145" t="s">
        <v>79</v>
      </c>
      <c r="U9" s="142" t="s">
        <v>110</v>
      </c>
      <c r="W9" s="141" t="s">
        <v>138</v>
      </c>
      <c r="X9" s="145" t="s">
        <v>79</v>
      </c>
      <c r="Y9" s="142" t="s">
        <v>110</v>
      </c>
      <c r="AA9" s="141" t="s">
        <v>138</v>
      </c>
      <c r="AB9" s="145" t="s">
        <v>79</v>
      </c>
      <c r="AC9" s="142" t="s">
        <v>110</v>
      </c>
      <c r="AE9" s="141" t="s">
        <v>138</v>
      </c>
      <c r="AF9" s="145" t="s">
        <v>79</v>
      </c>
      <c r="AG9" s="142" t="s">
        <v>110</v>
      </c>
      <c r="AI9" s="141" t="s">
        <v>138</v>
      </c>
      <c r="AJ9" s="145" t="s">
        <v>79</v>
      </c>
      <c r="AK9" s="142" t="s">
        <v>110</v>
      </c>
      <c r="AM9" s="141" t="s">
        <v>138</v>
      </c>
      <c r="AN9" s="145" t="s">
        <v>79</v>
      </c>
      <c r="AO9" s="142" t="s">
        <v>110</v>
      </c>
      <c r="AQ9" s="141" t="s">
        <v>138</v>
      </c>
      <c r="AR9" s="145" t="s">
        <v>79</v>
      </c>
      <c r="AS9" s="142" t="s">
        <v>110</v>
      </c>
      <c r="AU9" s="141" t="s">
        <v>138</v>
      </c>
      <c r="AV9" s="145" t="s">
        <v>79</v>
      </c>
      <c r="AW9" s="142" t="s">
        <v>110</v>
      </c>
      <c r="AY9" s="23" t="s">
        <v>138</v>
      </c>
      <c r="AZ9" s="23" t="s">
        <v>79</v>
      </c>
      <c r="BA9" s="23" t="s">
        <v>110</v>
      </c>
    </row>
    <row r="10" spans="1:53" x14ac:dyDescent="0.2">
      <c r="A10" s="7" t="s">
        <v>2</v>
      </c>
      <c r="B10" s="11">
        <v>216085889</v>
      </c>
      <c r="C10" s="11">
        <v>232956697.44999996</v>
      </c>
      <c r="D10" s="11">
        <v>234873721.13</v>
      </c>
      <c r="E10" s="11">
        <v>250331511.63999996</v>
      </c>
      <c r="F10" s="11">
        <v>268543914.47999996</v>
      </c>
      <c r="G10" s="11">
        <v>261227629.23999995</v>
      </c>
      <c r="H10" s="11">
        <v>243216903.32999998</v>
      </c>
      <c r="I10" s="11">
        <v>248112949.70000002</v>
      </c>
      <c r="J10" s="11">
        <v>248431059.78999999</v>
      </c>
      <c r="K10" s="11">
        <f>BA10</f>
        <v>255878944.84</v>
      </c>
      <c r="L10" s="152">
        <f>(K10-J10)*100/J10</f>
        <v>2.9979685536485436</v>
      </c>
      <c r="M10" s="33">
        <f>(K10-B10)*100/B10</f>
        <v>18.415388447692671</v>
      </c>
      <c r="O10" s="23">
        <v>211618317</v>
      </c>
      <c r="P10" s="23">
        <v>4467572.5</v>
      </c>
      <c r="Q10" s="23">
        <f>SUM(O10:P10)</f>
        <v>216085889.5</v>
      </c>
      <c r="S10" s="66">
        <f>SUM(S12:S39)</f>
        <v>217777559.95999998</v>
      </c>
      <c r="T10" s="66">
        <f>SUM(T12:T39)</f>
        <v>15179137.49</v>
      </c>
      <c r="U10" s="23">
        <f>SUM(S10:T10)</f>
        <v>232956697.44999999</v>
      </c>
      <c r="W10" s="66">
        <f>SUM(W12:W39)</f>
        <v>224119104.06</v>
      </c>
      <c r="X10" s="66">
        <f>SUM(X12:X39)</f>
        <v>10754617.07</v>
      </c>
      <c r="Y10" s="23">
        <f>SUM(W10:X10)</f>
        <v>234873721.13</v>
      </c>
      <c r="AA10" s="66">
        <f>SUM(AA12:AA39)</f>
        <v>240430195.45999995</v>
      </c>
      <c r="AB10" s="66">
        <f>SUM(AB12:AB39)</f>
        <v>9901316.1799999997</v>
      </c>
      <c r="AC10" s="23">
        <f>SUM(AA10:AB10)</f>
        <v>250331511.63999996</v>
      </c>
      <c r="AE10" s="66">
        <f>SUM(AE12:AE39)</f>
        <v>268543914.47999996</v>
      </c>
      <c r="AF10" s="66">
        <f>SUM(AF12:AF39)</f>
        <v>0</v>
      </c>
      <c r="AG10" s="23">
        <f>SUM(AE10:AF10)</f>
        <v>268543914.47999996</v>
      </c>
      <c r="AI10" s="66">
        <f>SUM(AI12:AI39)</f>
        <v>261227629.23999995</v>
      </c>
      <c r="AJ10" s="66">
        <f>SUM(AJ12:AJ39)</f>
        <v>0</v>
      </c>
      <c r="AK10" s="66">
        <f>SUM(AK12:AK39)</f>
        <v>261227629.23999995</v>
      </c>
      <c r="AM10" s="211">
        <f t="shared" ref="AM10" si="0">SUM(AM12:AM39)</f>
        <v>233071122.12999997</v>
      </c>
      <c r="AN10" s="211">
        <f>SUM(AN12:AN39)</f>
        <v>10145781.200000001</v>
      </c>
      <c r="AO10" s="66">
        <f>SUM(AO12:AO39)</f>
        <v>243216903.32999998</v>
      </c>
      <c r="AQ10" s="211">
        <f t="shared" ref="AQ10" si="1">SUM(AQ12:AQ39)</f>
        <v>236059280.35999998</v>
      </c>
      <c r="AR10" s="211">
        <f>SUM(AR12:AR39)</f>
        <v>12053669.34</v>
      </c>
      <c r="AS10" s="66">
        <f>SUM(AS12:AS39)</f>
        <v>248112949.70000002</v>
      </c>
      <c r="AU10" s="23">
        <f>SUM(AU12:AU39)</f>
        <v>232047409.86999997</v>
      </c>
      <c r="AV10" s="23">
        <f>SUM(AV12:AV39)</f>
        <v>16383649.92</v>
      </c>
      <c r="AW10" s="23">
        <f>SUM(AU10:AV10)</f>
        <v>248431059.78999996</v>
      </c>
      <c r="AY10" s="23">
        <v>234265710.28999999</v>
      </c>
      <c r="AZ10" s="23">
        <v>21613234.550000001</v>
      </c>
      <c r="BA10" s="23">
        <f>AY10+AZ10</f>
        <v>255878944.84</v>
      </c>
    </row>
    <row r="11" spans="1:53" x14ac:dyDescent="0.2">
      <c r="A11" s="1"/>
      <c r="B11" s="7"/>
      <c r="C11" s="7"/>
      <c r="D11" s="7"/>
      <c r="E11" s="7"/>
      <c r="F11" s="7"/>
      <c r="G11" s="7"/>
      <c r="H11" s="7"/>
      <c r="I11" s="7"/>
      <c r="J11" s="7"/>
      <c r="K11" s="7"/>
      <c r="L11" s="1"/>
      <c r="M11" s="13"/>
      <c r="S11" s="30"/>
      <c r="T11" s="30"/>
      <c r="W11" s="30"/>
      <c r="X11" s="30"/>
      <c r="AA11" s="30"/>
      <c r="AB11" s="30"/>
      <c r="AE11" s="30"/>
      <c r="AF11" s="30"/>
      <c r="AM11" s="212"/>
      <c r="AN11" s="212"/>
      <c r="AQ11" s="212"/>
      <c r="AR11" s="212"/>
    </row>
    <row r="12" spans="1:53" x14ac:dyDescent="0.2">
      <c r="A12" s="1" t="s">
        <v>3</v>
      </c>
      <c r="B12" s="202">
        <v>1909245</v>
      </c>
      <c r="C12" s="202">
        <v>2525419.62</v>
      </c>
      <c r="D12" s="202">
        <v>2285867.4</v>
      </c>
      <c r="E12" s="202">
        <v>2183034.27</v>
      </c>
      <c r="F12" s="202">
        <v>2762254.47</v>
      </c>
      <c r="G12" s="202">
        <v>2938981.68</v>
      </c>
      <c r="H12" s="202">
        <v>3533901.8</v>
      </c>
      <c r="I12" s="202">
        <v>3337501.62</v>
      </c>
      <c r="J12" s="202">
        <v>3432230.46</v>
      </c>
      <c r="K12" s="249">
        <f>BA12</f>
        <v>4548682.2300000004</v>
      </c>
      <c r="L12" s="152">
        <f>(K12-J12)*100/J12</f>
        <v>32.528461681445492</v>
      </c>
      <c r="M12" s="33">
        <f>(K12-B12)*100/B12</f>
        <v>138.24507750445861</v>
      </c>
      <c r="P12" s="23">
        <v>1909245</v>
      </c>
      <c r="Q12" s="23">
        <f>SUM(O12:P12)</f>
        <v>1909245</v>
      </c>
      <c r="S12" s="135">
        <v>0</v>
      </c>
      <c r="T12" s="52">
        <v>2525419.62</v>
      </c>
      <c r="U12" s="23">
        <f>SUM(S12:T12)</f>
        <v>2525419.62</v>
      </c>
      <c r="W12" s="154">
        <v>0</v>
      </c>
      <c r="X12" s="3">
        <v>2285867.4</v>
      </c>
      <c r="Y12" s="23">
        <f>SUM(W12:X12)</f>
        <v>2285867.4</v>
      </c>
      <c r="AA12" s="154">
        <v>0</v>
      </c>
      <c r="AB12" s="3">
        <v>2183034.27</v>
      </c>
      <c r="AC12" s="23">
        <f>SUM(AA12:AB12)</f>
        <v>2183034.27</v>
      </c>
      <c r="AE12" s="79">
        <v>2762254.47</v>
      </c>
      <c r="AF12" s="79">
        <v>0</v>
      </c>
      <c r="AG12" s="23">
        <f>SUM(AE12:AF12)</f>
        <v>2762254.47</v>
      </c>
      <c r="AI12" s="187">
        <v>2938981.68</v>
      </c>
      <c r="AJ12" s="79">
        <v>0</v>
      </c>
      <c r="AK12" s="23">
        <f>SUM(AI12:AJ12)</f>
        <v>2938981.68</v>
      </c>
      <c r="AM12" s="79">
        <v>21514</v>
      </c>
      <c r="AN12" s="79">
        <v>3512387.8</v>
      </c>
      <c r="AO12" s="23">
        <f t="shared" ref="AO12:AO39" si="2">SUM(AM12:AN12)</f>
        <v>3533901.8</v>
      </c>
      <c r="AQ12" s="79">
        <v>25618</v>
      </c>
      <c r="AR12" s="79">
        <v>3311883.62</v>
      </c>
      <c r="AS12" s="23">
        <f t="shared" ref="AS12:AS16" si="3">SUM(AQ12:AR12)</f>
        <v>3337501.62</v>
      </c>
      <c r="AU12" s="23">
        <v>0</v>
      </c>
      <c r="AV12" s="23">
        <v>3432230.46</v>
      </c>
      <c r="AW12" s="23">
        <f>SUM(AU12:AV12)</f>
        <v>3432230.46</v>
      </c>
      <c r="AY12" s="23">
        <v>0</v>
      </c>
      <c r="AZ12" s="23">
        <v>4548682.2300000004</v>
      </c>
      <c r="BA12" s="23">
        <f>AY12+AZ12</f>
        <v>4548682.2300000004</v>
      </c>
    </row>
    <row r="13" spans="1:53" x14ac:dyDescent="0.2">
      <c r="A13" s="1" t="s">
        <v>4</v>
      </c>
      <c r="B13" s="202">
        <v>17288927</v>
      </c>
      <c r="C13" s="202">
        <v>18225298</v>
      </c>
      <c r="D13" s="202">
        <v>18416816.77</v>
      </c>
      <c r="E13" s="202">
        <v>20845537.470000003</v>
      </c>
      <c r="F13" s="202">
        <v>21013304.510000002</v>
      </c>
      <c r="G13" s="202">
        <v>20164018.940000001</v>
      </c>
      <c r="H13" s="202">
        <v>19846366.379999999</v>
      </c>
      <c r="I13" s="202">
        <v>20163484.800000001</v>
      </c>
      <c r="J13" s="202">
        <v>21011759.530000001</v>
      </c>
      <c r="K13" s="249">
        <f t="shared" ref="K13:K16" si="4">BA13</f>
        <v>22892316.32</v>
      </c>
      <c r="L13" s="152">
        <f>(K13-J13)*100/J13</f>
        <v>8.9500205221509077</v>
      </c>
      <c r="M13" s="33">
        <f t="shared" ref="M13:M16" si="5">(K13-B13)*100/B13</f>
        <v>32.410278093024509</v>
      </c>
      <c r="O13" s="23">
        <v>17288927</v>
      </c>
      <c r="P13" s="23">
        <v>0</v>
      </c>
      <c r="Q13" s="23">
        <f>SUM(O13:P13)</f>
        <v>17288927</v>
      </c>
      <c r="S13" s="52">
        <v>18225298</v>
      </c>
      <c r="T13" s="135">
        <v>0</v>
      </c>
      <c r="U13" s="23">
        <f>SUM(S13:T13)</f>
        <v>18225298</v>
      </c>
      <c r="W13" s="154">
        <v>18416816.77</v>
      </c>
      <c r="X13" s="3"/>
      <c r="Y13" s="23">
        <f>SUM(W13:X13)</f>
        <v>18416816.77</v>
      </c>
      <c r="AA13" s="154">
        <v>20646145.470000003</v>
      </c>
      <c r="AB13" s="3">
        <v>199392</v>
      </c>
      <c r="AC13" s="23">
        <f>SUM(AA13:AB13)</f>
        <v>20845537.470000003</v>
      </c>
      <c r="AE13" s="79">
        <v>21013304.510000002</v>
      </c>
      <c r="AF13" s="79">
        <v>0</v>
      </c>
      <c r="AG13" s="23">
        <f>SUM(AE13:AF13)</f>
        <v>21013304.510000002</v>
      </c>
      <c r="AI13" s="187">
        <v>20164018.940000001</v>
      </c>
      <c r="AJ13" s="79">
        <v>0</v>
      </c>
      <c r="AK13" s="23">
        <f>SUM(AI13:AJ13)</f>
        <v>20164018.940000001</v>
      </c>
      <c r="AM13" s="79">
        <v>19715181.259999998</v>
      </c>
      <c r="AN13" s="79">
        <v>131185.12</v>
      </c>
      <c r="AO13" s="23">
        <f t="shared" si="2"/>
        <v>19846366.379999999</v>
      </c>
      <c r="AQ13" s="79">
        <v>19992788.84</v>
      </c>
      <c r="AR13" s="79">
        <v>170695.96</v>
      </c>
      <c r="AS13" s="23">
        <f t="shared" si="3"/>
        <v>20163484.800000001</v>
      </c>
      <c r="AU13" s="23">
        <v>20929904.32</v>
      </c>
      <c r="AV13" s="23">
        <v>81855.210000000006</v>
      </c>
      <c r="AW13" s="23">
        <f t="shared" ref="AW13:AW39" si="6">SUM(AU13:AV13)</f>
        <v>21011759.530000001</v>
      </c>
      <c r="AY13" s="23">
        <v>22836016.32</v>
      </c>
      <c r="AZ13" s="23">
        <v>56300</v>
      </c>
      <c r="BA13" s="23">
        <f t="shared" ref="BA13:BA16" si="7">AY13+AZ13</f>
        <v>22892316.32</v>
      </c>
    </row>
    <row r="14" spans="1:53" x14ac:dyDescent="0.2">
      <c r="A14" s="1" t="s">
        <v>5</v>
      </c>
      <c r="B14" s="202">
        <v>48443624</v>
      </c>
      <c r="C14" s="202">
        <v>50710255.399999999</v>
      </c>
      <c r="D14" s="202">
        <v>50374604.859999999</v>
      </c>
      <c r="E14" s="202">
        <v>53867423.950000003</v>
      </c>
      <c r="F14" s="202">
        <v>61393213.659999996</v>
      </c>
      <c r="G14" s="202">
        <v>62719663.849999994</v>
      </c>
      <c r="H14" s="202">
        <v>54679104.5</v>
      </c>
      <c r="I14" s="202">
        <v>53651710.609999999</v>
      </c>
      <c r="J14" s="202">
        <v>49358983.369999997</v>
      </c>
      <c r="K14" s="249">
        <f t="shared" si="4"/>
        <v>44648508.899999999</v>
      </c>
      <c r="L14" s="152">
        <f>(K14-J14)*100/J14</f>
        <v>-9.5432971839995151</v>
      </c>
      <c r="M14" s="33">
        <f t="shared" si="5"/>
        <v>-7.8340858644266609</v>
      </c>
      <c r="O14" s="23">
        <v>46415767</v>
      </c>
      <c r="P14" s="23">
        <v>2027857</v>
      </c>
      <c r="Q14" s="23">
        <f>SUM(O14:P14)</f>
        <v>48443624</v>
      </c>
      <c r="S14" s="52">
        <v>48767177</v>
      </c>
      <c r="T14" s="52">
        <v>1943078.4</v>
      </c>
      <c r="U14" s="23">
        <f>SUM(S14:T14)</f>
        <v>50710255.399999999</v>
      </c>
      <c r="W14" s="154">
        <v>48788646.460000001</v>
      </c>
      <c r="X14" s="3">
        <v>1585958.4</v>
      </c>
      <c r="Y14" s="23">
        <f>SUM(W14:X14)</f>
        <v>50374604.859999999</v>
      </c>
      <c r="AA14" s="154">
        <v>52274219.950000003</v>
      </c>
      <c r="AB14" s="3">
        <v>1593204</v>
      </c>
      <c r="AC14" s="23">
        <f>SUM(AA14:AB14)</f>
        <v>53867423.950000003</v>
      </c>
      <c r="AE14" s="79">
        <v>61393213.659999996</v>
      </c>
      <c r="AF14" s="79">
        <v>0</v>
      </c>
      <c r="AG14" s="23">
        <f>SUM(AE14:AF14)</f>
        <v>61393213.659999996</v>
      </c>
      <c r="AI14" s="187">
        <v>62719663.849999994</v>
      </c>
      <c r="AJ14" s="79">
        <v>0</v>
      </c>
      <c r="AK14" s="23">
        <f>SUM(AI14:AJ14)</f>
        <v>62719663.849999994</v>
      </c>
      <c r="AM14" s="79">
        <v>54587002.5</v>
      </c>
      <c r="AN14" s="79">
        <v>92102</v>
      </c>
      <c r="AO14" s="23">
        <f t="shared" si="2"/>
        <v>54679104.5</v>
      </c>
      <c r="AQ14" s="79">
        <v>53524902.609999999</v>
      </c>
      <c r="AR14" s="79">
        <v>126808</v>
      </c>
      <c r="AS14" s="23">
        <f t="shared" si="3"/>
        <v>53651710.609999999</v>
      </c>
      <c r="AU14" s="23">
        <v>49162004.369999997</v>
      </c>
      <c r="AV14" s="23">
        <v>196979</v>
      </c>
      <c r="AW14" s="23">
        <f t="shared" si="6"/>
        <v>49358983.369999997</v>
      </c>
      <c r="AY14" s="23">
        <v>44405208.899999999</v>
      </c>
      <c r="AZ14" s="23">
        <v>243300</v>
      </c>
      <c r="BA14" s="23">
        <f t="shared" si="7"/>
        <v>44648508.899999999</v>
      </c>
    </row>
    <row r="15" spans="1:53" x14ac:dyDescent="0.2">
      <c r="A15" s="1" t="s">
        <v>6</v>
      </c>
      <c r="B15" s="202">
        <v>29384119</v>
      </c>
      <c r="C15" s="202">
        <v>30838060</v>
      </c>
      <c r="D15" s="202">
        <v>30087053</v>
      </c>
      <c r="E15" s="202">
        <v>32282753</v>
      </c>
      <c r="F15" s="202">
        <v>34257338</v>
      </c>
      <c r="G15" s="202">
        <v>34427799.789999999</v>
      </c>
      <c r="H15" s="202">
        <v>34513993.969999999</v>
      </c>
      <c r="I15" s="202">
        <v>34744397</v>
      </c>
      <c r="J15" s="202">
        <v>35798974.899999999</v>
      </c>
      <c r="K15" s="249">
        <f t="shared" si="4"/>
        <v>36647603.799999997</v>
      </c>
      <c r="L15" s="152">
        <f>(K15-J15)*100/J15</f>
        <v>2.3705396659276925</v>
      </c>
      <c r="M15" s="33">
        <f t="shared" si="5"/>
        <v>24.719083121055959</v>
      </c>
      <c r="O15" s="23">
        <v>29384119</v>
      </c>
      <c r="P15" s="23">
        <v>0</v>
      </c>
      <c r="Q15" s="23">
        <f>SUM(O15:P15)</f>
        <v>29384119</v>
      </c>
      <c r="S15" s="52">
        <v>29156789</v>
      </c>
      <c r="T15" s="52">
        <v>1681271</v>
      </c>
      <c r="U15" s="23">
        <f>SUM(S15:T15)</f>
        <v>30838060</v>
      </c>
      <c r="W15" s="154">
        <v>30087053</v>
      </c>
      <c r="X15" s="3"/>
      <c r="Y15" s="23">
        <f>SUM(W15:X15)</f>
        <v>30087053</v>
      </c>
      <c r="AA15" s="154">
        <v>31853025</v>
      </c>
      <c r="AB15" s="3">
        <v>429728</v>
      </c>
      <c r="AC15" s="23">
        <f>SUM(AA15:AB15)</f>
        <v>32282753</v>
      </c>
      <c r="AE15" s="79">
        <v>34257338</v>
      </c>
      <c r="AF15" s="79">
        <v>0</v>
      </c>
      <c r="AG15" s="23">
        <f>SUM(AE15:AF15)</f>
        <v>34257338</v>
      </c>
      <c r="AI15" s="187">
        <v>34427799.789999999</v>
      </c>
      <c r="AJ15" s="79">
        <v>0</v>
      </c>
      <c r="AK15" s="23">
        <f>SUM(AI15:AJ15)</f>
        <v>34427799.789999999</v>
      </c>
      <c r="AM15" s="79">
        <v>34024724.969999999</v>
      </c>
      <c r="AN15" s="79">
        <v>489269</v>
      </c>
      <c r="AO15" s="23">
        <f t="shared" si="2"/>
        <v>34513993.969999999</v>
      </c>
      <c r="AQ15" s="79">
        <v>34280824</v>
      </c>
      <c r="AR15" s="79">
        <v>463573</v>
      </c>
      <c r="AS15" s="23">
        <f t="shared" si="3"/>
        <v>34744397</v>
      </c>
      <c r="AU15" s="23">
        <v>35280322.899999999</v>
      </c>
      <c r="AV15" s="23">
        <v>518652</v>
      </c>
      <c r="AW15" s="23">
        <f t="shared" si="6"/>
        <v>35798974.899999999</v>
      </c>
      <c r="AY15" s="23">
        <v>35994865.799999997</v>
      </c>
      <c r="AZ15" s="23">
        <v>652738</v>
      </c>
      <c r="BA15" s="23">
        <f t="shared" si="7"/>
        <v>36647603.799999997</v>
      </c>
    </row>
    <row r="16" spans="1:53" x14ac:dyDescent="0.2">
      <c r="A16" s="1" t="s">
        <v>7</v>
      </c>
      <c r="B16" s="202">
        <v>2082749</v>
      </c>
      <c r="C16" s="202">
        <v>2005111.02</v>
      </c>
      <c r="D16" s="202">
        <v>2018274.8</v>
      </c>
      <c r="E16" s="202">
        <v>1159599.77</v>
      </c>
      <c r="F16" s="202">
        <v>2422773.34</v>
      </c>
      <c r="G16" s="202">
        <v>2341486.94</v>
      </c>
      <c r="H16" s="202">
        <v>1914125.28</v>
      </c>
      <c r="I16" s="202">
        <v>1696990.55</v>
      </c>
      <c r="J16" s="202">
        <v>2066840.6800000002</v>
      </c>
      <c r="K16" s="249">
        <f t="shared" si="4"/>
        <v>1924041.2499999998</v>
      </c>
      <c r="L16" s="152">
        <f>(K16-J16)*100/J16</f>
        <v>-6.9090680951760826</v>
      </c>
      <c r="M16" s="33">
        <f t="shared" si="5"/>
        <v>-7.6201092882531798</v>
      </c>
      <c r="O16" s="23">
        <v>2082749</v>
      </c>
      <c r="P16" s="23">
        <v>0</v>
      </c>
      <c r="Q16" s="23">
        <f>SUM(O16:P16)</f>
        <v>2082749</v>
      </c>
      <c r="S16" s="52">
        <v>886193.46</v>
      </c>
      <c r="T16" s="52">
        <v>1118917.56</v>
      </c>
      <c r="U16" s="23">
        <f>SUM(S16:T16)</f>
        <v>2005111.02</v>
      </c>
      <c r="W16" s="154">
        <v>896465.23</v>
      </c>
      <c r="X16" s="3">
        <v>1121809.57</v>
      </c>
      <c r="Y16" s="23">
        <f>SUM(W16:X16)</f>
        <v>2018274.8</v>
      </c>
      <c r="AA16" s="154">
        <v>1129176.77</v>
      </c>
      <c r="AB16" s="3">
        <v>30423</v>
      </c>
      <c r="AC16" s="23">
        <f>SUM(AA16:AB16)</f>
        <v>1159599.77</v>
      </c>
      <c r="AE16" s="79">
        <v>2422773.34</v>
      </c>
      <c r="AF16" s="79">
        <v>0</v>
      </c>
      <c r="AG16" s="23">
        <f>SUM(AE16:AF16)</f>
        <v>2422773.34</v>
      </c>
      <c r="AI16" s="187">
        <v>2341486.94</v>
      </c>
      <c r="AJ16" s="79">
        <v>0</v>
      </c>
      <c r="AK16" s="23">
        <f>SUM(AI16:AJ16)</f>
        <v>2341486.94</v>
      </c>
      <c r="AM16" s="79">
        <v>1878584.28</v>
      </c>
      <c r="AN16" s="79">
        <v>35541</v>
      </c>
      <c r="AO16" s="23">
        <f t="shared" si="2"/>
        <v>1914125.28</v>
      </c>
      <c r="AQ16" s="79">
        <v>1666446.55</v>
      </c>
      <c r="AR16" s="79">
        <v>30544</v>
      </c>
      <c r="AS16" s="23">
        <f t="shared" si="3"/>
        <v>1696990.55</v>
      </c>
      <c r="AU16" s="23">
        <v>1979588.83</v>
      </c>
      <c r="AV16" s="23">
        <v>87251.85</v>
      </c>
      <c r="AW16" s="23">
        <f t="shared" si="6"/>
        <v>2066840.6800000002</v>
      </c>
      <c r="AY16" s="23">
        <v>1907916.2499999998</v>
      </c>
      <c r="AZ16" s="23">
        <v>16125</v>
      </c>
      <c r="BA16" s="23">
        <f t="shared" si="7"/>
        <v>1924041.2499999998</v>
      </c>
    </row>
    <row r="17" spans="1:53" x14ac:dyDescent="0.2">
      <c r="A17" s="1"/>
      <c r="B17" s="202"/>
      <c r="C17" s="202"/>
      <c r="D17" s="202"/>
      <c r="E17" s="202"/>
      <c r="F17" s="202"/>
      <c r="G17" s="202"/>
      <c r="H17" s="202"/>
      <c r="I17" s="202"/>
      <c r="J17" s="202"/>
      <c r="K17" s="249"/>
      <c r="L17" s="33"/>
      <c r="M17" s="33"/>
      <c r="S17" s="135"/>
      <c r="T17" s="52"/>
      <c r="W17" s="154"/>
      <c r="X17" s="3"/>
      <c r="AA17" s="154"/>
      <c r="AB17" s="3"/>
      <c r="AE17" s="166"/>
      <c r="AF17" s="79"/>
      <c r="AI17" s="190"/>
      <c r="AJ17" s="79"/>
      <c r="AM17" s="190"/>
      <c r="AN17" s="79"/>
      <c r="AQ17" s="190"/>
      <c r="AR17" s="190"/>
    </row>
    <row r="18" spans="1:53" x14ac:dyDescent="0.2">
      <c r="A18" s="1" t="s">
        <v>8</v>
      </c>
      <c r="B18" s="202">
        <v>519727</v>
      </c>
      <c r="C18" s="202">
        <v>619944.1</v>
      </c>
      <c r="D18" s="202">
        <v>594956.27</v>
      </c>
      <c r="E18" s="202">
        <v>609174.85</v>
      </c>
      <c r="F18" s="202">
        <v>437126.73</v>
      </c>
      <c r="G18" s="202">
        <v>358685.87</v>
      </c>
      <c r="H18" s="202">
        <v>568497.84000000008</v>
      </c>
      <c r="I18" s="202">
        <v>1135978.94</v>
      </c>
      <c r="J18" s="202">
        <v>1452681.85</v>
      </c>
      <c r="K18" s="249">
        <f t="shared" ref="K18:K39" si="8">BA18</f>
        <v>1359864.31</v>
      </c>
      <c r="L18" s="152">
        <f>(K18-J18)*100/J18</f>
        <v>-6.3893921439164423</v>
      </c>
      <c r="M18" s="33">
        <f t="shared" ref="M18:M39" si="9">(K18-B18)*100/B18</f>
        <v>161.64973341773663</v>
      </c>
      <c r="O18" s="23">
        <v>365918</v>
      </c>
      <c r="P18" s="23">
        <v>153809</v>
      </c>
      <c r="Q18" s="23">
        <f>SUM(O18:P18)</f>
        <v>519727</v>
      </c>
      <c r="S18" s="52">
        <v>456856.1</v>
      </c>
      <c r="T18" s="52">
        <v>163088</v>
      </c>
      <c r="U18" s="23">
        <f>SUM(S18:T18)</f>
        <v>619944.1</v>
      </c>
      <c r="W18" s="154">
        <v>409736.23</v>
      </c>
      <c r="X18" s="3">
        <v>185220.04</v>
      </c>
      <c r="Y18" s="23">
        <f>SUM(W18:X18)</f>
        <v>594956.27</v>
      </c>
      <c r="AA18" s="154">
        <v>371757.85</v>
      </c>
      <c r="AB18" s="3">
        <v>237417</v>
      </c>
      <c r="AC18" s="23">
        <f>SUM(AA18:AB18)</f>
        <v>609174.85</v>
      </c>
      <c r="AE18" s="79">
        <v>437126.73</v>
      </c>
      <c r="AF18" s="79">
        <v>0</v>
      </c>
      <c r="AG18" s="23">
        <f>SUM(AE18:AF18)</f>
        <v>437126.73</v>
      </c>
      <c r="AI18" s="187">
        <v>358685.87</v>
      </c>
      <c r="AJ18" s="79">
        <v>0</v>
      </c>
      <c r="AK18" s="23">
        <f>SUM(AI18:AJ18)</f>
        <v>358685.87</v>
      </c>
      <c r="AM18" s="79">
        <v>568497.84000000008</v>
      </c>
      <c r="AN18" s="79">
        <v>0</v>
      </c>
      <c r="AO18" s="23">
        <f t="shared" si="2"/>
        <v>568497.84000000008</v>
      </c>
      <c r="AQ18" s="79">
        <v>1135978.94</v>
      </c>
      <c r="AR18" s="79">
        <v>0</v>
      </c>
      <c r="AS18" s="23">
        <f t="shared" ref="AS18:AS22" si="10">SUM(AQ18:AR18)</f>
        <v>1135978.94</v>
      </c>
      <c r="AU18" s="23">
        <v>278079</v>
      </c>
      <c r="AV18" s="23">
        <v>1174602.8500000001</v>
      </c>
      <c r="AW18" s="23">
        <f t="shared" si="6"/>
        <v>1452681.85</v>
      </c>
      <c r="AY18" s="23">
        <v>1359864.31</v>
      </c>
      <c r="AZ18" s="23">
        <v>0</v>
      </c>
      <c r="BA18" s="23">
        <f t="shared" ref="BA18:BA39" si="11">AY18+AZ18</f>
        <v>1359864.31</v>
      </c>
    </row>
    <row r="19" spans="1:53" x14ac:dyDescent="0.2">
      <c r="A19" s="1" t="s">
        <v>9</v>
      </c>
      <c r="B19" s="202">
        <v>6023256</v>
      </c>
      <c r="C19" s="202">
        <v>6435390.5700000003</v>
      </c>
      <c r="D19" s="202">
        <v>6478287.3499999996</v>
      </c>
      <c r="E19" s="202">
        <v>6887230.3500000006</v>
      </c>
      <c r="F19" s="202">
        <v>8804352.5800000001</v>
      </c>
      <c r="G19" s="202">
        <v>8280104.7199999997</v>
      </c>
      <c r="H19" s="202">
        <v>6989445.8099999996</v>
      </c>
      <c r="I19" s="202">
        <v>5095512.04</v>
      </c>
      <c r="J19" s="202">
        <v>5111823.8499999996</v>
      </c>
      <c r="K19" s="249">
        <f t="shared" si="8"/>
        <v>4759058.62</v>
      </c>
      <c r="L19" s="152">
        <f>(K19-J19)*100/J19</f>
        <v>-6.9009660808245492</v>
      </c>
      <c r="M19" s="33">
        <f t="shared" si="9"/>
        <v>-20.988604502282485</v>
      </c>
      <c r="O19" s="23">
        <v>5974950</v>
      </c>
      <c r="P19" s="23">
        <v>48306</v>
      </c>
      <c r="Q19" s="23">
        <f>SUM(O19:P19)</f>
        <v>6023256</v>
      </c>
      <c r="S19" s="52">
        <v>6383567</v>
      </c>
      <c r="T19" s="52">
        <v>51823.57</v>
      </c>
      <c r="U19" s="23">
        <f>SUM(S19:T19)</f>
        <v>6435390.5700000003</v>
      </c>
      <c r="W19" s="154">
        <v>6437594.3499999996</v>
      </c>
      <c r="X19" s="3">
        <v>40693</v>
      </c>
      <c r="Y19" s="23">
        <f>SUM(W19:X19)</f>
        <v>6478287.3499999996</v>
      </c>
      <c r="AA19" s="154">
        <v>6874216.1900000004</v>
      </c>
      <c r="AB19" s="3">
        <v>13014.16</v>
      </c>
      <c r="AC19" s="23">
        <f>SUM(AA19:AB19)</f>
        <v>6887230.3500000006</v>
      </c>
      <c r="AE19" s="79">
        <v>8804352.5800000001</v>
      </c>
      <c r="AF19" s="79">
        <v>0</v>
      </c>
      <c r="AG19" s="23">
        <f>SUM(AE19:AF19)</f>
        <v>8804352.5800000001</v>
      </c>
      <c r="AI19" s="187">
        <v>8280104.7199999997</v>
      </c>
      <c r="AJ19" s="79">
        <v>0</v>
      </c>
      <c r="AK19" s="23">
        <f>SUM(AI19:AJ19)</f>
        <v>8280104.7199999997</v>
      </c>
      <c r="AM19" s="79">
        <v>6989445.8099999996</v>
      </c>
      <c r="AN19" s="79">
        <v>0</v>
      </c>
      <c r="AO19" s="23">
        <f t="shared" si="2"/>
        <v>6989445.8099999996</v>
      </c>
      <c r="AQ19" s="79">
        <v>5095512.04</v>
      </c>
      <c r="AR19" s="79">
        <v>0</v>
      </c>
      <c r="AS19" s="23">
        <f t="shared" si="10"/>
        <v>5095512.04</v>
      </c>
      <c r="AU19" s="23">
        <v>0</v>
      </c>
      <c r="AV19" s="23">
        <v>5111823.8499999996</v>
      </c>
      <c r="AW19" s="23">
        <f t="shared" si="6"/>
        <v>5111823.8499999996</v>
      </c>
      <c r="AZ19" s="23">
        <v>4759058.62</v>
      </c>
      <c r="BA19" s="23">
        <f t="shared" si="11"/>
        <v>4759058.62</v>
      </c>
    </row>
    <row r="20" spans="1:53" x14ac:dyDescent="0.2">
      <c r="A20" s="1" t="s">
        <v>10</v>
      </c>
      <c r="B20" s="202">
        <v>2693078</v>
      </c>
      <c r="C20" s="202">
        <v>3756440.4</v>
      </c>
      <c r="D20" s="202">
        <v>3726900.32</v>
      </c>
      <c r="E20" s="202">
        <v>4081479.09</v>
      </c>
      <c r="F20" s="202">
        <v>3543263.91</v>
      </c>
      <c r="G20" s="202">
        <v>3641145.42</v>
      </c>
      <c r="H20" s="202">
        <v>3865056.74</v>
      </c>
      <c r="I20" s="202">
        <v>3507331.02</v>
      </c>
      <c r="J20" s="202">
        <v>3240748.51</v>
      </c>
      <c r="K20" s="249">
        <f t="shared" si="8"/>
        <v>2829471.9</v>
      </c>
      <c r="L20" s="152">
        <f>(K20-J20)*100/J20</f>
        <v>-12.690790684032432</v>
      </c>
      <c r="M20" s="33">
        <f t="shared" si="9"/>
        <v>5.064610085560088</v>
      </c>
      <c r="O20" s="23">
        <v>2693078</v>
      </c>
      <c r="P20" s="23">
        <v>0</v>
      </c>
      <c r="Q20" s="23">
        <f>SUM(O20:P20)</f>
        <v>2693078</v>
      </c>
      <c r="S20" s="52">
        <v>3756440.4</v>
      </c>
      <c r="T20" s="135">
        <v>0</v>
      </c>
      <c r="U20" s="23">
        <f>SUM(S20:T20)</f>
        <v>3756440.4</v>
      </c>
      <c r="W20" s="154">
        <v>3726900.32</v>
      </c>
      <c r="X20" s="3">
        <v>0</v>
      </c>
      <c r="Y20" s="23">
        <f>SUM(W20:X20)</f>
        <v>3726900.32</v>
      </c>
      <c r="AA20" s="154">
        <v>4081479.09</v>
      </c>
      <c r="AB20" s="3">
        <v>0</v>
      </c>
      <c r="AC20" s="23">
        <f>SUM(AA20:AB20)</f>
        <v>4081479.09</v>
      </c>
      <c r="AE20" s="79">
        <v>3543263.91</v>
      </c>
      <c r="AF20" s="79">
        <v>0</v>
      </c>
      <c r="AG20" s="23">
        <f>SUM(AE20:AF20)</f>
        <v>3543263.91</v>
      </c>
      <c r="AI20" s="187">
        <v>3641145.42</v>
      </c>
      <c r="AJ20" s="79">
        <v>0</v>
      </c>
      <c r="AK20" s="23">
        <f>SUM(AI20:AJ20)</f>
        <v>3641145.42</v>
      </c>
      <c r="AM20" s="79">
        <v>3865056.74</v>
      </c>
      <c r="AN20" s="79">
        <v>0</v>
      </c>
      <c r="AO20" s="23">
        <f t="shared" si="2"/>
        <v>3865056.74</v>
      </c>
      <c r="AQ20" s="79">
        <v>3507331.02</v>
      </c>
      <c r="AR20" s="79">
        <v>0</v>
      </c>
      <c r="AS20" s="23">
        <f t="shared" si="10"/>
        <v>3507331.02</v>
      </c>
      <c r="AU20" s="23">
        <v>3240748.51</v>
      </c>
      <c r="AV20" s="23">
        <v>0</v>
      </c>
      <c r="AW20" s="23">
        <f t="shared" si="6"/>
        <v>3240748.51</v>
      </c>
      <c r="AY20" s="23">
        <v>2829471.9</v>
      </c>
      <c r="AZ20" s="23">
        <v>0</v>
      </c>
      <c r="BA20" s="23">
        <f t="shared" si="11"/>
        <v>2829471.9</v>
      </c>
    </row>
    <row r="21" spans="1:53" x14ac:dyDescent="0.2">
      <c r="A21" s="1" t="s">
        <v>11</v>
      </c>
      <c r="B21" s="202">
        <v>3105690</v>
      </c>
      <c r="C21" s="202">
        <v>2703639.71</v>
      </c>
      <c r="D21" s="202">
        <v>2960669.83</v>
      </c>
      <c r="E21" s="202">
        <v>2925826.03</v>
      </c>
      <c r="F21" s="202">
        <v>2956789.26</v>
      </c>
      <c r="G21" s="202">
        <v>3308499.12</v>
      </c>
      <c r="H21" s="202">
        <v>3002508.24</v>
      </c>
      <c r="I21" s="202">
        <v>3327565.66</v>
      </c>
      <c r="J21" s="202">
        <v>3734027.53</v>
      </c>
      <c r="K21" s="249">
        <f t="shared" si="8"/>
        <v>2805103.17</v>
      </c>
      <c r="L21" s="152">
        <f>(K21-J21)*100/J21</f>
        <v>-24.877276681460351</v>
      </c>
      <c r="M21" s="33">
        <f t="shared" si="9"/>
        <v>-9.6785844691517848</v>
      </c>
      <c r="O21" s="23">
        <v>2980146</v>
      </c>
      <c r="P21" s="23">
        <v>125544</v>
      </c>
      <c r="Q21" s="23">
        <f>SUM(O21:P21)</f>
        <v>3105690</v>
      </c>
      <c r="S21" s="52">
        <v>2665818.65</v>
      </c>
      <c r="T21" s="52">
        <v>37821.06</v>
      </c>
      <c r="U21" s="23">
        <f>SUM(S21:T21)</f>
        <v>2703639.71</v>
      </c>
      <c r="W21" s="154">
        <v>2959419.83</v>
      </c>
      <c r="X21" s="3">
        <v>1250</v>
      </c>
      <c r="Y21" s="23">
        <f>SUM(W21:X21)</f>
        <v>2960669.83</v>
      </c>
      <c r="AA21" s="154">
        <v>2925826.03</v>
      </c>
      <c r="AB21" s="3">
        <v>0</v>
      </c>
      <c r="AC21" s="23">
        <f>SUM(AA21:AB21)</f>
        <v>2925826.03</v>
      </c>
      <c r="AE21" s="79">
        <v>2956789.26</v>
      </c>
      <c r="AF21" s="79">
        <v>0</v>
      </c>
      <c r="AG21" s="23">
        <f>SUM(AE21:AF21)</f>
        <v>2956789.26</v>
      </c>
      <c r="AI21" s="187">
        <v>3308499.12</v>
      </c>
      <c r="AJ21" s="79">
        <v>0</v>
      </c>
      <c r="AK21" s="23">
        <f>SUM(AI21:AJ21)</f>
        <v>3308499.12</v>
      </c>
      <c r="AM21" s="79">
        <v>3002508.24</v>
      </c>
      <c r="AN21" s="79">
        <v>0</v>
      </c>
      <c r="AO21" s="23">
        <f t="shared" si="2"/>
        <v>3002508.24</v>
      </c>
      <c r="AQ21" s="79">
        <v>3327565.66</v>
      </c>
      <c r="AR21" s="79">
        <v>0</v>
      </c>
      <c r="AS21" s="23">
        <f t="shared" si="10"/>
        <v>3327565.66</v>
      </c>
      <c r="AU21" s="23">
        <v>3060534.53</v>
      </c>
      <c r="AV21" s="23">
        <v>673493</v>
      </c>
      <c r="AW21" s="23">
        <f t="shared" si="6"/>
        <v>3734027.53</v>
      </c>
      <c r="AY21" s="23">
        <v>2748888.07</v>
      </c>
      <c r="AZ21" s="23">
        <v>56215.1</v>
      </c>
      <c r="BA21" s="23">
        <f t="shared" si="11"/>
        <v>2805103.17</v>
      </c>
    </row>
    <row r="22" spans="1:53" x14ac:dyDescent="0.2">
      <c r="A22" s="1" t="s">
        <v>12</v>
      </c>
      <c r="B22" s="203">
        <v>0</v>
      </c>
      <c r="C22" s="203">
        <v>0</v>
      </c>
      <c r="D22" s="203">
        <v>0</v>
      </c>
      <c r="E22" s="203">
        <v>0</v>
      </c>
      <c r="F22" s="203">
        <v>0</v>
      </c>
      <c r="G22" s="203">
        <v>0</v>
      </c>
      <c r="H22" s="203">
        <v>0</v>
      </c>
      <c r="I22" s="203">
        <v>0</v>
      </c>
      <c r="J22" s="203">
        <v>0</v>
      </c>
      <c r="K22" s="203">
        <f t="shared" si="8"/>
        <v>0</v>
      </c>
      <c r="L22" s="155" t="s">
        <v>69</v>
      </c>
      <c r="M22" s="33"/>
      <c r="O22" s="23">
        <v>0</v>
      </c>
      <c r="P22" s="23">
        <v>0</v>
      </c>
      <c r="Q22" s="23">
        <f>SUM(O22:P22)</f>
        <v>0</v>
      </c>
      <c r="S22" s="135">
        <v>0</v>
      </c>
      <c r="T22" s="135">
        <v>0</v>
      </c>
      <c r="U22" s="23">
        <f>SUM(S22:T22)</f>
        <v>0</v>
      </c>
      <c r="W22" s="154">
        <v>0</v>
      </c>
      <c r="X22" s="3">
        <v>0</v>
      </c>
      <c r="Y22" s="23">
        <f>SUM(W22:X22)</f>
        <v>0</v>
      </c>
      <c r="AA22" s="154">
        <v>0</v>
      </c>
      <c r="AB22" s="3">
        <v>0</v>
      </c>
      <c r="AC22" s="23">
        <f>SUM(AA22:AB22)</f>
        <v>0</v>
      </c>
      <c r="AE22" s="79">
        <v>0</v>
      </c>
      <c r="AF22" s="79">
        <v>0</v>
      </c>
      <c r="AG22" s="23">
        <f>SUM(AE22:AF22)</f>
        <v>0</v>
      </c>
      <c r="AI22" s="187">
        <v>0</v>
      </c>
      <c r="AJ22" s="79">
        <v>0</v>
      </c>
      <c r="AK22" s="23">
        <f>SUM(AI22:AJ22)</f>
        <v>0</v>
      </c>
      <c r="AM22" s="79">
        <v>0</v>
      </c>
      <c r="AN22" s="79">
        <v>0</v>
      </c>
      <c r="AO22" s="23">
        <f t="shared" si="2"/>
        <v>0</v>
      </c>
      <c r="AQ22" s="79">
        <v>0</v>
      </c>
      <c r="AR22" s="79">
        <v>0</v>
      </c>
      <c r="AS22" s="23">
        <f t="shared" si="10"/>
        <v>0</v>
      </c>
      <c r="AU22" s="23">
        <v>0</v>
      </c>
      <c r="AV22" s="23">
        <v>0</v>
      </c>
      <c r="AW22" s="23">
        <f t="shared" si="6"/>
        <v>0</v>
      </c>
      <c r="AZ22" s="23">
        <v>0</v>
      </c>
      <c r="BA22" s="23">
        <f t="shared" si="11"/>
        <v>0</v>
      </c>
    </row>
    <row r="23" spans="1:53" x14ac:dyDescent="0.2">
      <c r="A23" s="1"/>
      <c r="B23" s="202"/>
      <c r="C23" s="202"/>
      <c r="D23" s="202"/>
      <c r="E23" s="202"/>
      <c r="F23" s="202"/>
      <c r="G23" s="202"/>
      <c r="H23" s="202"/>
      <c r="I23" s="202"/>
      <c r="J23" s="202"/>
      <c r="K23" s="249"/>
      <c r="L23" s="33"/>
      <c r="M23" s="33"/>
      <c r="S23" s="135"/>
      <c r="T23" s="135"/>
      <c r="W23" s="154"/>
      <c r="X23" s="3"/>
      <c r="AA23" s="154"/>
      <c r="AB23" s="3"/>
      <c r="AE23" s="166"/>
      <c r="AF23" s="79"/>
      <c r="AI23" s="190"/>
      <c r="AJ23" s="79"/>
      <c r="AM23" s="190"/>
      <c r="AN23" s="79"/>
      <c r="AQ23" s="190"/>
      <c r="AR23" s="190"/>
    </row>
    <row r="24" spans="1:53" x14ac:dyDescent="0.2">
      <c r="A24" s="1" t="s">
        <v>13</v>
      </c>
      <c r="B24" s="202">
        <v>4028699</v>
      </c>
      <c r="C24" s="202">
        <v>4027647.78</v>
      </c>
      <c r="D24" s="202">
        <v>4206221.29</v>
      </c>
      <c r="E24" s="202">
        <v>5184362.46</v>
      </c>
      <c r="F24" s="202">
        <v>5986600.2000000002</v>
      </c>
      <c r="G24" s="202">
        <v>5960383.1500000004</v>
      </c>
      <c r="H24" s="202">
        <v>6570471.5</v>
      </c>
      <c r="I24" s="202">
        <v>7398685.9900000002</v>
      </c>
      <c r="J24" s="202">
        <v>7654043.46</v>
      </c>
      <c r="K24" s="249">
        <f t="shared" ref="K24" si="12">BA24</f>
        <v>7980109.7000000002</v>
      </c>
      <c r="L24" s="152">
        <f>(K24-J24)*100/J24</f>
        <v>4.2600521110707179</v>
      </c>
      <c r="M24" s="33">
        <f t="shared" ref="M24" si="13">(K24-B24)*100/B24</f>
        <v>98.081556849990534</v>
      </c>
      <c r="O24" s="23">
        <v>4028699</v>
      </c>
      <c r="P24" s="23">
        <v>0</v>
      </c>
      <c r="Q24" s="23">
        <f>SUM(O24:P24)</f>
        <v>4028699</v>
      </c>
      <c r="S24" s="52">
        <v>4027647.78</v>
      </c>
      <c r="T24" s="52">
        <v>0</v>
      </c>
      <c r="U24" s="23">
        <f>SUM(S24:T24)</f>
        <v>4027647.78</v>
      </c>
      <c r="W24" s="154">
        <v>4206221.29</v>
      </c>
      <c r="X24" s="3">
        <v>0</v>
      </c>
      <c r="Y24" s="23">
        <f>SUM(W24:X24)</f>
        <v>4206221.29</v>
      </c>
      <c r="AA24" s="154">
        <v>5184362.46</v>
      </c>
      <c r="AB24" s="3">
        <v>0</v>
      </c>
      <c r="AC24" s="23">
        <f>SUM(AA24:AB24)</f>
        <v>5184362.46</v>
      </c>
      <c r="AE24" s="79">
        <v>5986600.2000000002</v>
      </c>
      <c r="AF24" s="79">
        <v>0</v>
      </c>
      <c r="AG24" s="23">
        <f>SUM(AE24:AF24)</f>
        <v>5986600.2000000002</v>
      </c>
      <c r="AI24" s="187">
        <v>5960383.1500000004</v>
      </c>
      <c r="AJ24" s="79">
        <v>0</v>
      </c>
      <c r="AK24" s="23">
        <f>SUM(AI24:AJ24)</f>
        <v>5960383.1500000004</v>
      </c>
      <c r="AM24" s="79">
        <v>6537828.5</v>
      </c>
      <c r="AN24" s="79">
        <v>32643</v>
      </c>
      <c r="AO24" s="23">
        <f t="shared" si="2"/>
        <v>6570471.5</v>
      </c>
      <c r="AQ24" s="79">
        <v>7398685.9900000002</v>
      </c>
      <c r="AR24" s="79">
        <v>0</v>
      </c>
      <c r="AS24" s="23">
        <f t="shared" ref="AS24:AS28" si="14">SUM(AQ24:AR24)</f>
        <v>7398685.9900000002</v>
      </c>
      <c r="AU24" s="23">
        <v>7654043.46</v>
      </c>
      <c r="AV24" s="23">
        <v>0</v>
      </c>
      <c r="AW24" s="23">
        <f t="shared" si="6"/>
        <v>7654043.46</v>
      </c>
      <c r="AY24" s="23">
        <v>7980109.7000000002</v>
      </c>
      <c r="AZ24" s="23">
        <v>0</v>
      </c>
      <c r="BA24" s="23">
        <f t="shared" ref="BA24" si="15">AY24+AZ24</f>
        <v>7980109.7000000002</v>
      </c>
    </row>
    <row r="25" spans="1:53" x14ac:dyDescent="0.2">
      <c r="A25" s="1" t="s">
        <v>14</v>
      </c>
      <c r="B25" s="202">
        <v>206745</v>
      </c>
      <c r="C25" s="202">
        <v>265347.88</v>
      </c>
      <c r="D25" s="202">
        <v>415119.86</v>
      </c>
      <c r="E25" s="202">
        <v>555015.42000000004</v>
      </c>
      <c r="F25" s="202">
        <v>585277.53</v>
      </c>
      <c r="G25" s="202">
        <v>771348.01</v>
      </c>
      <c r="H25" s="202">
        <v>724015.55</v>
      </c>
      <c r="I25" s="202">
        <v>867919.02</v>
      </c>
      <c r="J25" s="202">
        <v>730981.88</v>
      </c>
      <c r="K25" s="249">
        <f t="shared" si="8"/>
        <v>482684.42</v>
      </c>
      <c r="L25" s="152">
        <f>(K25-J25)*100/J25</f>
        <v>-33.967662782557625</v>
      </c>
      <c r="M25" s="33">
        <f t="shared" si="9"/>
        <v>133.46848533217249</v>
      </c>
      <c r="O25" s="23">
        <v>206745</v>
      </c>
      <c r="P25" s="23">
        <v>0</v>
      </c>
      <c r="Q25" s="23">
        <f>SUM(O25:P25)</f>
        <v>206745</v>
      </c>
      <c r="S25" s="52">
        <v>258943.66</v>
      </c>
      <c r="T25" s="52">
        <v>6404.22</v>
      </c>
      <c r="U25" s="23">
        <f>SUM(S25:T25)</f>
        <v>265347.88</v>
      </c>
      <c r="W25" s="154">
        <v>415119.86</v>
      </c>
      <c r="X25" s="3">
        <v>0</v>
      </c>
      <c r="Y25" s="23">
        <f>SUM(W25:X25)</f>
        <v>415119.86</v>
      </c>
      <c r="AA25" s="154">
        <v>555015.42000000004</v>
      </c>
      <c r="AB25" s="3">
        <v>0</v>
      </c>
      <c r="AC25" s="23">
        <f>SUM(AA25:AB25)</f>
        <v>555015.42000000004</v>
      </c>
      <c r="AE25" s="79">
        <v>585277.53</v>
      </c>
      <c r="AF25" s="79">
        <v>0</v>
      </c>
      <c r="AG25" s="23">
        <f>SUM(AE25:AF25)</f>
        <v>585277.53</v>
      </c>
      <c r="AI25" s="187">
        <v>771348.01</v>
      </c>
      <c r="AJ25" s="79">
        <v>0</v>
      </c>
      <c r="AK25" s="23">
        <f>SUM(AI25:AJ25)</f>
        <v>771348.01</v>
      </c>
      <c r="AM25" s="79">
        <v>724015.55</v>
      </c>
      <c r="AN25" s="79">
        <v>0</v>
      </c>
      <c r="AO25" s="23">
        <f t="shared" si="2"/>
        <v>724015.55</v>
      </c>
      <c r="AQ25" s="79">
        <v>867919.02</v>
      </c>
      <c r="AR25" s="79">
        <v>0</v>
      </c>
      <c r="AS25" s="23">
        <f t="shared" si="14"/>
        <v>867919.02</v>
      </c>
      <c r="AU25" s="23">
        <v>728367.46</v>
      </c>
      <c r="AV25" s="23">
        <v>2614.42</v>
      </c>
      <c r="AW25" s="23">
        <f t="shared" si="6"/>
        <v>730981.88</v>
      </c>
      <c r="AY25" s="23">
        <v>482684.42</v>
      </c>
      <c r="AZ25" s="23">
        <v>0</v>
      </c>
      <c r="BA25" s="23">
        <f t="shared" si="11"/>
        <v>482684.42</v>
      </c>
    </row>
    <row r="26" spans="1:53" x14ac:dyDescent="0.2">
      <c r="A26" s="1" t="s">
        <v>15</v>
      </c>
      <c r="B26" s="202">
        <v>7151683</v>
      </c>
      <c r="C26" s="202">
        <v>8289305</v>
      </c>
      <c r="D26" s="202">
        <v>9272055.379999999</v>
      </c>
      <c r="E26" s="202">
        <v>9548022.8399999999</v>
      </c>
      <c r="F26" s="202">
        <v>10572669.190000001</v>
      </c>
      <c r="G26" s="202">
        <v>10417298.17</v>
      </c>
      <c r="H26" s="202">
        <v>12002690.26</v>
      </c>
      <c r="I26" s="202">
        <v>13587730.469999999</v>
      </c>
      <c r="J26" s="202">
        <v>14116953.110000001</v>
      </c>
      <c r="K26" s="249">
        <f t="shared" si="8"/>
        <v>15615696.000000002</v>
      </c>
      <c r="L26" s="152">
        <f>(K26-J26)*100/J26</f>
        <v>10.61661732756156</v>
      </c>
      <c r="M26" s="33">
        <f t="shared" si="9"/>
        <v>118.34994643918085</v>
      </c>
      <c r="O26" s="23">
        <v>7151683</v>
      </c>
      <c r="P26" s="23">
        <v>0</v>
      </c>
      <c r="Q26" s="23">
        <f>SUM(O26:P26)</f>
        <v>7151683</v>
      </c>
      <c r="S26" s="52">
        <v>8289305</v>
      </c>
      <c r="T26" s="135">
        <v>0</v>
      </c>
      <c r="U26" s="23">
        <f>SUM(S26:T26)</f>
        <v>8289305</v>
      </c>
      <c r="W26" s="154">
        <v>9272055.379999999</v>
      </c>
      <c r="X26" s="3">
        <v>0</v>
      </c>
      <c r="Y26" s="23">
        <f>SUM(W26:X26)</f>
        <v>9272055.379999999</v>
      </c>
      <c r="AA26" s="154">
        <v>9548022.8399999999</v>
      </c>
      <c r="AB26" s="3">
        <v>0</v>
      </c>
      <c r="AC26" s="23">
        <f>SUM(AA26:AB26)</f>
        <v>9548022.8399999999</v>
      </c>
      <c r="AE26" s="79">
        <v>10572669.190000001</v>
      </c>
      <c r="AF26" s="79">
        <v>0</v>
      </c>
      <c r="AG26" s="23">
        <f>SUM(AE26:AF26)</f>
        <v>10572669.190000001</v>
      </c>
      <c r="AI26" s="187">
        <v>10417298.17</v>
      </c>
      <c r="AJ26" s="79">
        <v>0</v>
      </c>
      <c r="AK26" s="23">
        <f>SUM(AI26:AJ26)</f>
        <v>10417298.17</v>
      </c>
      <c r="AM26" s="79">
        <v>11717752</v>
      </c>
      <c r="AN26" s="79">
        <v>284938.26</v>
      </c>
      <c r="AO26" s="23">
        <f t="shared" si="2"/>
        <v>12002690.26</v>
      </c>
      <c r="AQ26" s="79">
        <v>13403341.289999999</v>
      </c>
      <c r="AR26" s="79">
        <v>184389.18</v>
      </c>
      <c r="AS26" s="23">
        <f t="shared" si="14"/>
        <v>13587730.469999999</v>
      </c>
      <c r="AU26" s="23">
        <v>13772569.630000001</v>
      </c>
      <c r="AV26" s="23">
        <v>344383.48000000004</v>
      </c>
      <c r="AW26" s="23">
        <f t="shared" si="6"/>
        <v>14116953.110000001</v>
      </c>
      <c r="AY26" s="23">
        <v>15425785.610000001</v>
      </c>
      <c r="AZ26" s="23">
        <v>189910.38999999998</v>
      </c>
      <c r="BA26" s="23">
        <f t="shared" si="11"/>
        <v>15615696.000000002</v>
      </c>
    </row>
    <row r="27" spans="1:53" x14ac:dyDescent="0.2">
      <c r="A27" s="1" t="s">
        <v>16</v>
      </c>
      <c r="B27" s="202">
        <v>4171756</v>
      </c>
      <c r="C27" s="202">
        <v>7211097</v>
      </c>
      <c r="D27" s="202">
        <v>7226502.4000000004</v>
      </c>
      <c r="E27" s="202">
        <v>7469855.1299999999</v>
      </c>
      <c r="F27" s="202">
        <v>8430665.3499999996</v>
      </c>
      <c r="G27" s="202">
        <v>8987678.0899999999</v>
      </c>
      <c r="H27" s="202">
        <v>9257563.0399999991</v>
      </c>
      <c r="I27" s="202">
        <v>9814065.0700000003</v>
      </c>
      <c r="J27" s="202">
        <v>9478868.3200000003</v>
      </c>
      <c r="K27" s="249">
        <f t="shared" si="8"/>
        <v>10342558.370000001</v>
      </c>
      <c r="L27" s="152">
        <f>(K27-J27)*100/J27</f>
        <v>9.1117422549024365</v>
      </c>
      <c r="M27" s="33">
        <f t="shared" si="9"/>
        <v>147.91858320572922</v>
      </c>
      <c r="O27" s="23">
        <v>4143873.07</v>
      </c>
      <c r="P27" s="23">
        <v>27882.5</v>
      </c>
      <c r="Q27" s="23">
        <f>SUM(O27:P27)</f>
        <v>4171755.57</v>
      </c>
      <c r="S27" s="52">
        <v>20251</v>
      </c>
      <c r="T27" s="52">
        <v>7190846</v>
      </c>
      <c r="U27" s="23">
        <f>SUM(S27:T27)</f>
        <v>7211097</v>
      </c>
      <c r="W27" s="154">
        <v>3335234.4</v>
      </c>
      <c r="X27" s="3">
        <v>3891268</v>
      </c>
      <c r="Y27" s="23">
        <f>SUM(W27:X27)</f>
        <v>7226502.4000000004</v>
      </c>
      <c r="AA27" s="154">
        <v>2884203.13</v>
      </c>
      <c r="AB27" s="3">
        <v>4585652</v>
      </c>
      <c r="AC27" s="23">
        <f>SUM(AA27:AB27)</f>
        <v>7469855.1299999999</v>
      </c>
      <c r="AE27" s="79">
        <v>8430665.3499999996</v>
      </c>
      <c r="AF27" s="79">
        <v>0</v>
      </c>
      <c r="AG27" s="23">
        <f>SUM(AE27:AF27)</f>
        <v>8430665.3499999996</v>
      </c>
      <c r="AI27" s="187">
        <v>8987678.0899999999</v>
      </c>
      <c r="AJ27" s="79">
        <v>0</v>
      </c>
      <c r="AK27" s="23">
        <f>SUM(AI27:AJ27)</f>
        <v>8987678.0899999999</v>
      </c>
      <c r="AM27" s="79">
        <v>4350893.0399999991</v>
      </c>
      <c r="AN27" s="79">
        <v>4906670</v>
      </c>
      <c r="AO27" s="23">
        <f t="shared" si="2"/>
        <v>9257563.0399999991</v>
      </c>
      <c r="AQ27" s="79">
        <v>3058224.07</v>
      </c>
      <c r="AR27" s="79">
        <v>6755841</v>
      </c>
      <c r="AS27" s="23">
        <f t="shared" si="14"/>
        <v>9814065.0700000003</v>
      </c>
      <c r="AU27" s="23">
        <v>6075993.3899999997</v>
      </c>
      <c r="AV27" s="23">
        <v>3402874.93</v>
      </c>
      <c r="AW27" s="23">
        <f t="shared" si="6"/>
        <v>9478868.3200000003</v>
      </c>
      <c r="AY27" s="23">
        <v>-0.43999999994412065</v>
      </c>
      <c r="AZ27" s="23">
        <v>10342558.810000001</v>
      </c>
      <c r="BA27" s="23">
        <f t="shared" si="11"/>
        <v>10342558.370000001</v>
      </c>
    </row>
    <row r="28" spans="1:53" x14ac:dyDescent="0.2">
      <c r="A28" s="1" t="s">
        <v>17</v>
      </c>
      <c r="B28" s="202">
        <v>56897</v>
      </c>
      <c r="C28" s="202">
        <v>125223</v>
      </c>
      <c r="D28" s="202">
        <v>139219</v>
      </c>
      <c r="E28" s="202">
        <v>20207</v>
      </c>
      <c r="F28" s="202">
        <v>21705</v>
      </c>
      <c r="G28" s="202">
        <v>39374.009999999995</v>
      </c>
      <c r="H28" s="202">
        <v>287754.23</v>
      </c>
      <c r="I28" s="202">
        <v>282472.40000000002</v>
      </c>
      <c r="J28" s="202">
        <v>484734.69</v>
      </c>
      <c r="K28" s="249">
        <f t="shared" si="8"/>
        <v>3124</v>
      </c>
      <c r="L28" s="152">
        <f>(K28-J28)*100/J28</f>
        <v>-99.355523740213428</v>
      </c>
      <c r="M28" s="33">
        <f t="shared" si="9"/>
        <v>-94.509376592790474</v>
      </c>
      <c r="O28" s="23">
        <v>0</v>
      </c>
      <c r="P28" s="23">
        <v>56897</v>
      </c>
      <c r="Q28" s="23">
        <f>SUM(O28:P28)</f>
        <v>56897</v>
      </c>
      <c r="S28" s="52">
        <v>14833</v>
      </c>
      <c r="T28" s="52">
        <v>110390</v>
      </c>
      <c r="U28" s="23">
        <f>SUM(S28:T28)</f>
        <v>125223</v>
      </c>
      <c r="W28" s="154">
        <v>0</v>
      </c>
      <c r="X28" s="3">
        <v>139219</v>
      </c>
      <c r="Y28" s="23">
        <f>SUM(W28:X28)</f>
        <v>139219</v>
      </c>
      <c r="AA28" s="154">
        <v>0</v>
      </c>
      <c r="AB28" s="3">
        <v>20207</v>
      </c>
      <c r="AC28" s="23">
        <f>SUM(AA28:AB28)</f>
        <v>20207</v>
      </c>
      <c r="AE28" s="79">
        <v>21705</v>
      </c>
      <c r="AF28" s="79">
        <v>0</v>
      </c>
      <c r="AG28" s="23">
        <f>SUM(AE28:AF28)</f>
        <v>21705</v>
      </c>
      <c r="AI28" s="187">
        <v>39374.009999999995</v>
      </c>
      <c r="AJ28" s="79">
        <v>0</v>
      </c>
      <c r="AK28" s="23">
        <f>SUM(AI28:AJ28)</f>
        <v>39374.009999999995</v>
      </c>
      <c r="AM28" s="79">
        <v>0</v>
      </c>
      <c r="AN28" s="79">
        <v>287754.23</v>
      </c>
      <c r="AO28" s="23">
        <f t="shared" si="2"/>
        <v>287754.23</v>
      </c>
      <c r="AQ28" s="79">
        <v>0</v>
      </c>
      <c r="AR28" s="79">
        <v>282472.40000000002</v>
      </c>
      <c r="AS28" s="23">
        <f t="shared" si="14"/>
        <v>282472.40000000002</v>
      </c>
      <c r="AU28" s="23">
        <v>0</v>
      </c>
      <c r="AV28" s="23">
        <v>484734.69</v>
      </c>
      <c r="AW28" s="23">
        <f t="shared" si="6"/>
        <v>484734.69</v>
      </c>
      <c r="AZ28" s="23">
        <v>3124</v>
      </c>
      <c r="BA28" s="23">
        <f t="shared" si="11"/>
        <v>3124</v>
      </c>
    </row>
    <row r="29" spans="1:53" x14ac:dyDescent="0.2">
      <c r="A29" s="1"/>
      <c r="B29" s="202"/>
      <c r="C29" s="202"/>
      <c r="D29" s="202"/>
      <c r="E29" s="202"/>
      <c r="F29" s="202"/>
      <c r="G29" s="202"/>
      <c r="H29" s="202"/>
      <c r="I29" s="202"/>
      <c r="J29" s="202"/>
      <c r="K29" s="249"/>
      <c r="L29" s="33"/>
      <c r="M29" s="33"/>
      <c r="S29" s="52"/>
      <c r="T29" s="52"/>
      <c r="W29" s="154"/>
      <c r="X29" s="3"/>
      <c r="AA29" s="154"/>
      <c r="AB29" s="3"/>
      <c r="AE29" s="166"/>
      <c r="AF29" s="79"/>
      <c r="AI29" s="190"/>
      <c r="AJ29" s="79"/>
      <c r="AM29" s="190"/>
      <c r="AN29" s="79"/>
      <c r="AQ29" s="190"/>
      <c r="AR29" s="190"/>
    </row>
    <row r="30" spans="1:53" x14ac:dyDescent="0.2">
      <c r="A30" s="1" t="s">
        <v>18</v>
      </c>
      <c r="B30" s="202">
        <v>31019017</v>
      </c>
      <c r="C30" s="202">
        <v>31359590</v>
      </c>
      <c r="D30" s="202">
        <v>33050703.27</v>
      </c>
      <c r="E30" s="202">
        <v>37759535.109999999</v>
      </c>
      <c r="F30" s="202">
        <v>40719695.340000004</v>
      </c>
      <c r="G30" s="202">
        <v>35385058.839999996</v>
      </c>
      <c r="H30" s="202">
        <v>33454890.699999999</v>
      </c>
      <c r="I30" s="202">
        <v>35826077.480000004</v>
      </c>
      <c r="J30" s="202">
        <v>36421431.130000003</v>
      </c>
      <c r="K30" s="249">
        <f t="shared" ref="K30" si="16">BA30</f>
        <v>41407895.140000001</v>
      </c>
      <c r="L30" s="152">
        <f>(K30-J30)*100/J30</f>
        <v>13.69101612784428</v>
      </c>
      <c r="M30" s="33">
        <f t="shared" ref="M30" si="17">(K30-B30)*100/B30</f>
        <v>33.491964429433722</v>
      </c>
      <c r="O30" s="23">
        <v>30927436</v>
      </c>
      <c r="P30" s="23">
        <v>91581</v>
      </c>
      <c r="Q30" s="23">
        <f>SUM(O30:P30)</f>
        <v>31019017</v>
      </c>
      <c r="S30" s="52">
        <v>31259394</v>
      </c>
      <c r="T30" s="52">
        <v>100196</v>
      </c>
      <c r="U30" s="23">
        <f>SUM(S30:T30)</f>
        <v>31359590</v>
      </c>
      <c r="W30" s="154">
        <v>32941497.829999998</v>
      </c>
      <c r="X30" s="3">
        <v>109205.44</v>
      </c>
      <c r="Y30" s="23">
        <f>SUM(W30:X30)</f>
        <v>33050703.27</v>
      </c>
      <c r="AA30" s="154">
        <v>37656847.950000003</v>
      </c>
      <c r="AB30" s="3">
        <v>102687.16</v>
      </c>
      <c r="AC30" s="23">
        <f>SUM(AA30:AB30)</f>
        <v>37759535.109999999</v>
      </c>
      <c r="AE30" s="79">
        <v>40719695.340000004</v>
      </c>
      <c r="AF30" s="79">
        <v>0</v>
      </c>
      <c r="AG30" s="23">
        <f>SUM(AE30:AF30)</f>
        <v>40719695.340000004</v>
      </c>
      <c r="AI30" s="187">
        <v>35385058.839999996</v>
      </c>
      <c r="AJ30" s="79">
        <v>0</v>
      </c>
      <c r="AK30" s="23">
        <f>SUM(AI30:AJ30)</f>
        <v>35385058.839999996</v>
      </c>
      <c r="AM30" s="79">
        <v>33320975.57</v>
      </c>
      <c r="AN30" s="79">
        <v>133915.13</v>
      </c>
      <c r="AO30" s="23">
        <f t="shared" si="2"/>
        <v>33454890.699999999</v>
      </c>
      <c r="AQ30" s="79">
        <v>35710310.270000003</v>
      </c>
      <c r="AR30" s="79">
        <v>115767.21</v>
      </c>
      <c r="AS30" s="23">
        <f t="shared" ref="AS30:AS34" si="18">SUM(AQ30:AR30)</f>
        <v>35826077.480000004</v>
      </c>
      <c r="AU30" s="23">
        <v>36329881.810000002</v>
      </c>
      <c r="AV30" s="23">
        <v>91549.32</v>
      </c>
      <c r="AW30" s="23">
        <f t="shared" si="6"/>
        <v>36421431.130000003</v>
      </c>
      <c r="AY30" s="23">
        <v>41321549.859999999</v>
      </c>
      <c r="AZ30" s="23">
        <v>86345.279999999999</v>
      </c>
      <c r="BA30" s="23">
        <f t="shared" ref="BA30" si="19">AY30+AZ30</f>
        <v>41407895.140000001</v>
      </c>
    </row>
    <row r="31" spans="1:53" x14ac:dyDescent="0.2">
      <c r="A31" s="1" t="s">
        <v>19</v>
      </c>
      <c r="B31" s="202">
        <v>50889116</v>
      </c>
      <c r="C31" s="202">
        <v>56768991</v>
      </c>
      <c r="D31" s="202">
        <v>55443706.789999999</v>
      </c>
      <c r="E31" s="202">
        <v>57061689.850000001</v>
      </c>
      <c r="F31" s="202">
        <v>57461907.780000001</v>
      </c>
      <c r="G31" s="202">
        <v>55386735.229999997</v>
      </c>
      <c r="H31" s="202">
        <v>47081874.859999999</v>
      </c>
      <c r="I31" s="202">
        <v>48705525.100000001</v>
      </c>
      <c r="J31" s="202">
        <v>48645688.880000003</v>
      </c>
      <c r="K31" s="249">
        <f t="shared" si="8"/>
        <v>52390305.68</v>
      </c>
      <c r="L31" s="152">
        <f>(K31-J31)*100/J31</f>
        <v>7.6977361945418847</v>
      </c>
      <c r="M31" s="33">
        <f t="shared" si="9"/>
        <v>2.9499228872437078</v>
      </c>
      <c r="O31" s="23">
        <v>50889116</v>
      </c>
      <c r="P31" s="23">
        <v>0</v>
      </c>
      <c r="Q31" s="23">
        <f>SUM(O31:P31)</f>
        <v>50889116</v>
      </c>
      <c r="S31" s="52">
        <v>56768991</v>
      </c>
      <c r="T31" s="135">
        <v>0</v>
      </c>
      <c r="U31" s="23">
        <f>SUM(S31:T31)</f>
        <v>56768991</v>
      </c>
      <c r="W31" s="154">
        <v>55443706.789999999</v>
      </c>
      <c r="X31" s="3">
        <v>0</v>
      </c>
      <c r="Y31" s="23">
        <f>SUM(W31:X31)</f>
        <v>55443706.789999999</v>
      </c>
      <c r="AA31" s="154">
        <v>57061689.850000001</v>
      </c>
      <c r="AB31" s="3">
        <v>0</v>
      </c>
      <c r="AC31" s="23">
        <f>SUM(AA31:AB31)</f>
        <v>57061689.850000001</v>
      </c>
      <c r="AE31" s="79">
        <v>57461907.780000001</v>
      </c>
      <c r="AF31" s="79">
        <v>0</v>
      </c>
      <c r="AG31" s="23">
        <f>SUM(AE31:AF31)</f>
        <v>57461907.780000001</v>
      </c>
      <c r="AI31" s="187">
        <v>55386735.229999997</v>
      </c>
      <c r="AJ31" s="79">
        <v>0</v>
      </c>
      <c r="AK31" s="23">
        <f>SUM(AI31:AJ31)</f>
        <v>55386735.229999997</v>
      </c>
      <c r="AM31" s="79">
        <v>47081874.859999999</v>
      </c>
      <c r="AN31" s="79">
        <v>0</v>
      </c>
      <c r="AO31" s="23">
        <f t="shared" si="2"/>
        <v>47081874.859999999</v>
      </c>
      <c r="AQ31" s="79">
        <v>48705525.100000001</v>
      </c>
      <c r="AR31" s="79">
        <v>0</v>
      </c>
      <c r="AS31" s="23">
        <f t="shared" si="18"/>
        <v>48705525.100000001</v>
      </c>
      <c r="AU31" s="23">
        <v>48645688.880000003</v>
      </c>
      <c r="AV31" s="23">
        <v>0</v>
      </c>
      <c r="AW31" s="23">
        <f t="shared" si="6"/>
        <v>48645688.880000003</v>
      </c>
      <c r="AY31" s="23">
        <v>52390305.68</v>
      </c>
      <c r="AZ31" s="23">
        <v>0</v>
      </c>
      <c r="BA31" s="23">
        <f t="shared" si="11"/>
        <v>52390305.68</v>
      </c>
    </row>
    <row r="32" spans="1:53" x14ac:dyDescent="0.2">
      <c r="A32" s="1" t="s">
        <v>20</v>
      </c>
      <c r="B32" s="202">
        <v>947180</v>
      </c>
      <c r="C32" s="202">
        <v>733942.51</v>
      </c>
      <c r="D32" s="202">
        <v>781392.16</v>
      </c>
      <c r="E32" s="202">
        <v>699281.7</v>
      </c>
      <c r="F32" s="202">
        <v>596586.29</v>
      </c>
      <c r="G32" s="202">
        <v>498307.01</v>
      </c>
      <c r="H32" s="202">
        <v>606989.46</v>
      </c>
      <c r="I32" s="202">
        <v>466302.37</v>
      </c>
      <c r="J32" s="202">
        <v>371505.16</v>
      </c>
      <c r="K32" s="249">
        <f t="shared" si="8"/>
        <v>269468.09999999998</v>
      </c>
      <c r="L32" s="152">
        <f>(K32-J32)*100/J32</f>
        <v>-27.465852695020441</v>
      </c>
      <c r="M32" s="33">
        <f t="shared" si="9"/>
        <v>-71.550486707911901</v>
      </c>
      <c r="O32" s="23">
        <v>947180</v>
      </c>
      <c r="P32" s="23">
        <v>0</v>
      </c>
      <c r="Q32" s="23">
        <f>SUM(O32:P32)</f>
        <v>947180</v>
      </c>
      <c r="S32" s="52">
        <v>733942.51</v>
      </c>
      <c r="T32" s="135">
        <v>0</v>
      </c>
      <c r="U32" s="23">
        <f>SUM(S32:T32)</f>
        <v>733942.51</v>
      </c>
      <c r="W32" s="154">
        <v>0</v>
      </c>
      <c r="X32" s="3">
        <v>781392.16</v>
      </c>
      <c r="Y32" s="23">
        <f>SUM(W32:X32)</f>
        <v>781392.16</v>
      </c>
      <c r="AA32" s="154">
        <v>699281.7</v>
      </c>
      <c r="AB32" s="3">
        <v>0</v>
      </c>
      <c r="AC32" s="23">
        <f>SUM(AA32:AB32)</f>
        <v>699281.7</v>
      </c>
      <c r="AE32" s="79">
        <v>596586.29</v>
      </c>
      <c r="AF32" s="79">
        <v>0</v>
      </c>
      <c r="AG32" s="23">
        <f>SUM(AE32:AF32)</f>
        <v>596586.29</v>
      </c>
      <c r="AI32" s="187">
        <v>498307.01</v>
      </c>
      <c r="AJ32" s="79">
        <v>0</v>
      </c>
      <c r="AK32" s="23">
        <f>SUM(AI32:AJ32)</f>
        <v>498307.01</v>
      </c>
      <c r="AM32" s="79">
        <v>606989.46</v>
      </c>
      <c r="AN32" s="79">
        <v>0</v>
      </c>
      <c r="AO32" s="23">
        <f t="shared" si="2"/>
        <v>606989.46</v>
      </c>
      <c r="AQ32" s="79">
        <v>466302.37</v>
      </c>
      <c r="AR32" s="79">
        <v>0</v>
      </c>
      <c r="AS32" s="23">
        <f t="shared" si="18"/>
        <v>466302.37</v>
      </c>
      <c r="AU32" s="23">
        <v>371505.16</v>
      </c>
      <c r="AV32" s="23">
        <v>0</v>
      </c>
      <c r="AW32" s="23">
        <f t="shared" si="6"/>
        <v>371505.16</v>
      </c>
      <c r="AY32" s="23">
        <v>269468.09999999998</v>
      </c>
      <c r="AZ32" s="23">
        <v>0</v>
      </c>
      <c r="BA32" s="23">
        <f t="shared" si="11"/>
        <v>269468.09999999998</v>
      </c>
    </row>
    <row r="33" spans="1:53" x14ac:dyDescent="0.2">
      <c r="A33" s="1" t="s">
        <v>21</v>
      </c>
      <c r="B33" s="202">
        <v>1659207</v>
      </c>
      <c r="C33" s="202">
        <v>1880338.51</v>
      </c>
      <c r="D33" s="202">
        <v>2269863.7400000002</v>
      </c>
      <c r="E33" s="202">
        <v>1453267.11</v>
      </c>
      <c r="F33" s="202">
        <v>1765943.8</v>
      </c>
      <c r="G33" s="202">
        <v>1468435.54</v>
      </c>
      <c r="H33" s="202">
        <v>1411554.26</v>
      </c>
      <c r="I33" s="202">
        <v>1348566.23</v>
      </c>
      <c r="J33" s="202">
        <v>1494117.62</v>
      </c>
      <c r="K33" s="249">
        <f t="shared" si="8"/>
        <v>1496395.1</v>
      </c>
      <c r="L33" s="152">
        <f>(K33-J33)*100/J33</f>
        <v>0.15242976654006538</v>
      </c>
      <c r="M33" s="33">
        <f t="shared" si="9"/>
        <v>-9.8126333845023499</v>
      </c>
      <c r="O33" s="23">
        <v>1659207</v>
      </c>
      <c r="P33" s="23">
        <v>0</v>
      </c>
      <c r="Q33" s="23">
        <f>SUM(O33:P33)</f>
        <v>1659207</v>
      </c>
      <c r="S33" s="52">
        <v>1846417.51</v>
      </c>
      <c r="T33" s="52">
        <v>33921</v>
      </c>
      <c r="U33" s="23">
        <f>SUM(S33:T33)</f>
        <v>1880338.51</v>
      </c>
      <c r="W33" s="154">
        <v>1746423.61</v>
      </c>
      <c r="X33" s="3">
        <v>523440.13</v>
      </c>
      <c r="Y33" s="23">
        <f>SUM(W33:X33)</f>
        <v>2269863.7400000002</v>
      </c>
      <c r="AA33" s="154">
        <v>1360022.76</v>
      </c>
      <c r="AB33" s="3">
        <v>93244.35</v>
      </c>
      <c r="AC33" s="23">
        <f>SUM(AA33:AB33)</f>
        <v>1453267.11</v>
      </c>
      <c r="AE33" s="79">
        <v>1765943.8</v>
      </c>
      <c r="AF33" s="79">
        <v>0</v>
      </c>
      <c r="AG33" s="23">
        <f>SUM(AE33:AF33)</f>
        <v>1765943.8</v>
      </c>
      <c r="AI33" s="187">
        <v>1468435.54</v>
      </c>
      <c r="AJ33" s="79">
        <v>0</v>
      </c>
      <c r="AK33" s="23">
        <f>SUM(AI33:AJ33)</f>
        <v>1468435.54</v>
      </c>
      <c r="AM33" s="79">
        <v>1338324.26</v>
      </c>
      <c r="AN33" s="79">
        <v>73230</v>
      </c>
      <c r="AO33" s="23">
        <f t="shared" si="2"/>
        <v>1411554.26</v>
      </c>
      <c r="AQ33" s="79">
        <v>1251310.55</v>
      </c>
      <c r="AR33" s="79">
        <v>97255.679999999993</v>
      </c>
      <c r="AS33" s="23">
        <f t="shared" si="18"/>
        <v>1348566.23</v>
      </c>
      <c r="AU33" s="23">
        <v>1340501.08</v>
      </c>
      <c r="AV33" s="23">
        <v>153616.54</v>
      </c>
      <c r="AW33" s="23">
        <f t="shared" si="6"/>
        <v>1494117.62</v>
      </c>
      <c r="AY33" s="23">
        <v>1402594.03</v>
      </c>
      <c r="AZ33" s="23">
        <v>93801.07</v>
      </c>
      <c r="BA33" s="23">
        <f t="shared" si="11"/>
        <v>1496395.1</v>
      </c>
    </row>
    <row r="34" spans="1:53" x14ac:dyDescent="0.2">
      <c r="A34" s="1" t="s">
        <v>22</v>
      </c>
      <c r="B34" s="202">
        <v>16853</v>
      </c>
      <c r="C34" s="202">
        <v>2925</v>
      </c>
      <c r="D34" s="202">
        <v>0</v>
      </c>
      <c r="E34" s="202">
        <v>0</v>
      </c>
      <c r="F34" s="203">
        <v>0</v>
      </c>
      <c r="G34" s="203">
        <v>0</v>
      </c>
      <c r="H34" s="203">
        <v>0</v>
      </c>
      <c r="I34" s="203">
        <v>13500</v>
      </c>
      <c r="J34" s="203">
        <v>693490.22</v>
      </c>
      <c r="K34" s="249">
        <f t="shared" si="8"/>
        <v>218703.47</v>
      </c>
      <c r="L34" s="156">
        <f>(K34-J34)*100/J34</f>
        <v>-68.463366361532835</v>
      </c>
      <c r="M34" s="33">
        <f t="shared" si="9"/>
        <v>1197.7123954192132</v>
      </c>
      <c r="O34" s="23">
        <v>16853</v>
      </c>
      <c r="P34" s="23">
        <v>0</v>
      </c>
      <c r="Q34" s="23">
        <f>SUM(O34:P34)</f>
        <v>16853</v>
      </c>
      <c r="S34" s="52">
        <v>0</v>
      </c>
      <c r="T34" s="52">
        <v>2925</v>
      </c>
      <c r="U34" s="23">
        <f>SUM(S34:T34)</f>
        <v>2925</v>
      </c>
      <c r="W34" s="154">
        <v>0</v>
      </c>
      <c r="X34" s="3">
        <v>0</v>
      </c>
      <c r="Y34" s="23">
        <f>SUM(W34:X34)</f>
        <v>0</v>
      </c>
      <c r="AA34" s="154">
        <v>0</v>
      </c>
      <c r="AB34" s="3">
        <v>0</v>
      </c>
      <c r="AC34" s="23">
        <f>SUM(AA34:AB34)</f>
        <v>0</v>
      </c>
      <c r="AE34" s="79">
        <v>0</v>
      </c>
      <c r="AF34" s="79">
        <v>0</v>
      </c>
      <c r="AG34" s="23">
        <f>SUM(AE34:AF34)</f>
        <v>0</v>
      </c>
      <c r="AI34" s="187">
        <v>0</v>
      </c>
      <c r="AJ34" s="79">
        <v>0</v>
      </c>
      <c r="AK34" s="23">
        <f>SUM(AI34:AJ34)</f>
        <v>0</v>
      </c>
      <c r="AM34" s="79">
        <v>0</v>
      </c>
      <c r="AN34" s="79">
        <v>0</v>
      </c>
      <c r="AO34" s="23">
        <f t="shared" si="2"/>
        <v>0</v>
      </c>
      <c r="AQ34" s="79">
        <v>13500</v>
      </c>
      <c r="AR34" s="79">
        <v>0</v>
      </c>
      <c r="AS34" s="23">
        <f t="shared" si="18"/>
        <v>13500</v>
      </c>
      <c r="AU34" s="23">
        <v>441000</v>
      </c>
      <c r="AV34" s="23">
        <v>252490.22</v>
      </c>
      <c r="AW34" s="23">
        <f t="shared" si="6"/>
        <v>693490.22</v>
      </c>
      <c r="AZ34" s="23">
        <v>218703.47</v>
      </c>
      <c r="BA34" s="23">
        <f t="shared" si="11"/>
        <v>218703.47</v>
      </c>
    </row>
    <row r="35" spans="1:53" x14ac:dyDescent="0.2">
      <c r="A35" s="1"/>
      <c r="B35" s="202"/>
      <c r="C35" s="202"/>
      <c r="D35" s="202"/>
      <c r="E35" s="202"/>
      <c r="F35" s="202"/>
      <c r="G35" s="202"/>
      <c r="H35" s="202"/>
      <c r="I35" s="202"/>
      <c r="J35" s="202"/>
      <c r="K35" s="249"/>
      <c r="L35" s="33"/>
      <c r="M35" s="33"/>
      <c r="S35" s="135"/>
      <c r="T35" s="135"/>
      <c r="W35" s="154"/>
      <c r="X35" s="3"/>
      <c r="AA35" s="154"/>
      <c r="AB35" s="3"/>
      <c r="AE35" s="166"/>
      <c r="AF35" s="79"/>
      <c r="AI35" s="190"/>
      <c r="AJ35" s="79"/>
      <c r="AM35" s="190"/>
      <c r="AN35" s="79"/>
      <c r="AQ35" s="190"/>
      <c r="AR35" s="190"/>
    </row>
    <row r="36" spans="1:53" x14ac:dyDescent="0.2">
      <c r="A36" s="1" t="s">
        <v>23</v>
      </c>
      <c r="B36" s="203">
        <v>0</v>
      </c>
      <c r="C36" s="203">
        <v>29046.15</v>
      </c>
      <c r="D36" s="203">
        <v>0</v>
      </c>
      <c r="E36" s="203">
        <v>50855</v>
      </c>
      <c r="F36" s="203">
        <v>50414.400000000001</v>
      </c>
      <c r="G36" s="203">
        <v>0</v>
      </c>
      <c r="H36" s="203">
        <v>1559</v>
      </c>
      <c r="I36" s="203">
        <v>625</v>
      </c>
      <c r="J36" s="203">
        <v>147</v>
      </c>
      <c r="K36" s="203">
        <f t="shared" ref="K36" si="20">BA36</f>
        <v>0</v>
      </c>
      <c r="L36" s="155">
        <f>(K36-J36)*100/J36</f>
        <v>-100</v>
      </c>
      <c r="M36" s="282" t="s">
        <v>69</v>
      </c>
      <c r="O36" s="23">
        <v>0</v>
      </c>
      <c r="P36" s="23">
        <v>0</v>
      </c>
      <c r="Q36" s="23">
        <f>SUM(O36:P36)</f>
        <v>0</v>
      </c>
      <c r="S36" s="136">
        <v>29046.15</v>
      </c>
      <c r="T36" s="135">
        <v>0</v>
      </c>
      <c r="U36" s="23">
        <f>SUM(S36:T36)</f>
        <v>29046.15</v>
      </c>
      <c r="W36" s="154">
        <v>0</v>
      </c>
      <c r="X36" s="3">
        <v>0</v>
      </c>
      <c r="Y36" s="23">
        <f>SUM(W36:X36)</f>
        <v>0</v>
      </c>
      <c r="AA36" s="154">
        <v>50855</v>
      </c>
      <c r="AB36" s="3">
        <v>0</v>
      </c>
      <c r="AC36" s="23">
        <f>SUM(AA36:AB36)</f>
        <v>50855</v>
      </c>
      <c r="AE36" s="167">
        <v>50414.400000000001</v>
      </c>
      <c r="AF36" s="79">
        <v>0</v>
      </c>
      <c r="AG36" s="23">
        <f>SUM(AE36:AF36)</f>
        <v>50414.400000000001</v>
      </c>
      <c r="AI36" s="191">
        <v>0</v>
      </c>
      <c r="AJ36" s="79">
        <v>0</v>
      </c>
      <c r="AK36" s="23">
        <f>SUM(AI36:AJ36)</f>
        <v>0</v>
      </c>
      <c r="AM36" s="167">
        <v>0</v>
      </c>
      <c r="AN36" s="79">
        <v>1559</v>
      </c>
      <c r="AO36" s="23">
        <f t="shared" si="2"/>
        <v>1559</v>
      </c>
      <c r="AQ36" s="167">
        <v>0</v>
      </c>
      <c r="AR36" s="79">
        <v>625</v>
      </c>
      <c r="AS36" s="23">
        <f t="shared" ref="AS36:AS39" si="21">SUM(AQ36:AR36)</f>
        <v>625</v>
      </c>
      <c r="AU36" s="23">
        <v>0</v>
      </c>
      <c r="AV36" s="23">
        <v>147</v>
      </c>
      <c r="AW36" s="23">
        <f t="shared" si="6"/>
        <v>147</v>
      </c>
      <c r="AZ36" s="23">
        <v>0</v>
      </c>
      <c r="BA36" s="23">
        <f t="shared" ref="BA36" si="22">AY36+AZ36</f>
        <v>0</v>
      </c>
    </row>
    <row r="37" spans="1:53" x14ac:dyDescent="0.2">
      <c r="A37" s="1" t="s">
        <v>24</v>
      </c>
      <c r="B37" s="202">
        <v>3948202</v>
      </c>
      <c r="C37" s="202">
        <v>3927976.79</v>
      </c>
      <c r="D37" s="202">
        <v>4581386</v>
      </c>
      <c r="E37" s="202">
        <v>5299359</v>
      </c>
      <c r="F37" s="202">
        <v>4560296.8500000006</v>
      </c>
      <c r="G37" s="202">
        <v>3463617</v>
      </c>
      <c r="H37" s="202">
        <v>2692006.32</v>
      </c>
      <c r="I37" s="202">
        <v>2662977.16</v>
      </c>
      <c r="J37" s="202">
        <v>2518564.4899999993</v>
      </c>
      <c r="K37" s="249">
        <f t="shared" si="8"/>
        <v>2658435.6900000004</v>
      </c>
      <c r="L37" s="155">
        <f t="shared" ref="L37:L39" si="23">(K37-J37)*100/J37</f>
        <v>5.5536080396337661</v>
      </c>
      <c r="M37" s="33">
        <f t="shared" si="9"/>
        <v>-32.667181415743151</v>
      </c>
      <c r="O37" s="23">
        <v>3929767</v>
      </c>
      <c r="P37" s="23">
        <v>18435</v>
      </c>
      <c r="Q37" s="23">
        <f>SUM(O37:P37)</f>
        <v>3948202</v>
      </c>
      <c r="S37" s="52">
        <v>3909125.79</v>
      </c>
      <c r="T37" s="52">
        <v>18851</v>
      </c>
      <c r="U37" s="23">
        <f>SUM(S37:T37)</f>
        <v>3927976.79</v>
      </c>
      <c r="W37" s="154">
        <v>4544396</v>
      </c>
      <c r="X37" s="3">
        <v>36990</v>
      </c>
      <c r="Y37" s="23">
        <f>SUM(W37:X37)</f>
        <v>4581386</v>
      </c>
      <c r="AA37" s="154">
        <v>5274048</v>
      </c>
      <c r="AB37" s="3">
        <v>25311</v>
      </c>
      <c r="AC37" s="23">
        <f>SUM(AA37:AB37)</f>
        <v>5299359</v>
      </c>
      <c r="AE37" s="79">
        <v>4560296.8500000006</v>
      </c>
      <c r="AF37" s="79">
        <v>0</v>
      </c>
      <c r="AG37" s="23">
        <f>SUM(AE37:AF37)</f>
        <v>4560296.8500000006</v>
      </c>
      <c r="AI37" s="187">
        <v>3463617</v>
      </c>
      <c r="AJ37" s="79">
        <v>0</v>
      </c>
      <c r="AK37" s="23">
        <f>SUM(AI37:AJ37)</f>
        <v>3463617</v>
      </c>
      <c r="AM37" s="79">
        <v>2650657.0499999998</v>
      </c>
      <c r="AN37" s="79">
        <v>41349.269999999997</v>
      </c>
      <c r="AO37" s="23">
        <f t="shared" si="2"/>
        <v>2692006.32</v>
      </c>
      <c r="AQ37" s="79">
        <v>2627194.04</v>
      </c>
      <c r="AR37" s="79">
        <v>35783.120000000003</v>
      </c>
      <c r="AS37" s="23">
        <f t="shared" si="21"/>
        <v>2662977.16</v>
      </c>
      <c r="AU37" s="23">
        <v>2474363.4399999995</v>
      </c>
      <c r="AV37" s="23">
        <v>44201.05</v>
      </c>
      <c r="AW37" s="23">
        <f t="shared" si="6"/>
        <v>2518564.4899999993</v>
      </c>
      <c r="AY37" s="23">
        <v>2616078.6300000004</v>
      </c>
      <c r="AZ37" s="23">
        <v>42357.06</v>
      </c>
      <c r="BA37" s="23">
        <f t="shared" si="11"/>
        <v>2658435.6900000004</v>
      </c>
    </row>
    <row r="38" spans="1:53" x14ac:dyDescent="0.2">
      <c r="A38" s="1" t="s">
        <v>25</v>
      </c>
      <c r="B38" s="203">
        <v>505722</v>
      </c>
      <c r="C38" s="203">
        <v>471287.61</v>
      </c>
      <c r="D38" s="203">
        <v>515436.24</v>
      </c>
      <c r="E38" s="203">
        <v>357901.24</v>
      </c>
      <c r="F38" s="203">
        <v>175101.46</v>
      </c>
      <c r="G38" s="203">
        <v>627034.74</v>
      </c>
      <c r="H38" s="203">
        <v>134777.53</v>
      </c>
      <c r="I38" s="203">
        <v>360456.81</v>
      </c>
      <c r="J38" s="203">
        <v>464913.03</v>
      </c>
      <c r="K38" s="249">
        <f t="shared" si="8"/>
        <v>514891.17000000004</v>
      </c>
      <c r="L38" s="155">
        <f t="shared" si="23"/>
        <v>10.74999769311693</v>
      </c>
      <c r="M38" s="33">
        <f t="shared" si="9"/>
        <v>1.8130850546347681</v>
      </c>
      <c r="O38" s="23">
        <v>497706</v>
      </c>
      <c r="P38" s="23">
        <v>8016</v>
      </c>
      <c r="Q38" s="23">
        <f>SUM(O38:P38)</f>
        <v>505722</v>
      </c>
      <c r="S38" s="52">
        <v>321522.95</v>
      </c>
      <c r="T38" s="52">
        <v>149764.66</v>
      </c>
      <c r="U38" s="23">
        <f>SUM(S38:T38)</f>
        <v>471287.61</v>
      </c>
      <c r="W38" s="154">
        <v>491816.71</v>
      </c>
      <c r="X38" s="3">
        <v>23619.53</v>
      </c>
      <c r="Y38" s="23">
        <f>SUM(W38:X38)</f>
        <v>515436.24</v>
      </c>
      <c r="AA38" s="154">
        <v>0</v>
      </c>
      <c r="AB38" s="3">
        <v>357901.24</v>
      </c>
      <c r="AC38" s="23">
        <f>SUM(AA38:AB38)</f>
        <v>357901.24</v>
      </c>
      <c r="AE38" s="79">
        <v>175101.46</v>
      </c>
      <c r="AF38" s="79">
        <v>0</v>
      </c>
      <c r="AG38" s="23">
        <f>SUM(AE38:AF38)</f>
        <v>175101.46</v>
      </c>
      <c r="AI38" s="187">
        <v>627034.74</v>
      </c>
      <c r="AJ38" s="79">
        <v>0</v>
      </c>
      <c r="AK38" s="23">
        <f>SUM(AI38:AJ38)</f>
        <v>627034.74</v>
      </c>
      <c r="AM38" s="79">
        <v>89296.2</v>
      </c>
      <c r="AN38" s="79">
        <v>45481.33</v>
      </c>
      <c r="AO38" s="23">
        <f t="shared" si="2"/>
        <v>134777.53</v>
      </c>
      <c r="AQ38" s="79">
        <v>0</v>
      </c>
      <c r="AR38" s="79">
        <v>360456.81</v>
      </c>
      <c r="AS38" s="23">
        <f t="shared" si="21"/>
        <v>360456.81</v>
      </c>
      <c r="AU38" s="23">
        <v>280577.38</v>
      </c>
      <c r="AV38" s="23">
        <v>184335.65</v>
      </c>
      <c r="AW38" s="23">
        <f t="shared" si="6"/>
        <v>464913.03</v>
      </c>
      <c r="AY38" s="23">
        <v>294903.15000000002</v>
      </c>
      <c r="AZ38" s="23">
        <v>219988.02000000002</v>
      </c>
      <c r="BA38" s="23">
        <f t="shared" si="11"/>
        <v>514891.17000000004</v>
      </c>
    </row>
    <row r="39" spans="1:53" x14ac:dyDescent="0.2">
      <c r="A39" s="15" t="s">
        <v>26</v>
      </c>
      <c r="B39" s="204">
        <v>34397</v>
      </c>
      <c r="C39" s="204">
        <v>44420.4</v>
      </c>
      <c r="D39" s="204">
        <v>28684.400000000001</v>
      </c>
      <c r="E39" s="204">
        <v>30101</v>
      </c>
      <c r="F39" s="204">
        <v>26634.83</v>
      </c>
      <c r="G39" s="204">
        <v>41973.120000000003</v>
      </c>
      <c r="H39" s="204">
        <v>77756.06</v>
      </c>
      <c r="I39" s="204">
        <v>117574.36</v>
      </c>
      <c r="J39" s="204">
        <v>147550.12</v>
      </c>
      <c r="K39" s="250">
        <f t="shared" si="8"/>
        <v>84027.5</v>
      </c>
      <c r="L39" s="266">
        <f t="shared" si="23"/>
        <v>-43.051554278641049</v>
      </c>
      <c r="M39" s="50">
        <f t="shared" si="9"/>
        <v>144.28729249643865</v>
      </c>
      <c r="O39" s="23">
        <v>34397.449999999997</v>
      </c>
      <c r="P39" s="23">
        <v>0</v>
      </c>
      <c r="Q39" s="23">
        <f>SUM(O39:P39)</f>
        <v>34397.449999999997</v>
      </c>
      <c r="S39" s="67">
        <v>0</v>
      </c>
      <c r="T39" s="67">
        <v>44420.4</v>
      </c>
      <c r="U39" s="23">
        <f>SUM(S39:T39)</f>
        <v>44420.4</v>
      </c>
      <c r="W39" s="154">
        <v>0</v>
      </c>
      <c r="X39" s="3">
        <v>28684.400000000001</v>
      </c>
      <c r="Y39" s="23">
        <f>SUM(W39:X39)</f>
        <v>28684.400000000001</v>
      </c>
      <c r="AA39" s="154">
        <v>0</v>
      </c>
      <c r="AB39" s="3">
        <v>30101</v>
      </c>
      <c r="AC39" s="23">
        <f>SUM(AA39:AB39)</f>
        <v>30101</v>
      </c>
      <c r="AE39" s="80">
        <v>26634.83</v>
      </c>
      <c r="AF39" s="80">
        <v>0</v>
      </c>
      <c r="AG39" s="23">
        <f>SUM(AE39:AF39)</f>
        <v>26634.83</v>
      </c>
      <c r="AI39" s="188">
        <v>41973.120000000003</v>
      </c>
      <c r="AJ39" s="80">
        <v>0</v>
      </c>
      <c r="AK39" s="23">
        <f>SUM(AI39:AJ39)</f>
        <v>41973.120000000003</v>
      </c>
      <c r="AM39" s="80">
        <v>0</v>
      </c>
      <c r="AN39" s="80">
        <v>77756.06</v>
      </c>
      <c r="AO39" s="31">
        <f t="shared" si="2"/>
        <v>77756.06</v>
      </c>
      <c r="AQ39" s="80">
        <v>0</v>
      </c>
      <c r="AR39" s="80">
        <v>117574.36</v>
      </c>
      <c r="AS39" s="31">
        <f t="shared" si="21"/>
        <v>117574.36</v>
      </c>
      <c r="AU39" s="23">
        <v>1735.72</v>
      </c>
      <c r="AV39" s="23">
        <v>145814.39999999999</v>
      </c>
      <c r="AW39" s="23">
        <f t="shared" si="6"/>
        <v>147550.12</v>
      </c>
      <c r="AZ39" s="23">
        <v>84027.5</v>
      </c>
      <c r="BA39" s="23">
        <f t="shared" si="11"/>
        <v>84027.5</v>
      </c>
    </row>
    <row r="40" spans="1:53" x14ac:dyDescent="0.2">
      <c r="A40" s="1" t="s">
        <v>169</v>
      </c>
      <c r="B40" s="16"/>
      <c r="C40" s="16"/>
      <c r="D40" s="16"/>
      <c r="E40" s="16"/>
      <c r="F40" s="16"/>
      <c r="G40" s="7"/>
      <c r="H40" s="7"/>
      <c r="I40" s="7"/>
      <c r="J40" s="7"/>
      <c r="K40" s="7"/>
      <c r="L40" s="7"/>
      <c r="M40" s="7"/>
    </row>
    <row r="41" spans="1:53" x14ac:dyDescent="0.2">
      <c r="A41" s="201" t="s">
        <v>170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5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</sheetData>
  <sheetProtection password="CAB5" sheet="1" objects="1" scenarios="1"/>
  <mergeCells count="10">
    <mergeCell ref="L7:M7"/>
    <mergeCell ref="O5:Q5"/>
    <mergeCell ref="W5:Y5"/>
    <mergeCell ref="A3:L3"/>
    <mergeCell ref="A4:M4"/>
    <mergeCell ref="AI5:AK5"/>
    <mergeCell ref="AE5:AG5"/>
    <mergeCell ref="A1:M1"/>
    <mergeCell ref="AA5:AC5"/>
    <mergeCell ref="S5:U5"/>
  </mergeCells>
  <phoneticPr fontId="2" type="noConversion"/>
  <printOptions horizontalCentered="1"/>
  <pageMargins left="0.34" right="0.36" top="1" bottom="0.93" header="0.5" footer="0.52"/>
  <pageSetup scale="77" orientation="landscape" r:id="rId1"/>
  <headerFooter scaleWithDoc="0" alignWithMargins="0">
    <oddHeader xml:space="preserve">&amp;R
</oddHeader>
    <oddFooter>&amp;L&amp;"Arial,Italic"&amp;10MSDE - LFRO   04-2016&amp;C&amp;"Arial,Regular"&amp;10&amp;P&amp;R&amp;"Arial,Italic"&amp;10Selected Financial Data - Part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CA40"/>
  <sheetViews>
    <sheetView zoomScaleNormal="100" workbookViewId="0">
      <selection activeCell="K10" sqref="K10"/>
    </sheetView>
  </sheetViews>
  <sheetFormatPr defaultColWidth="10" defaultRowHeight="12.75" x14ac:dyDescent="0.2"/>
  <cols>
    <col min="1" max="1" width="13.25" style="1" customWidth="1"/>
    <col min="2" max="11" width="12.625" style="1" customWidth="1"/>
    <col min="12" max="12" width="9.5" style="1" customWidth="1"/>
    <col min="13" max="13" width="6.625" style="1" customWidth="1"/>
    <col min="14" max="14" width="6" style="3" customWidth="1"/>
    <col min="15" max="15" width="15.375" style="3" customWidth="1"/>
    <col min="16" max="16" width="11.625" style="3" customWidth="1"/>
    <col min="17" max="17" width="12.875" style="3" customWidth="1"/>
    <col min="18" max="18" width="14.5" style="3" customWidth="1"/>
    <col min="19" max="19" width="11.25" style="3" customWidth="1"/>
    <col min="20" max="20" width="10.125" style="3" customWidth="1"/>
    <col min="21" max="21" width="12.5" style="3" bestFit="1" customWidth="1"/>
    <col min="22" max="22" width="11.125" style="3" customWidth="1"/>
    <col min="23" max="23" width="12.75" style="3" customWidth="1"/>
    <col min="24" max="24" width="13.875" style="3" customWidth="1"/>
    <col min="25" max="25" width="13.25" style="3" customWidth="1"/>
    <col min="26" max="26" width="10.125" style="3" customWidth="1"/>
    <col min="27" max="27" width="14.5" style="3" customWidth="1"/>
    <col min="28" max="28" width="10.125" style="3" customWidth="1"/>
    <col min="29" max="29" width="11" style="3" customWidth="1"/>
    <col min="30" max="30" width="12" style="3" customWidth="1"/>
    <col min="31" max="32" width="10.125" style="3" customWidth="1"/>
    <col min="33" max="33" width="14.375" style="3" customWidth="1"/>
    <col min="34" max="34" width="10.125" style="3" customWidth="1"/>
    <col min="35" max="35" width="11.25" style="3" customWidth="1"/>
    <col min="36" max="36" width="13" style="3" bestFit="1" customWidth="1"/>
    <col min="37" max="38" width="10.125" style="3" customWidth="1"/>
    <col min="39" max="39" width="12.125" style="3" customWidth="1"/>
    <col min="40" max="40" width="11.625" style="3" customWidth="1"/>
    <col min="41" max="41" width="15.125" style="3" customWidth="1"/>
    <col min="42" max="42" width="13" style="3" bestFit="1" customWidth="1"/>
    <col min="43" max="43" width="10" style="3"/>
    <col min="44" max="44" width="4.375" style="3" customWidth="1"/>
    <col min="45" max="45" width="16.375" style="3" customWidth="1"/>
    <col min="46" max="46" width="10" style="3"/>
    <col min="47" max="47" width="12.75" style="3" bestFit="1" customWidth="1"/>
    <col min="48" max="48" width="13" style="3" bestFit="1" customWidth="1"/>
    <col min="49" max="49" width="9" style="3" bestFit="1" customWidth="1"/>
    <col min="50" max="50" width="10" style="3"/>
    <col min="51" max="51" width="14.375" style="3" customWidth="1"/>
    <col min="52" max="52" width="10" style="3"/>
    <col min="53" max="53" width="13.125" style="3" customWidth="1"/>
    <col min="54" max="54" width="11.75" style="3" customWidth="1"/>
    <col min="55" max="55" width="10" style="3"/>
    <col min="56" max="56" width="4.375" style="3" customWidth="1"/>
    <col min="57" max="57" width="12.375" style="3" customWidth="1"/>
    <col min="58" max="58" width="10" style="3"/>
    <col min="59" max="59" width="13.125" style="3" customWidth="1"/>
    <col min="60" max="60" width="13" style="3" bestFit="1" customWidth="1"/>
    <col min="61" max="61" width="10" style="3"/>
    <col min="62" max="62" width="7.125" style="3" customWidth="1"/>
    <col min="63" max="63" width="13.625" style="3" customWidth="1"/>
    <col min="64" max="64" width="10" style="3"/>
    <col min="65" max="65" width="13.125" style="3" customWidth="1"/>
    <col min="66" max="66" width="12.5" style="3" customWidth="1"/>
    <col min="67" max="70" width="10" style="3"/>
    <col min="71" max="71" width="12.75" style="3" bestFit="1" customWidth="1"/>
    <col min="72" max="16384" width="10" style="3"/>
  </cols>
  <sheetData>
    <row r="1" spans="1:79" ht="15.75" customHeight="1" x14ac:dyDescent="0.2">
      <c r="A1" s="74" t="s">
        <v>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79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BE2" s="99">
        <f>BE10-BE11</f>
        <v>4110886069.8599997</v>
      </c>
      <c r="BG2" s="149">
        <f>BG10-BG11</f>
        <v>1119528355.95</v>
      </c>
    </row>
    <row r="3" spans="1:79" x14ac:dyDescent="0.2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79" x14ac:dyDescent="0.2">
      <c r="A4" s="285" t="s">
        <v>288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"/>
      <c r="O4" s="2"/>
      <c r="P4" s="2"/>
      <c r="Q4" s="2"/>
      <c r="R4" s="2"/>
      <c r="S4" s="2"/>
      <c r="T4" s="1"/>
      <c r="BK4" s="3" t="s">
        <v>267</v>
      </c>
      <c r="BQ4" s="3" t="s">
        <v>279</v>
      </c>
      <c r="BW4" s="3" t="s">
        <v>287</v>
      </c>
    </row>
    <row r="5" spans="1:79" ht="13.5" thickBot="1" x14ac:dyDescent="0.25">
      <c r="O5" s="134" t="s">
        <v>268</v>
      </c>
      <c r="U5" s="312" t="s">
        <v>106</v>
      </c>
      <c r="V5" s="312"/>
      <c r="W5" s="312"/>
      <c r="X5" s="312"/>
      <c r="AA5" s="3" t="s">
        <v>106</v>
      </c>
      <c r="AG5" s="3" t="s">
        <v>106</v>
      </c>
      <c r="AM5" s="3" t="s">
        <v>210</v>
      </c>
      <c r="AS5" s="3" t="s">
        <v>211</v>
      </c>
      <c r="AY5" s="3" t="s">
        <v>224</v>
      </c>
      <c r="BE5" s="3" t="s">
        <v>250</v>
      </c>
      <c r="BK5" s="3" t="s">
        <v>278</v>
      </c>
      <c r="BQ5" s="3" t="s">
        <v>278</v>
      </c>
      <c r="BW5" s="3" t="s">
        <v>278</v>
      </c>
    </row>
    <row r="6" spans="1:79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O6" s="235" t="s">
        <v>103</v>
      </c>
      <c r="P6" s="235"/>
      <c r="Q6" s="235"/>
      <c r="U6" s="308" t="s">
        <v>103</v>
      </c>
      <c r="V6" s="308"/>
      <c r="W6" s="308"/>
      <c r="AA6" s="3" t="s">
        <v>103</v>
      </c>
      <c r="AG6" s="3" t="s">
        <v>103</v>
      </c>
      <c r="AM6" s="3" t="s">
        <v>103</v>
      </c>
      <c r="AS6" s="3" t="s">
        <v>103</v>
      </c>
      <c r="AY6" s="3" t="s">
        <v>103</v>
      </c>
      <c r="BE6" s="3" t="s">
        <v>103</v>
      </c>
      <c r="BK6" s="3" t="s">
        <v>103</v>
      </c>
      <c r="BQ6" s="3" t="s">
        <v>103</v>
      </c>
      <c r="BW6" s="3" t="s">
        <v>103</v>
      </c>
    </row>
    <row r="7" spans="1:79" ht="12.75" customHeight="1" x14ac:dyDescent="0.2">
      <c r="L7" s="6" t="s">
        <v>27</v>
      </c>
      <c r="M7" s="6"/>
      <c r="N7" s="1"/>
      <c r="O7" s="232" t="s">
        <v>92</v>
      </c>
      <c r="P7" s="232"/>
      <c r="Q7" s="233" t="s">
        <v>105</v>
      </c>
      <c r="R7" s="3" t="s">
        <v>107</v>
      </c>
      <c r="U7" s="309" t="s">
        <v>92</v>
      </c>
      <c r="V7" s="309"/>
      <c r="W7" s="310" t="s">
        <v>105</v>
      </c>
      <c r="X7" s="3" t="s">
        <v>107</v>
      </c>
      <c r="AA7" s="3" t="s">
        <v>92</v>
      </c>
      <c r="AC7" s="3" t="s">
        <v>105</v>
      </c>
      <c r="AD7" s="3" t="s">
        <v>107</v>
      </c>
      <c r="AG7" s="3" t="s">
        <v>92</v>
      </c>
      <c r="AI7" s="3" t="s">
        <v>105</v>
      </c>
      <c r="AJ7" s="3" t="s">
        <v>107</v>
      </c>
      <c r="AM7" s="3" t="s">
        <v>92</v>
      </c>
      <c r="AO7" s="3" t="s">
        <v>105</v>
      </c>
      <c r="AP7" s="3" t="s">
        <v>107</v>
      </c>
      <c r="AS7" s="3" t="s">
        <v>92</v>
      </c>
      <c r="AU7" s="3" t="s">
        <v>105</v>
      </c>
      <c r="AV7" s="3" t="s">
        <v>107</v>
      </c>
      <c r="AY7" s="3" t="s">
        <v>92</v>
      </c>
      <c r="BA7" s="3" t="s">
        <v>105</v>
      </c>
      <c r="BB7" s="3" t="s">
        <v>107</v>
      </c>
      <c r="BE7" s="3" t="s">
        <v>92</v>
      </c>
      <c r="BG7" s="3" t="s">
        <v>105</v>
      </c>
      <c r="BH7" s="3" t="s">
        <v>107</v>
      </c>
      <c r="BK7" s="3" t="s">
        <v>92</v>
      </c>
      <c r="BM7" s="3" t="s">
        <v>105</v>
      </c>
      <c r="BN7" s="3" t="s">
        <v>107</v>
      </c>
      <c r="BQ7" s="3" t="s">
        <v>92</v>
      </c>
      <c r="BS7" s="3" t="s">
        <v>105</v>
      </c>
      <c r="BT7" s="3" t="s">
        <v>107</v>
      </c>
      <c r="BW7" s="3" t="s">
        <v>92</v>
      </c>
      <c r="BY7" s="3" t="s">
        <v>105</v>
      </c>
      <c r="BZ7" s="3" t="s">
        <v>107</v>
      </c>
    </row>
    <row r="8" spans="1:79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N8" s="7"/>
      <c r="O8" s="72"/>
      <c r="P8" s="72"/>
      <c r="Q8" s="230"/>
      <c r="R8" s="3" t="s">
        <v>108</v>
      </c>
      <c r="U8" s="72"/>
      <c r="V8" s="72"/>
      <c r="W8" s="299"/>
      <c r="X8" s="3" t="s">
        <v>108</v>
      </c>
      <c r="AD8" s="3" t="s">
        <v>108</v>
      </c>
      <c r="AJ8" s="3" t="s">
        <v>108</v>
      </c>
      <c r="AP8" s="3" t="s">
        <v>108</v>
      </c>
      <c r="AV8" s="3" t="s">
        <v>108</v>
      </c>
      <c r="BB8" s="3" t="s">
        <v>108</v>
      </c>
      <c r="BH8" s="3" t="s">
        <v>108</v>
      </c>
      <c r="BN8" s="3" t="s">
        <v>108</v>
      </c>
      <c r="BT8" s="3" t="s">
        <v>108</v>
      </c>
      <c r="BZ8" s="3" t="s">
        <v>108</v>
      </c>
    </row>
    <row r="9" spans="1:79" ht="13.5" thickBot="1" x14ac:dyDescent="0.25">
      <c r="A9" s="8" t="s">
        <v>1</v>
      </c>
      <c r="B9" s="231" t="s">
        <v>132</v>
      </c>
      <c r="C9" s="231" t="s">
        <v>145</v>
      </c>
      <c r="D9" s="231" t="s">
        <v>180</v>
      </c>
      <c r="E9" s="231" t="s">
        <v>193</v>
      </c>
      <c r="F9" s="231" t="s">
        <v>206</v>
      </c>
      <c r="G9" s="231" t="s">
        <v>220</v>
      </c>
      <c r="H9" s="231" t="s">
        <v>240</v>
      </c>
      <c r="I9" s="231" t="s">
        <v>267</v>
      </c>
      <c r="J9" s="231" t="s">
        <v>279</v>
      </c>
      <c r="K9" s="264" t="s">
        <v>287</v>
      </c>
      <c r="L9" s="9" t="s">
        <v>38</v>
      </c>
      <c r="M9" s="9" t="s">
        <v>38</v>
      </c>
      <c r="N9" s="24"/>
      <c r="O9" s="229" t="s">
        <v>63</v>
      </c>
      <c r="P9" s="229" t="s">
        <v>104</v>
      </c>
      <c r="Q9" s="234"/>
      <c r="U9" s="73" t="s">
        <v>63</v>
      </c>
      <c r="V9" s="73" t="s">
        <v>104</v>
      </c>
      <c r="W9" s="311"/>
      <c r="AA9" s="3" t="s">
        <v>63</v>
      </c>
      <c r="AB9" s="3" t="s">
        <v>104</v>
      </c>
      <c r="AG9" s="3" t="s">
        <v>63</v>
      </c>
      <c r="AH9" s="3" t="s">
        <v>104</v>
      </c>
      <c r="AM9" s="3" t="s">
        <v>63</v>
      </c>
      <c r="AN9" s="3" t="s">
        <v>104</v>
      </c>
      <c r="AS9" s="3" t="s">
        <v>63</v>
      </c>
      <c r="AT9" s="3" t="s">
        <v>104</v>
      </c>
      <c r="AY9" s="3" t="s">
        <v>63</v>
      </c>
      <c r="AZ9" s="3" t="s">
        <v>104</v>
      </c>
      <c r="BE9" s="3" t="s">
        <v>63</v>
      </c>
      <c r="BF9" s="3" t="s">
        <v>104</v>
      </c>
      <c r="BK9" s="3" t="s">
        <v>63</v>
      </c>
      <c r="BL9" s="3" t="s">
        <v>104</v>
      </c>
      <c r="BQ9" s="3" t="s">
        <v>63</v>
      </c>
      <c r="BR9" s="3" t="s">
        <v>104</v>
      </c>
      <c r="BW9" s="3" t="s">
        <v>63</v>
      </c>
      <c r="BX9" s="3" t="s">
        <v>104</v>
      </c>
    </row>
    <row r="10" spans="1:79" x14ac:dyDescent="0.2">
      <c r="A10" s="7" t="s">
        <v>2</v>
      </c>
      <c r="B10" s="11">
        <v>3990917</v>
      </c>
      <c r="C10" s="11">
        <v>4255030.0019500004</v>
      </c>
      <c r="D10" s="11">
        <v>5039446.4982400006</v>
      </c>
      <c r="E10" s="11">
        <v>5027416.756980001</v>
      </c>
      <c r="F10" s="11">
        <v>5204234.3016299997</v>
      </c>
      <c r="G10" s="11">
        <v>5268329.5315399999</v>
      </c>
      <c r="H10" s="11">
        <v>5228142.7744000014</v>
      </c>
      <c r="I10" s="11">
        <v>5127670.6140600014</v>
      </c>
      <c r="J10" s="11">
        <v>5188169.0240899995</v>
      </c>
      <c r="K10" s="11">
        <f>CA10</f>
        <v>5298727.1404900001</v>
      </c>
      <c r="L10" s="152">
        <f>(K10-J10)*100/J10</f>
        <v>2.130965970589064</v>
      </c>
      <c r="M10" s="279">
        <f>(K10-B10)*100/B10</f>
        <v>32.769665229570052</v>
      </c>
      <c r="N10" s="11"/>
      <c r="O10" s="11">
        <f>SUM(O12:O39)</f>
        <v>3129196588</v>
      </c>
      <c r="P10" s="11">
        <f>SUM(P12:P39)</f>
        <v>6721794.6200000001</v>
      </c>
      <c r="Q10" s="11">
        <f>SUM(Q12:Q39)</f>
        <v>716960852.77999997</v>
      </c>
      <c r="R10" s="11">
        <f>SUM(R12:R39)</f>
        <v>3839435646.1599998</v>
      </c>
      <c r="S10" s="11">
        <f>SUM(S12:S39)</f>
        <v>3839435.6461599995</v>
      </c>
      <c r="U10" s="11">
        <f>SUM(U12:U39)</f>
        <v>3225104541</v>
      </c>
      <c r="V10" s="11">
        <f>SUM(V12:V39)</f>
        <v>5711754.7499999991</v>
      </c>
      <c r="W10" s="11">
        <f>SUM(W12:W39)</f>
        <v>771524617.13</v>
      </c>
      <c r="X10" s="11">
        <f>SUM(X12:X39)</f>
        <v>3990917403.3800011</v>
      </c>
      <c r="Y10" s="11">
        <f>SUM(Y12:Y39)</f>
        <v>3990917.40338</v>
      </c>
      <c r="AA10" s="146">
        <f>SUM(AA12:AA39)</f>
        <v>3424356935.019999</v>
      </c>
      <c r="AB10" s="146">
        <f>SUM(AB12:AB39)</f>
        <v>5749994.7000000002</v>
      </c>
      <c r="AC10" s="146">
        <f>SUM(AC12:AC39)</f>
        <v>836423061.62999988</v>
      </c>
      <c r="AD10" s="146">
        <f>SUM(AD12:AD39)</f>
        <v>4255030001.9499998</v>
      </c>
      <c r="AE10" s="146">
        <f>SUM(AE12:AE39)</f>
        <v>4255030.0019500004</v>
      </c>
      <c r="AG10" s="146">
        <f>SUM(AG12:AG39)</f>
        <v>4116776614.7800002</v>
      </c>
      <c r="AH10" s="146">
        <f>SUM(AH12:AH39)</f>
        <v>5543501.3000000007</v>
      </c>
      <c r="AI10" s="146">
        <f>SUM(AI12:AI39)</f>
        <v>928213384.76000011</v>
      </c>
      <c r="AJ10" s="146">
        <f>SUM(AJ12:AJ39)</f>
        <v>5039446498.2400007</v>
      </c>
      <c r="AK10" s="146">
        <f>SUM(AK12:AK39)</f>
        <v>5039446.4982400006</v>
      </c>
      <c r="AM10" s="146">
        <f>SUM(AM12:AM39)</f>
        <v>4010881499.8600006</v>
      </c>
      <c r="AN10" s="146">
        <f>SUM(AN12:AN39)</f>
        <v>4971358.0299999993</v>
      </c>
      <c r="AO10" s="146">
        <f>SUM(AO12:AO39)</f>
        <v>1021506615.1500001</v>
      </c>
      <c r="AP10" s="146">
        <f>SUM(AP12:AP39)</f>
        <v>5027416756.9800014</v>
      </c>
      <c r="AQ10" s="146">
        <f>SUM(AQ12:AQ39)</f>
        <v>5027416.756980001</v>
      </c>
      <c r="AS10" s="146">
        <f>SUM(AS12:AS39)</f>
        <v>4130247054.2799997</v>
      </c>
      <c r="AT10" s="146">
        <f>SUM(AT12:AT39)</f>
        <v>4255833.05</v>
      </c>
      <c r="AU10" s="146">
        <f>SUM(AU12:AU39)</f>
        <v>1078243080.4000001</v>
      </c>
      <c r="AV10" s="146">
        <f>SUM(AV12:AV39)</f>
        <v>5204234301.6300011</v>
      </c>
      <c r="AW10" s="146">
        <f>SUM(AW12:AW39)</f>
        <v>5204234.3016299997</v>
      </c>
      <c r="AY10" s="146">
        <f>SUM(AY12:AY39)</f>
        <v>4155249582.8699999</v>
      </c>
      <c r="AZ10" s="146">
        <f>SUM(AZ12:AZ39)</f>
        <v>3981738.1899999995</v>
      </c>
      <c r="BA10" s="146">
        <f>SUM(BA12:BA39)</f>
        <v>1117061686.8599997</v>
      </c>
      <c r="BB10" s="146">
        <f>SUM(BB12:BB39)</f>
        <v>5268329531.5400019</v>
      </c>
      <c r="BC10" s="146">
        <f>SUM(BC12:BC39)</f>
        <v>5268329.5315399999</v>
      </c>
      <c r="BE10" s="146">
        <f>SUM(BE12:BE39)</f>
        <v>4110886069.8599997</v>
      </c>
      <c r="BF10" s="146">
        <f>SUM(BF12:BF39)</f>
        <v>2271651.41</v>
      </c>
      <c r="BG10" s="146">
        <f>SUM(BG12:BG39)</f>
        <v>1119528355.95</v>
      </c>
      <c r="BH10" s="146">
        <f>SUM(BH12:BH39)</f>
        <v>5228142774.3999996</v>
      </c>
      <c r="BI10" s="146">
        <f>SUM(BI12:BI39)</f>
        <v>5228142.7744000014</v>
      </c>
      <c r="BK10" s="146">
        <f>SUM(BK12:BK39)</f>
        <v>4007386545.6999998</v>
      </c>
      <c r="BL10" s="146">
        <f>SUM(BL12:BL39)</f>
        <v>2138830.92</v>
      </c>
      <c r="BM10" s="146">
        <f>SUM(BM12:BM39)</f>
        <v>1122422899.2800002</v>
      </c>
      <c r="BN10" s="146">
        <f>SUM(BN12:BN39)</f>
        <v>5127670614.0599995</v>
      </c>
      <c r="BO10" s="146">
        <f>SUM(BO12:BO39)</f>
        <v>5127670.6140600005</v>
      </c>
      <c r="BQ10" s="3">
        <f>SUM(BQ12:BQ39)</f>
        <v>4050865850.1800008</v>
      </c>
      <c r="BR10" s="3">
        <f t="shared" ref="BR10:BU10" si="0">SUM(BR12:BR39)</f>
        <v>1775792.65</v>
      </c>
      <c r="BS10" s="3">
        <f t="shared" si="0"/>
        <v>1139078966.5600002</v>
      </c>
      <c r="BT10" s="3">
        <f t="shared" si="0"/>
        <v>5188169024.0899992</v>
      </c>
      <c r="BU10" s="3">
        <f t="shared" si="0"/>
        <v>5188169.0240899995</v>
      </c>
      <c r="BW10" s="3">
        <v>4139834376.3599997</v>
      </c>
      <c r="BX10" s="3">
        <v>1817051.4299999997</v>
      </c>
      <c r="BY10" s="3">
        <v>1160709815.5600002</v>
      </c>
      <c r="BZ10" s="3">
        <f>BW10-BX10+BY10</f>
        <v>5298727140.4899998</v>
      </c>
      <c r="CA10" s="3">
        <f>BZ10/1000</f>
        <v>5298727.1404900001</v>
      </c>
    </row>
    <row r="11" spans="1:79" x14ac:dyDescent="0.2">
      <c r="M11" s="13"/>
      <c r="N11" s="13"/>
    </row>
    <row r="12" spans="1:79" x14ac:dyDescent="0.2">
      <c r="A12" s="1" t="s">
        <v>3</v>
      </c>
      <c r="B12" s="1">
        <v>43869</v>
      </c>
      <c r="C12" s="1">
        <v>46213.281630000012</v>
      </c>
      <c r="D12" s="1">
        <v>54763.816230000004</v>
      </c>
      <c r="E12" s="1">
        <v>52158.789989999997</v>
      </c>
      <c r="F12" s="1">
        <v>55655.175739999991</v>
      </c>
      <c r="G12" s="1">
        <v>56252.210859999999</v>
      </c>
      <c r="H12" s="1">
        <v>56311.856409999986</v>
      </c>
      <c r="I12" s="1">
        <v>52371.661220000002</v>
      </c>
      <c r="J12" s="1">
        <v>55061.286549999997</v>
      </c>
      <c r="K12" s="1">
        <f>CA12</f>
        <v>53605.739139999998</v>
      </c>
      <c r="L12" s="152">
        <f>(K12-J12)*100/J12</f>
        <v>-2.6435041772557333</v>
      </c>
      <c r="M12" s="33">
        <f>(K12-B12)*100/B12</f>
        <v>22.195033258109365</v>
      </c>
      <c r="N12" s="13"/>
      <c r="O12" s="3">
        <v>33974534</v>
      </c>
      <c r="P12" s="3">
        <v>125360.44</v>
      </c>
      <c r="Q12" s="3">
        <v>8025130</v>
      </c>
      <c r="R12" s="3">
        <f>O12-P12+Q12</f>
        <v>41874303.560000002</v>
      </c>
      <c r="S12" s="3">
        <f>R12/1000</f>
        <v>41874.30356</v>
      </c>
      <c r="U12" s="3">
        <v>34912483</v>
      </c>
      <c r="V12" s="3">
        <v>141365</v>
      </c>
      <c r="W12" s="3">
        <v>9098377</v>
      </c>
      <c r="X12" s="3">
        <f>U12-V12+W12</f>
        <v>43869495</v>
      </c>
      <c r="Y12" s="3">
        <f>X12/1000</f>
        <v>43869.495000000003</v>
      </c>
      <c r="AA12" s="3">
        <v>37083559.030000009</v>
      </c>
      <c r="AB12" s="3">
        <v>162723.47</v>
      </c>
      <c r="AC12" s="3">
        <v>9292446.0700000003</v>
      </c>
      <c r="AD12" s="3">
        <f>AA12-AB12+AC12</f>
        <v>46213281.63000001</v>
      </c>
      <c r="AE12" s="3">
        <f>AD12/1000</f>
        <v>46213.281630000012</v>
      </c>
      <c r="AG12" s="3">
        <v>44759335.300000004</v>
      </c>
      <c r="AH12" s="3">
        <v>208411.12</v>
      </c>
      <c r="AI12" s="3">
        <v>10212892.050000001</v>
      </c>
      <c r="AJ12" s="3">
        <f>AG12-AH12+AI12</f>
        <v>54763816.230000004</v>
      </c>
      <c r="AK12" s="3">
        <f>AJ12/1000</f>
        <v>54763.816230000004</v>
      </c>
      <c r="AM12" s="3">
        <v>41460933.539999992</v>
      </c>
      <c r="AN12" s="3">
        <v>217859.51</v>
      </c>
      <c r="AO12" s="3">
        <v>10915715.960000003</v>
      </c>
      <c r="AP12" s="3">
        <f>AM12-AN12+AO12</f>
        <v>52158789.989999995</v>
      </c>
      <c r="AQ12" s="3">
        <f>AP12/1000</f>
        <v>52158.789989999997</v>
      </c>
      <c r="AS12" s="3">
        <v>44899637.719999999</v>
      </c>
      <c r="AT12" s="3">
        <v>236274.7</v>
      </c>
      <c r="AU12" s="3">
        <v>10991812.720000001</v>
      </c>
      <c r="AV12" s="3">
        <f>AS12-AT12+AU12</f>
        <v>55655175.739999995</v>
      </c>
      <c r="AW12" s="3">
        <f>AV12/1000</f>
        <v>55655.175739999991</v>
      </c>
      <c r="AY12" s="3">
        <v>45065493.999999993</v>
      </c>
      <c r="AZ12" s="3">
        <v>222095.87</v>
      </c>
      <c r="BA12" s="3">
        <v>11408812.73</v>
      </c>
      <c r="BB12" s="3">
        <f>AY12-AZ12+BA12</f>
        <v>56252210.859999999</v>
      </c>
      <c r="BC12" s="3">
        <f>BB12/1000</f>
        <v>56252.210859999999</v>
      </c>
      <c r="BE12" s="3">
        <v>45070270.559999995</v>
      </c>
      <c r="BF12" s="3">
        <v>211833.34</v>
      </c>
      <c r="BG12" s="3">
        <v>11453419.189999999</v>
      </c>
      <c r="BH12" s="3">
        <f t="shared" ref="BH12:BH16" si="1">BE12-BF12+BG12</f>
        <v>56311856.409999989</v>
      </c>
      <c r="BI12" s="3">
        <f t="shared" ref="BI12:BI16" si="2">BH12/1000</f>
        <v>56311.856409999986</v>
      </c>
      <c r="BK12" s="3">
        <v>41154029.629999995</v>
      </c>
      <c r="BL12" s="3">
        <v>198281.52</v>
      </c>
      <c r="BM12" s="3">
        <v>11415913.109999999</v>
      </c>
      <c r="BN12" s="3">
        <f t="shared" ref="BN12:BN16" si="3">BK12-BL12+BM12</f>
        <v>52371661.219999991</v>
      </c>
      <c r="BO12" s="3">
        <f t="shared" ref="BO12:BO16" si="4">BN12/1000</f>
        <v>52371.661219999995</v>
      </c>
      <c r="BQ12" s="3">
        <v>43673167.199999996</v>
      </c>
      <c r="BR12" s="3">
        <v>216886.31</v>
      </c>
      <c r="BS12" s="3">
        <v>11605005.66</v>
      </c>
      <c r="BT12" s="3">
        <f>BQ12-BR12+BS12</f>
        <v>55061286.549999997</v>
      </c>
      <c r="BU12" s="3">
        <f>BT12/1000</f>
        <v>55061.286549999997</v>
      </c>
      <c r="BW12" s="3">
        <v>42574835.399999999</v>
      </c>
      <c r="BX12" s="3">
        <v>228335.89</v>
      </c>
      <c r="BY12" s="3">
        <v>11259239.629999999</v>
      </c>
      <c r="BZ12" s="3">
        <f>BW12-BX12+BY12</f>
        <v>53605739.140000001</v>
      </c>
      <c r="CA12" s="3">
        <f>BZ12/1000</f>
        <v>53605.739139999998</v>
      </c>
    </row>
    <row r="13" spans="1:79" x14ac:dyDescent="0.2">
      <c r="A13" s="1" t="s">
        <v>4</v>
      </c>
      <c r="B13" s="1">
        <v>316152</v>
      </c>
      <c r="C13" s="1">
        <v>339474.22856999992</v>
      </c>
      <c r="D13" s="1">
        <v>405419.5317900001</v>
      </c>
      <c r="E13" s="1">
        <v>416325.10983999993</v>
      </c>
      <c r="F13" s="1">
        <v>440868.43470999994</v>
      </c>
      <c r="G13" s="1">
        <v>438171.66867000004</v>
      </c>
      <c r="H13" s="1">
        <v>443610.86858000001</v>
      </c>
      <c r="I13" s="1">
        <v>437957.32526000001</v>
      </c>
      <c r="J13" s="1">
        <v>442755.66558000003</v>
      </c>
      <c r="K13" s="1">
        <f t="shared" ref="K13:K16" si="5">CA13</f>
        <v>457825.36445999995</v>
      </c>
      <c r="L13" s="152">
        <f>(K13-J13)*100/J13</f>
        <v>3.4036151429612889</v>
      </c>
      <c r="M13" s="33">
        <f t="shared" ref="M13:M16" si="6">(K13-B13)*100/B13</f>
        <v>44.811788146208137</v>
      </c>
      <c r="N13" s="13"/>
      <c r="O13" s="3">
        <v>244522000</v>
      </c>
      <c r="P13" s="3">
        <v>0</v>
      </c>
      <c r="Q13" s="3">
        <v>53681360</v>
      </c>
      <c r="R13" s="3">
        <f>O13-P13+Q13</f>
        <v>298203360</v>
      </c>
      <c r="S13" s="3">
        <f>R13/1000</f>
        <v>298203.36</v>
      </c>
      <c r="U13" s="3">
        <v>258563506</v>
      </c>
      <c r="V13" s="3">
        <v>0</v>
      </c>
      <c r="W13" s="3">
        <v>57588148</v>
      </c>
      <c r="X13" s="3">
        <f>U13-V13+W13</f>
        <v>316151654</v>
      </c>
      <c r="Y13" s="3">
        <f>X13/1000</f>
        <v>316151.65399999998</v>
      </c>
      <c r="AA13" s="3">
        <v>278249762.28999996</v>
      </c>
      <c r="AB13" s="3">
        <v>0</v>
      </c>
      <c r="AC13" s="3">
        <v>61224466.280000001</v>
      </c>
      <c r="AD13" s="3">
        <f>AA13-AB13+AC13</f>
        <v>339474228.56999993</v>
      </c>
      <c r="AE13" s="3">
        <f>AD13/1000</f>
        <v>339474.22856999992</v>
      </c>
      <c r="AG13" s="3">
        <v>336806457.41000009</v>
      </c>
      <c r="AH13" s="3">
        <v>170014.62</v>
      </c>
      <c r="AI13" s="3">
        <v>68783089</v>
      </c>
      <c r="AJ13" s="3">
        <f>AG13-AH13+AI13</f>
        <v>405419531.79000008</v>
      </c>
      <c r="AK13" s="3">
        <f>AJ13/1000</f>
        <v>405419.5317900001</v>
      </c>
      <c r="AM13" s="3">
        <v>337941479.91999996</v>
      </c>
      <c r="AN13" s="3">
        <v>187208.81</v>
      </c>
      <c r="AO13" s="3">
        <v>78570838.729999989</v>
      </c>
      <c r="AP13" s="3">
        <f>AM13-AN13+AO13</f>
        <v>416325109.83999991</v>
      </c>
      <c r="AQ13" s="3">
        <f>AP13/1000</f>
        <v>416325.10983999993</v>
      </c>
      <c r="AS13" s="3">
        <v>355070383.87999994</v>
      </c>
      <c r="AT13" s="3">
        <v>190965.94</v>
      </c>
      <c r="AU13" s="3">
        <v>85989016.769999996</v>
      </c>
      <c r="AV13" s="3">
        <f>AS13-AT13+AU13</f>
        <v>440868434.70999992</v>
      </c>
      <c r="AW13" s="3">
        <f>AV13/1000</f>
        <v>440868.43470999994</v>
      </c>
      <c r="AY13" s="3">
        <v>350382228.59000003</v>
      </c>
      <c r="AZ13" s="3">
        <v>190038</v>
      </c>
      <c r="BA13" s="3">
        <v>87979478.079999983</v>
      </c>
      <c r="BB13" s="3">
        <f>AY13-AZ13+BA13</f>
        <v>438171668.67000002</v>
      </c>
      <c r="BC13" s="3">
        <f>BB13/1000</f>
        <v>438171.66867000004</v>
      </c>
      <c r="BE13" s="3">
        <v>353481915.96999997</v>
      </c>
      <c r="BF13" s="3">
        <v>184974.78</v>
      </c>
      <c r="BG13" s="3">
        <v>90313927.390000001</v>
      </c>
      <c r="BH13" s="3">
        <f t="shared" si="1"/>
        <v>443610868.57999998</v>
      </c>
      <c r="BI13" s="3">
        <f t="shared" si="2"/>
        <v>443610.86858000001</v>
      </c>
      <c r="BK13" s="3">
        <v>349529608.80000001</v>
      </c>
      <c r="BL13" s="3">
        <v>0</v>
      </c>
      <c r="BM13" s="3">
        <v>88427716.460000008</v>
      </c>
      <c r="BN13" s="3">
        <f t="shared" si="3"/>
        <v>437957325.25999999</v>
      </c>
      <c r="BO13" s="3">
        <f t="shared" si="4"/>
        <v>437957.32526000001</v>
      </c>
      <c r="BQ13" s="3">
        <v>354384264.30000007</v>
      </c>
      <c r="BR13" s="3">
        <v>0</v>
      </c>
      <c r="BS13" s="3">
        <v>88371401.279999986</v>
      </c>
      <c r="BT13" s="3">
        <f t="shared" ref="BT13:BT39" si="7">BQ13-BR13+BS13</f>
        <v>442755665.58000004</v>
      </c>
      <c r="BU13" s="3">
        <f t="shared" ref="BU13:BU39" si="8">BT13/1000</f>
        <v>442755.66558000003</v>
      </c>
      <c r="BW13" s="3">
        <v>365528587.64999998</v>
      </c>
      <c r="BX13" s="3">
        <v>0</v>
      </c>
      <c r="BY13" s="3">
        <v>92296776.810000002</v>
      </c>
      <c r="BZ13" s="3">
        <f t="shared" ref="BZ13:BZ16" si="9">BW13-BX13+BY13</f>
        <v>457825364.45999998</v>
      </c>
      <c r="CA13" s="3">
        <f t="shared" ref="CA13:CA16" si="10">BZ13/1000</f>
        <v>457825.36445999995</v>
      </c>
    </row>
    <row r="14" spans="1:79" x14ac:dyDescent="0.2">
      <c r="A14" s="1" t="s">
        <v>5</v>
      </c>
      <c r="B14" s="1">
        <v>383272</v>
      </c>
      <c r="C14" s="1">
        <v>407609.64318000001</v>
      </c>
      <c r="D14" s="1">
        <v>549154.33033000014</v>
      </c>
      <c r="E14" s="1">
        <v>497883.37481000012</v>
      </c>
      <c r="F14" s="1">
        <v>505464.46131999994</v>
      </c>
      <c r="G14" s="1">
        <v>505638.70896000013</v>
      </c>
      <c r="H14" s="1">
        <v>517959.5515199998</v>
      </c>
      <c r="I14" s="1">
        <v>512305.75172</v>
      </c>
      <c r="J14" s="1">
        <v>502900.62904999993</v>
      </c>
      <c r="K14" s="1">
        <f t="shared" si="5"/>
        <v>497174.76900999999</v>
      </c>
      <c r="L14" s="152">
        <f>(K14-J14)*100/J14</f>
        <v>-1.1385668876207866</v>
      </c>
      <c r="M14" s="33">
        <f t="shared" si="6"/>
        <v>29.718520792022371</v>
      </c>
      <c r="N14" s="13"/>
      <c r="O14" s="3">
        <v>314086041</v>
      </c>
      <c r="P14" s="3">
        <v>0</v>
      </c>
      <c r="Q14" s="3">
        <v>95534122</v>
      </c>
      <c r="R14" s="3">
        <f>O14-P14+Q14</f>
        <v>409620163</v>
      </c>
      <c r="S14" s="3">
        <f>R14/1000</f>
        <v>409620.163</v>
      </c>
      <c r="U14" s="3">
        <v>280806624</v>
      </c>
      <c r="V14" s="3">
        <v>0</v>
      </c>
      <c r="W14" s="3">
        <v>102465848</v>
      </c>
      <c r="X14" s="3">
        <f>U14-V14+W14</f>
        <v>383272472</v>
      </c>
      <c r="Y14" s="3">
        <f>X14/1000</f>
        <v>383272.47200000001</v>
      </c>
      <c r="AA14" s="3">
        <v>297265330.13</v>
      </c>
      <c r="AB14" s="3">
        <v>0</v>
      </c>
      <c r="AC14" s="3">
        <v>110344313.05</v>
      </c>
      <c r="AD14" s="3">
        <f>AA14-AB14+AC14</f>
        <v>407609643.18000001</v>
      </c>
      <c r="AE14" s="3">
        <f>AD14/1000</f>
        <v>407609.64318000001</v>
      </c>
      <c r="AG14" s="3">
        <v>427918501.18000013</v>
      </c>
      <c r="AH14" s="3">
        <v>0</v>
      </c>
      <c r="AI14" s="3">
        <v>121235829.15000001</v>
      </c>
      <c r="AJ14" s="3">
        <f>AG14-AH14+AI14</f>
        <v>549154330.33000016</v>
      </c>
      <c r="AK14" s="3">
        <f>AJ14/1000</f>
        <v>549154.33033000014</v>
      </c>
      <c r="AM14" s="3">
        <v>372509246.5800001</v>
      </c>
      <c r="AN14" s="3">
        <v>0</v>
      </c>
      <c r="AO14" s="3">
        <v>125374128.23</v>
      </c>
      <c r="AP14" s="3">
        <f>AM14-AN14+AO14</f>
        <v>497883374.81000012</v>
      </c>
      <c r="AQ14" s="3">
        <f>AP14/1000</f>
        <v>497883.37481000012</v>
      </c>
      <c r="AS14" s="3">
        <v>375824830.34999996</v>
      </c>
      <c r="AT14" s="3">
        <v>0</v>
      </c>
      <c r="AU14" s="3">
        <v>129639630.97</v>
      </c>
      <c r="AV14" s="3">
        <f>AS14-AT14+AU14</f>
        <v>505464461.31999993</v>
      </c>
      <c r="AW14" s="3">
        <f>AV14/1000</f>
        <v>505464.46131999994</v>
      </c>
      <c r="AY14" s="3">
        <v>374827784.49000013</v>
      </c>
      <c r="AZ14" s="3">
        <v>0</v>
      </c>
      <c r="BA14" s="3">
        <v>130810924.47</v>
      </c>
      <c r="BB14" s="3">
        <f>AY14-AZ14+BA14</f>
        <v>505638708.96000016</v>
      </c>
      <c r="BC14" s="3">
        <f>BB14/1000</f>
        <v>505638.70896000013</v>
      </c>
      <c r="BE14" s="3">
        <v>384827928.41999984</v>
      </c>
      <c r="BF14" s="3">
        <v>0</v>
      </c>
      <c r="BG14" s="3">
        <v>133131623.09999998</v>
      </c>
      <c r="BH14" s="3">
        <f t="shared" si="1"/>
        <v>517959551.5199998</v>
      </c>
      <c r="BI14" s="3">
        <f t="shared" si="2"/>
        <v>517959.5515199998</v>
      </c>
      <c r="BK14" s="3">
        <v>378524810.13</v>
      </c>
      <c r="BL14" s="3">
        <v>0</v>
      </c>
      <c r="BM14" s="3">
        <v>133780941.58999999</v>
      </c>
      <c r="BN14" s="3">
        <f t="shared" si="3"/>
        <v>512305751.71999997</v>
      </c>
      <c r="BO14" s="3">
        <f t="shared" si="4"/>
        <v>512305.75171999994</v>
      </c>
      <c r="BQ14" s="3">
        <v>369355616.26999998</v>
      </c>
      <c r="BR14" s="3">
        <v>0</v>
      </c>
      <c r="BS14" s="3">
        <v>133545012.77999999</v>
      </c>
      <c r="BT14" s="3">
        <f t="shared" si="7"/>
        <v>502900629.04999995</v>
      </c>
      <c r="BU14" s="3">
        <f t="shared" si="8"/>
        <v>502900.62904999993</v>
      </c>
      <c r="BW14" s="3">
        <v>366449852.93000001</v>
      </c>
      <c r="BX14" s="3">
        <v>0</v>
      </c>
      <c r="BY14" s="3">
        <v>130724916.08000001</v>
      </c>
      <c r="BZ14" s="3">
        <f t="shared" si="9"/>
        <v>497174769.00999999</v>
      </c>
      <c r="CA14" s="3">
        <f t="shared" si="10"/>
        <v>497174.76900999999</v>
      </c>
    </row>
    <row r="15" spans="1:79" x14ac:dyDescent="0.2">
      <c r="A15" s="1" t="s">
        <v>6</v>
      </c>
      <c r="B15" s="1">
        <v>485949</v>
      </c>
      <c r="C15" s="1">
        <v>509698.28848000005</v>
      </c>
      <c r="D15" s="1">
        <v>585474.50131000008</v>
      </c>
      <c r="E15" s="1">
        <v>560837.33946000016</v>
      </c>
      <c r="F15" s="1">
        <v>562887.68432</v>
      </c>
      <c r="G15" s="1">
        <v>584706.54301999998</v>
      </c>
      <c r="H15" s="1">
        <v>599469.28415000008</v>
      </c>
      <c r="I15" s="1">
        <v>591517.01743000001</v>
      </c>
      <c r="J15" s="1">
        <v>600009.85784000019</v>
      </c>
      <c r="K15" s="1">
        <f t="shared" si="5"/>
        <v>605483.60658999986</v>
      </c>
      <c r="L15" s="152">
        <f>(K15-J15)*100/J15</f>
        <v>0.91227646987415323</v>
      </c>
      <c r="M15" s="33">
        <f t="shared" si="6"/>
        <v>24.598179354212039</v>
      </c>
      <c r="N15" s="13"/>
      <c r="O15" s="3">
        <v>373784450</v>
      </c>
      <c r="P15" s="3">
        <v>154088.94</v>
      </c>
      <c r="Q15" s="3">
        <v>89970786</v>
      </c>
      <c r="R15" s="3">
        <f>O15-P15+Q15</f>
        <v>463601147.06</v>
      </c>
      <c r="S15" s="3">
        <f>R15/1000</f>
        <v>463601.14705999999</v>
      </c>
      <c r="U15" s="3">
        <v>388634826</v>
      </c>
      <c r="V15" s="3">
        <v>137093.94</v>
      </c>
      <c r="W15" s="3">
        <v>97451319</v>
      </c>
      <c r="X15" s="3">
        <f>U15-V15+W15</f>
        <v>485949051.06</v>
      </c>
      <c r="Y15" s="3">
        <f>X15/1000</f>
        <v>485949.05106000003</v>
      </c>
      <c r="AA15" s="3">
        <v>404123629.25</v>
      </c>
      <c r="AB15" s="3">
        <v>217340.61</v>
      </c>
      <c r="AC15" s="3">
        <v>105791999.84</v>
      </c>
      <c r="AD15" s="3">
        <f>AA15-AB15+AC15</f>
        <v>509698288.48000002</v>
      </c>
      <c r="AE15" s="3">
        <f>AD15/1000</f>
        <v>509698.28848000005</v>
      </c>
      <c r="AG15" s="3">
        <v>472346379.89000005</v>
      </c>
      <c r="AH15" s="3">
        <v>312020.42</v>
      </c>
      <c r="AI15" s="3">
        <v>113440141.84</v>
      </c>
      <c r="AJ15" s="3">
        <f>AG15-AH15+AI15</f>
        <v>585474501.31000006</v>
      </c>
      <c r="AK15" s="3">
        <f>AJ15/1000</f>
        <v>585474.50131000008</v>
      </c>
      <c r="AM15" s="3">
        <v>441025220.27000016</v>
      </c>
      <c r="AN15" s="3">
        <v>320522.5</v>
      </c>
      <c r="AO15" s="3">
        <v>120132641.69</v>
      </c>
      <c r="AP15" s="3">
        <f>AM15-AN15+AO15</f>
        <v>560837339.46000016</v>
      </c>
      <c r="AQ15" s="3">
        <f>AP15/1000</f>
        <v>560837.33946000016</v>
      </c>
      <c r="AS15" s="3">
        <v>440585768.55000001</v>
      </c>
      <c r="AT15" s="3">
        <v>316534.15000000002</v>
      </c>
      <c r="AU15" s="3">
        <v>122618449.92</v>
      </c>
      <c r="AV15" s="3">
        <f>AS15-AT15+AU15</f>
        <v>562887684.32000005</v>
      </c>
      <c r="AW15" s="3">
        <f>AV15/1000</f>
        <v>562887.68432</v>
      </c>
      <c r="AY15" s="3">
        <v>454753174.23999995</v>
      </c>
      <c r="AZ15" s="3">
        <v>311811.84999999998</v>
      </c>
      <c r="BA15" s="3">
        <v>130265180.63</v>
      </c>
      <c r="BB15" s="3">
        <f>AY15-AZ15+BA15</f>
        <v>584706543.01999998</v>
      </c>
      <c r="BC15" s="3">
        <f>BB15/1000</f>
        <v>584706.54301999998</v>
      </c>
      <c r="BE15" s="3">
        <v>463855293.83000004</v>
      </c>
      <c r="BF15" s="3">
        <v>211662.5</v>
      </c>
      <c r="BG15" s="3">
        <v>135825652.81999999</v>
      </c>
      <c r="BH15" s="3">
        <f t="shared" si="1"/>
        <v>599469284.1500001</v>
      </c>
      <c r="BI15" s="3">
        <f t="shared" si="2"/>
        <v>599469.28415000008</v>
      </c>
      <c r="BK15" s="3">
        <v>453403673.15999997</v>
      </c>
      <c r="BL15" s="3">
        <v>269240.3</v>
      </c>
      <c r="BM15" s="3">
        <v>138382584.56999999</v>
      </c>
      <c r="BN15" s="3">
        <f t="shared" si="3"/>
        <v>591517017.42999995</v>
      </c>
      <c r="BO15" s="3">
        <f t="shared" si="4"/>
        <v>591517.01742999989</v>
      </c>
      <c r="BQ15" s="3">
        <v>461424397.3900001</v>
      </c>
      <c r="BR15" s="3">
        <v>9105.1</v>
      </c>
      <c r="BS15" s="3">
        <v>138594565.55000001</v>
      </c>
      <c r="BT15" s="3">
        <f t="shared" si="7"/>
        <v>600009857.84000015</v>
      </c>
      <c r="BU15" s="3">
        <f t="shared" si="8"/>
        <v>600009.85784000019</v>
      </c>
      <c r="BW15" s="3">
        <v>469028326.00999993</v>
      </c>
      <c r="BX15" s="3">
        <v>0</v>
      </c>
      <c r="BY15" s="3">
        <v>136455280.57999998</v>
      </c>
      <c r="BZ15" s="3">
        <f t="shared" si="9"/>
        <v>605483606.58999991</v>
      </c>
      <c r="CA15" s="3">
        <f t="shared" si="10"/>
        <v>605483.60658999986</v>
      </c>
    </row>
    <row r="16" spans="1:79" x14ac:dyDescent="0.2">
      <c r="A16" s="1" t="s">
        <v>7</v>
      </c>
      <c r="B16" s="1">
        <v>79302</v>
      </c>
      <c r="C16" s="1">
        <v>85922.305260000023</v>
      </c>
      <c r="D16" s="1">
        <v>94755.386369999993</v>
      </c>
      <c r="E16" s="1">
        <v>98475.705749999994</v>
      </c>
      <c r="F16" s="1">
        <v>103693.95647</v>
      </c>
      <c r="G16" s="1">
        <v>105367.54624999998</v>
      </c>
      <c r="H16" s="1">
        <v>107398.39262</v>
      </c>
      <c r="I16" s="1">
        <v>105434.6756</v>
      </c>
      <c r="J16" s="1">
        <v>103061.35790999999</v>
      </c>
      <c r="K16" s="1">
        <f t="shared" si="5"/>
        <v>103730.44844999998</v>
      </c>
      <c r="L16" s="152">
        <f>(K16-J16)*100/J16</f>
        <v>0.64921572310766984</v>
      </c>
      <c r="M16" s="33">
        <f t="shared" si="6"/>
        <v>30.804328327154401</v>
      </c>
      <c r="N16" s="13"/>
      <c r="O16" s="3">
        <v>62230447</v>
      </c>
      <c r="P16" s="3">
        <v>191327.97</v>
      </c>
      <c r="Q16" s="3">
        <v>13616333</v>
      </c>
      <c r="R16" s="3">
        <f>O16-P16+Q16</f>
        <v>75655452.030000001</v>
      </c>
      <c r="S16" s="3">
        <f>R16/1000</f>
        <v>75655.45203</v>
      </c>
      <c r="U16" s="3">
        <v>65249194</v>
      </c>
      <c r="V16" s="3">
        <v>203616.77</v>
      </c>
      <c r="W16" s="3">
        <v>14256280</v>
      </c>
      <c r="X16" s="3">
        <f>U16-V16+W16</f>
        <v>79301857.229999989</v>
      </c>
      <c r="Y16" s="3">
        <f>X16/1000</f>
        <v>79301.857229999994</v>
      </c>
      <c r="AA16" s="3">
        <v>70204832.150000006</v>
      </c>
      <c r="AB16" s="3">
        <v>186201.32</v>
      </c>
      <c r="AC16" s="3">
        <v>15903674.430000002</v>
      </c>
      <c r="AD16" s="3">
        <f>AA16-AB16+AC16</f>
        <v>85922305.26000002</v>
      </c>
      <c r="AE16" s="3">
        <f>AD16/1000</f>
        <v>85922.305260000023</v>
      </c>
      <c r="AG16" s="3">
        <v>78211453.00999999</v>
      </c>
      <c r="AH16" s="3">
        <v>332994.11</v>
      </c>
      <c r="AI16" s="3">
        <v>16876927.469999999</v>
      </c>
      <c r="AJ16" s="3">
        <f>AG16-AH16+AI16</f>
        <v>94755386.36999999</v>
      </c>
      <c r="AK16" s="3">
        <f>AJ16/1000</f>
        <v>94755.386369999993</v>
      </c>
      <c r="AM16" s="3">
        <v>79486746.210000008</v>
      </c>
      <c r="AN16" s="3">
        <v>331088.58</v>
      </c>
      <c r="AO16" s="3">
        <v>19320048.119999997</v>
      </c>
      <c r="AP16" s="3">
        <f>AM16-AN16+AO16</f>
        <v>98475705.75</v>
      </c>
      <c r="AQ16" s="3">
        <f>AP16/1000</f>
        <v>98475.705749999994</v>
      </c>
      <c r="AS16" s="3">
        <v>82598918.950000003</v>
      </c>
      <c r="AT16" s="3">
        <v>336854.94</v>
      </c>
      <c r="AU16" s="3">
        <v>21431892.459999997</v>
      </c>
      <c r="AV16" s="3">
        <f>AS16-AT16+AU16</f>
        <v>103693956.47</v>
      </c>
      <c r="AW16" s="3">
        <f>AV16/1000</f>
        <v>103693.95647</v>
      </c>
      <c r="AY16" s="3">
        <v>83374901.349999979</v>
      </c>
      <c r="AZ16" s="3">
        <v>328525.99</v>
      </c>
      <c r="BA16" s="3">
        <v>22321170.890000001</v>
      </c>
      <c r="BB16" s="3">
        <f>AY16-AZ16+BA16</f>
        <v>105367546.24999999</v>
      </c>
      <c r="BC16" s="3">
        <f>BB16/1000</f>
        <v>105367.54624999998</v>
      </c>
      <c r="BE16" s="3">
        <v>84971219.850000009</v>
      </c>
      <c r="BF16" s="3">
        <v>255184.92</v>
      </c>
      <c r="BG16" s="3">
        <v>22682357.690000001</v>
      </c>
      <c r="BH16" s="3">
        <f t="shared" si="1"/>
        <v>107398392.62</v>
      </c>
      <c r="BI16" s="3">
        <f t="shared" si="2"/>
        <v>107398.39262</v>
      </c>
      <c r="BK16" s="3">
        <v>83441030.409999996</v>
      </c>
      <c r="BL16" s="3">
        <v>299874.58</v>
      </c>
      <c r="BM16" s="3">
        <v>22293519.769999996</v>
      </c>
      <c r="BN16" s="3">
        <f t="shared" si="3"/>
        <v>105434675.59999999</v>
      </c>
      <c r="BO16" s="3">
        <f t="shared" si="4"/>
        <v>105434.67559999999</v>
      </c>
      <c r="BQ16" s="3">
        <v>80825547.75</v>
      </c>
      <c r="BR16" s="3">
        <v>307617.63999999996</v>
      </c>
      <c r="BS16" s="3">
        <v>22543427.800000001</v>
      </c>
      <c r="BT16" s="3">
        <f t="shared" si="7"/>
        <v>103061357.91</v>
      </c>
      <c r="BU16" s="3">
        <f t="shared" si="8"/>
        <v>103061.35790999999</v>
      </c>
      <c r="BW16" s="3">
        <v>81501109.129999995</v>
      </c>
      <c r="BX16" s="3">
        <v>324508</v>
      </c>
      <c r="BY16" s="3">
        <v>22553847.32</v>
      </c>
      <c r="BZ16" s="3">
        <f t="shared" si="9"/>
        <v>103730448.44999999</v>
      </c>
      <c r="CA16" s="3">
        <f t="shared" si="10"/>
        <v>103730.44844999998</v>
      </c>
    </row>
    <row r="17" spans="1:79" x14ac:dyDescent="0.2">
      <c r="L17" s="33"/>
      <c r="M17" s="33"/>
      <c r="N17" s="13"/>
    </row>
    <row r="18" spans="1:79" x14ac:dyDescent="0.2">
      <c r="A18" s="1" t="s">
        <v>8</v>
      </c>
      <c r="B18" s="1">
        <v>22814</v>
      </c>
      <c r="C18" s="1">
        <v>23766.702840000005</v>
      </c>
      <c r="D18" s="1">
        <v>28450.034259999997</v>
      </c>
      <c r="E18" s="1">
        <v>28048.36507</v>
      </c>
      <c r="F18" s="1">
        <v>29122.760890000005</v>
      </c>
      <c r="G18" s="1">
        <v>29639.660170000003</v>
      </c>
      <c r="H18" s="1">
        <v>29909.072110000001</v>
      </c>
      <c r="I18" s="1">
        <v>30231.87688</v>
      </c>
      <c r="J18" s="1">
        <v>29081.004829999998</v>
      </c>
      <c r="K18" s="1">
        <f t="shared" ref="K18:K39" si="11">CA18</f>
        <v>29858.693169999999</v>
      </c>
      <c r="L18" s="152">
        <f>(K18-J18)*100/J18</f>
        <v>2.674214128934556</v>
      </c>
      <c r="M18" s="33">
        <f t="shared" ref="M18:M39" si="12">(K18-B18)*100/B18</f>
        <v>30.878816384676067</v>
      </c>
      <c r="N18" s="13"/>
      <c r="O18" s="3">
        <v>18592989</v>
      </c>
      <c r="P18" s="3">
        <v>0</v>
      </c>
      <c r="Q18" s="3">
        <v>3632785.6</v>
      </c>
      <c r="R18" s="3">
        <f>O18-P18+Q18</f>
        <v>22225774.600000001</v>
      </c>
      <c r="S18" s="3">
        <f>R18/1000</f>
        <v>22225.774600000001</v>
      </c>
      <c r="U18" s="3">
        <v>19151266</v>
      </c>
      <c r="V18" s="3">
        <v>0</v>
      </c>
      <c r="W18" s="3">
        <v>3663055.18</v>
      </c>
      <c r="X18" s="3">
        <f>U18-V18+W18</f>
        <v>22814321.18</v>
      </c>
      <c r="Y18" s="3">
        <f>X18/1000</f>
        <v>22814.321179999999</v>
      </c>
      <c r="AA18" s="3">
        <v>19821002.320000004</v>
      </c>
      <c r="AB18" s="3">
        <v>0</v>
      </c>
      <c r="AC18" s="3">
        <v>3945700.52</v>
      </c>
      <c r="AD18" s="3">
        <f>AA18-AB18+AC18</f>
        <v>23766702.840000004</v>
      </c>
      <c r="AE18" s="3">
        <f>AD18/1000</f>
        <v>23766.702840000005</v>
      </c>
      <c r="AG18" s="3">
        <v>24126023.929999996</v>
      </c>
      <c r="AH18" s="3">
        <v>0</v>
      </c>
      <c r="AI18" s="3">
        <v>4324010.33</v>
      </c>
      <c r="AJ18" s="3">
        <f>AG18-AH18+AI18</f>
        <v>28450034.259999998</v>
      </c>
      <c r="AK18" s="3">
        <f>AJ18/1000</f>
        <v>28450.034259999997</v>
      </c>
      <c r="AM18" s="3">
        <v>23585330.419999998</v>
      </c>
      <c r="AN18" s="3">
        <v>0</v>
      </c>
      <c r="AO18" s="3">
        <v>4463034.6500000004</v>
      </c>
      <c r="AP18" s="3">
        <f>AM18-AN18+AO18</f>
        <v>28048365.07</v>
      </c>
      <c r="AQ18" s="3">
        <f>AP18/1000</f>
        <v>28048.36507</v>
      </c>
      <c r="AS18" s="3">
        <v>24456386.340000004</v>
      </c>
      <c r="AT18" s="3">
        <v>0</v>
      </c>
      <c r="AU18" s="3">
        <v>4666374.5500000007</v>
      </c>
      <c r="AV18" s="3">
        <f>AS18-AT18+AU18</f>
        <v>29122760.890000004</v>
      </c>
      <c r="AW18" s="3">
        <f>AV18/1000</f>
        <v>29122.760890000005</v>
      </c>
      <c r="AY18" s="3">
        <v>24747849.41</v>
      </c>
      <c r="AZ18" s="3">
        <v>0</v>
      </c>
      <c r="BA18" s="3">
        <v>4891810.76</v>
      </c>
      <c r="BB18" s="3">
        <f>AY18-AZ18+BA18</f>
        <v>29639660.170000002</v>
      </c>
      <c r="BC18" s="3">
        <f>BB18/1000</f>
        <v>29639.660170000003</v>
      </c>
      <c r="BE18" s="3">
        <v>25148706.34</v>
      </c>
      <c r="BF18" s="3">
        <v>0</v>
      </c>
      <c r="BG18" s="3">
        <v>4760365.7700000005</v>
      </c>
      <c r="BH18" s="3">
        <f t="shared" ref="BH18:BH22" si="13">BE18-BF18+BG18</f>
        <v>29909072.109999999</v>
      </c>
      <c r="BI18" s="3">
        <f t="shared" ref="BI18:BI22" si="14">BH18/1000</f>
        <v>29909.072110000001</v>
      </c>
      <c r="BK18" s="3">
        <v>25780902.639999997</v>
      </c>
      <c r="BL18" s="3">
        <v>0</v>
      </c>
      <c r="BM18" s="3">
        <v>4450974.24</v>
      </c>
      <c r="BN18" s="3">
        <f t="shared" ref="BN18:BN22" si="15">BK18-BL18+BM18</f>
        <v>30231876.879999995</v>
      </c>
      <c r="BO18" s="3">
        <f t="shared" ref="BO18:BO22" si="16">BN18/1000</f>
        <v>30231.876879999996</v>
      </c>
      <c r="BQ18" s="3">
        <v>24314481.91</v>
      </c>
      <c r="BR18" s="3">
        <v>0</v>
      </c>
      <c r="BS18" s="3">
        <v>4766522.92</v>
      </c>
      <c r="BT18" s="3">
        <f t="shared" si="7"/>
        <v>29081004.829999998</v>
      </c>
      <c r="BU18" s="3">
        <f t="shared" si="8"/>
        <v>29081.004829999998</v>
      </c>
      <c r="BW18" s="3">
        <v>24983427.029999997</v>
      </c>
      <c r="BX18" s="3">
        <v>0</v>
      </c>
      <c r="BY18" s="3">
        <v>4875266.1399999997</v>
      </c>
      <c r="BZ18" s="3">
        <f t="shared" ref="BZ18:BZ39" si="17">BW18-BX18+BY18</f>
        <v>29858693.169999998</v>
      </c>
      <c r="CA18" s="3">
        <f t="shared" ref="CA18:CA39" si="18">BZ18/1000</f>
        <v>29858.693169999999</v>
      </c>
    </row>
    <row r="19" spans="1:79" x14ac:dyDescent="0.2">
      <c r="A19" s="1" t="s">
        <v>9</v>
      </c>
      <c r="B19" s="1">
        <v>119724</v>
      </c>
      <c r="C19" s="1">
        <v>128055.34163999998</v>
      </c>
      <c r="D19" s="1">
        <v>148521.65791000001</v>
      </c>
      <c r="E19" s="1">
        <v>151203.75513000001</v>
      </c>
      <c r="F19" s="1">
        <v>153826.84773999997</v>
      </c>
      <c r="G19" s="1">
        <v>152942.93951000003</v>
      </c>
      <c r="H19" s="1">
        <v>150899.00548999998</v>
      </c>
      <c r="I19" s="1">
        <v>147973.04282999999</v>
      </c>
      <c r="J19" s="1">
        <v>149272.52918000001</v>
      </c>
      <c r="K19" s="1">
        <f t="shared" si="11"/>
        <v>149262.01053</v>
      </c>
      <c r="L19" s="152">
        <f>(K19-J19)*100/J19</f>
        <v>-7.0466080113969374E-3</v>
      </c>
      <c r="M19" s="33">
        <f t="shared" si="12"/>
        <v>24.671753808760148</v>
      </c>
      <c r="N19" s="13"/>
      <c r="O19" s="3">
        <v>94614711</v>
      </c>
      <c r="P19" s="3">
        <v>373512.02</v>
      </c>
      <c r="Q19" s="3">
        <v>18725505</v>
      </c>
      <c r="R19" s="3">
        <f>O19-P19+Q19</f>
        <v>112966703.98</v>
      </c>
      <c r="S19" s="3">
        <f>R19/1000</f>
        <v>112966.70398000001</v>
      </c>
      <c r="U19" s="3">
        <v>99755406</v>
      </c>
      <c r="V19" s="3">
        <v>398990.88</v>
      </c>
      <c r="W19" s="3">
        <v>20367231</v>
      </c>
      <c r="X19" s="3">
        <f>U19-V19+W19</f>
        <v>119723646.12</v>
      </c>
      <c r="Y19" s="3">
        <f>X19/1000</f>
        <v>119723.64612</v>
      </c>
      <c r="AA19" s="3">
        <v>106535462.99999999</v>
      </c>
      <c r="AB19" s="3">
        <v>409615.23</v>
      </c>
      <c r="AC19" s="3">
        <v>21929493.870000001</v>
      </c>
      <c r="AD19" s="3">
        <f>AA19-AB19+AC19</f>
        <v>128055341.63999999</v>
      </c>
      <c r="AE19" s="3">
        <f>AD19/1000</f>
        <v>128055.34163999998</v>
      </c>
      <c r="AG19" s="3">
        <v>125138312.20999999</v>
      </c>
      <c r="AH19" s="3">
        <v>535254.55000000005</v>
      </c>
      <c r="AI19" s="3">
        <v>23918600.25</v>
      </c>
      <c r="AJ19" s="3">
        <f>AG19-AH19+AI19</f>
        <v>148521657.91</v>
      </c>
      <c r="AK19" s="3">
        <f>AJ19/1000</f>
        <v>148521.65791000001</v>
      </c>
      <c r="AM19" s="3">
        <v>125065871.2</v>
      </c>
      <c r="AN19" s="3">
        <v>261155.65</v>
      </c>
      <c r="AO19" s="3">
        <v>26399039.580000006</v>
      </c>
      <c r="AP19" s="3">
        <f>AM19-AN19+AO19</f>
        <v>151203755.13</v>
      </c>
      <c r="AQ19" s="3">
        <f>AP19/1000</f>
        <v>151203.75513000001</v>
      </c>
      <c r="AS19" s="3">
        <v>127211404.61999997</v>
      </c>
      <c r="AT19" s="3">
        <v>0</v>
      </c>
      <c r="AU19" s="3">
        <v>26615443.119999997</v>
      </c>
      <c r="AV19" s="3">
        <f>AS19-AT19+AU19</f>
        <v>153826847.73999998</v>
      </c>
      <c r="AW19" s="3">
        <f>AV19/1000</f>
        <v>153826.84773999997</v>
      </c>
      <c r="AY19" s="3">
        <v>125615762.58000001</v>
      </c>
      <c r="AZ19" s="3">
        <v>0</v>
      </c>
      <c r="BA19" s="3">
        <v>27327176.929999996</v>
      </c>
      <c r="BB19" s="3">
        <f>AY19-AZ19+BA19</f>
        <v>152942939.51000002</v>
      </c>
      <c r="BC19" s="3">
        <f>BB19/1000</f>
        <v>152942.93951000003</v>
      </c>
      <c r="BE19" s="3">
        <v>123452748.37999998</v>
      </c>
      <c r="BF19" s="3">
        <v>0</v>
      </c>
      <c r="BG19" s="3">
        <v>27446257.109999999</v>
      </c>
      <c r="BH19" s="3">
        <f t="shared" si="13"/>
        <v>150899005.48999998</v>
      </c>
      <c r="BI19" s="3">
        <f t="shared" si="14"/>
        <v>150899.00548999998</v>
      </c>
      <c r="BK19" s="3">
        <v>121109487.72000001</v>
      </c>
      <c r="BL19" s="3">
        <v>0</v>
      </c>
      <c r="BM19" s="3">
        <v>26863555.109999999</v>
      </c>
      <c r="BN19" s="3">
        <f t="shared" si="15"/>
        <v>147973042.83000001</v>
      </c>
      <c r="BO19" s="3">
        <f t="shared" si="16"/>
        <v>147973.04283000002</v>
      </c>
      <c r="BQ19" s="3">
        <v>121115728.13</v>
      </c>
      <c r="BR19" s="3">
        <v>0</v>
      </c>
      <c r="BS19" s="3">
        <v>28156801.050000001</v>
      </c>
      <c r="BT19" s="3">
        <f t="shared" si="7"/>
        <v>149272529.18000001</v>
      </c>
      <c r="BU19" s="3">
        <f t="shared" si="8"/>
        <v>149272.52918000001</v>
      </c>
      <c r="BW19" s="3">
        <v>120735139.66</v>
      </c>
      <c r="BX19" s="3">
        <v>0</v>
      </c>
      <c r="BY19" s="3">
        <v>28526870.870000012</v>
      </c>
      <c r="BZ19" s="3">
        <f t="shared" si="17"/>
        <v>149262010.53</v>
      </c>
      <c r="CA19" s="3">
        <f t="shared" si="18"/>
        <v>149262.01053</v>
      </c>
    </row>
    <row r="20" spans="1:79" x14ac:dyDescent="0.2">
      <c r="A20" s="1" t="s">
        <v>10</v>
      </c>
      <c r="B20" s="1">
        <v>67825</v>
      </c>
      <c r="C20" s="1">
        <v>73191.782210000005</v>
      </c>
      <c r="D20" s="1">
        <v>85178.35708999999</v>
      </c>
      <c r="E20" s="1">
        <v>83352.643289999993</v>
      </c>
      <c r="F20" s="1">
        <v>86771.79307</v>
      </c>
      <c r="G20" s="1">
        <v>88692.023519999988</v>
      </c>
      <c r="H20" s="1">
        <v>88885.701089999988</v>
      </c>
      <c r="I20" s="1">
        <v>86311.73603</v>
      </c>
      <c r="J20" s="1">
        <v>88013.175879999995</v>
      </c>
      <c r="K20" s="1">
        <f t="shared" si="11"/>
        <v>89518.88493</v>
      </c>
      <c r="L20" s="152">
        <f>(K20-J20)*100/J20</f>
        <v>1.7107768637424665</v>
      </c>
      <c r="M20" s="33">
        <f t="shared" si="12"/>
        <v>31.985086516771098</v>
      </c>
      <c r="N20" s="13"/>
      <c r="O20" s="3">
        <v>51033162</v>
      </c>
      <c r="P20" s="3">
        <v>0</v>
      </c>
      <c r="Q20" s="3">
        <v>12913411</v>
      </c>
      <c r="R20" s="3">
        <f>O20-P20+Q20</f>
        <v>63946573</v>
      </c>
      <c r="S20" s="3">
        <f>R20/1000</f>
        <v>63946.572999999997</v>
      </c>
      <c r="U20" s="3">
        <v>54207475</v>
      </c>
      <c r="V20" s="3">
        <v>0</v>
      </c>
      <c r="W20" s="3">
        <v>13617223</v>
      </c>
      <c r="X20" s="3">
        <f>U20-V20+W20</f>
        <v>67824698</v>
      </c>
      <c r="Y20" s="3">
        <f>X20/1000</f>
        <v>67824.698000000004</v>
      </c>
      <c r="AA20" s="3">
        <v>57924178.700000003</v>
      </c>
      <c r="AB20" s="3">
        <v>0</v>
      </c>
      <c r="AC20" s="3">
        <v>15267603.51</v>
      </c>
      <c r="AD20" s="3">
        <f>AA20-AB20+AC20</f>
        <v>73191782.210000008</v>
      </c>
      <c r="AE20" s="3">
        <f>AD20/1000</f>
        <v>73191.782210000005</v>
      </c>
      <c r="AG20" s="3">
        <v>68706666.229999989</v>
      </c>
      <c r="AH20" s="3">
        <v>0</v>
      </c>
      <c r="AI20" s="3">
        <v>16471690.859999999</v>
      </c>
      <c r="AJ20" s="3">
        <f>AG20-AH20+AI20</f>
        <v>85178357.089999989</v>
      </c>
      <c r="AK20" s="3">
        <f>AJ20/1000</f>
        <v>85178.35708999999</v>
      </c>
      <c r="AM20" s="3">
        <v>65284746.199999988</v>
      </c>
      <c r="AN20" s="3">
        <v>0</v>
      </c>
      <c r="AO20" s="3">
        <v>18067897.09</v>
      </c>
      <c r="AP20" s="3">
        <f>AM20-AN20+AO20</f>
        <v>83352643.289999992</v>
      </c>
      <c r="AQ20" s="3">
        <f>AP20/1000</f>
        <v>83352.643289999993</v>
      </c>
      <c r="AS20" s="3">
        <v>67418883.529999986</v>
      </c>
      <c r="AT20" s="3">
        <v>0</v>
      </c>
      <c r="AU20" s="3">
        <v>19352909.539999999</v>
      </c>
      <c r="AV20" s="3">
        <f>AS20-AT20+AU20</f>
        <v>86771793.069999993</v>
      </c>
      <c r="AW20" s="3">
        <f>AV20/1000</f>
        <v>86771.79307</v>
      </c>
      <c r="AY20" s="3">
        <v>68835893.789999992</v>
      </c>
      <c r="AZ20" s="3">
        <v>0</v>
      </c>
      <c r="BA20" s="3">
        <v>19856129.729999997</v>
      </c>
      <c r="BB20" s="3">
        <f>AY20-AZ20+BA20</f>
        <v>88692023.519999981</v>
      </c>
      <c r="BC20" s="3">
        <f>BB20/1000</f>
        <v>88692.023519999988</v>
      </c>
      <c r="BE20" s="3">
        <v>69238303.169999987</v>
      </c>
      <c r="BF20" s="3">
        <v>0</v>
      </c>
      <c r="BG20" s="3">
        <v>19647397.920000002</v>
      </c>
      <c r="BH20" s="3">
        <f t="shared" si="13"/>
        <v>88885701.089999989</v>
      </c>
      <c r="BI20" s="3">
        <f t="shared" si="14"/>
        <v>88885.701089999988</v>
      </c>
      <c r="BK20" s="3">
        <v>66720062.920000002</v>
      </c>
      <c r="BL20" s="3">
        <v>0</v>
      </c>
      <c r="BM20" s="3">
        <v>19591673.109999999</v>
      </c>
      <c r="BN20" s="3">
        <f t="shared" si="15"/>
        <v>86311736.030000001</v>
      </c>
      <c r="BO20" s="3">
        <f t="shared" si="16"/>
        <v>86311.73603</v>
      </c>
      <c r="BQ20" s="3">
        <v>68237316.219999999</v>
      </c>
      <c r="BR20" s="3">
        <v>0</v>
      </c>
      <c r="BS20" s="3">
        <v>19775859.659999996</v>
      </c>
      <c r="BT20" s="3">
        <f t="shared" si="7"/>
        <v>88013175.879999995</v>
      </c>
      <c r="BU20" s="3">
        <f t="shared" si="8"/>
        <v>88013.175879999995</v>
      </c>
      <c r="BW20" s="3">
        <v>69545018.120000005</v>
      </c>
      <c r="BX20" s="3">
        <v>0</v>
      </c>
      <c r="BY20" s="3">
        <v>19973866.810000002</v>
      </c>
      <c r="BZ20" s="3">
        <f t="shared" si="17"/>
        <v>89518884.930000007</v>
      </c>
      <c r="CA20" s="3">
        <f t="shared" si="18"/>
        <v>89518.88493</v>
      </c>
    </row>
    <row r="21" spans="1:79" x14ac:dyDescent="0.2">
      <c r="A21" s="1" t="s">
        <v>11</v>
      </c>
      <c r="B21" s="1">
        <v>107033</v>
      </c>
      <c r="C21" s="1">
        <v>117815.48083000001</v>
      </c>
      <c r="D21" s="1">
        <v>142878.24476000003</v>
      </c>
      <c r="E21" s="1">
        <v>143887.57520000002</v>
      </c>
      <c r="F21" s="1">
        <v>151451.09824999998</v>
      </c>
      <c r="G21" s="1">
        <v>154605.19453000001</v>
      </c>
      <c r="H21" s="1">
        <v>151109.82175</v>
      </c>
      <c r="I21" s="1">
        <v>152463.87641</v>
      </c>
      <c r="J21" s="1">
        <v>152978.73985999997</v>
      </c>
      <c r="K21" s="1">
        <f t="shared" si="11"/>
        <v>154218.24742000003</v>
      </c>
      <c r="L21" s="152">
        <f>(K21-J21)*100/J21</f>
        <v>0.81024824830849318</v>
      </c>
      <c r="M21" s="33">
        <f t="shared" si="12"/>
        <v>44.084765838573176</v>
      </c>
      <c r="N21" s="13"/>
      <c r="O21" s="3">
        <v>83758459</v>
      </c>
      <c r="P21" s="3">
        <v>573820.12</v>
      </c>
      <c r="Q21" s="3">
        <v>16687422</v>
      </c>
      <c r="R21" s="3">
        <f>O21-P21+Q21</f>
        <v>99872060.879999995</v>
      </c>
      <c r="S21" s="3">
        <f>R21/1000</f>
        <v>99872.06087999999</v>
      </c>
      <c r="U21" s="3">
        <v>89386686</v>
      </c>
      <c r="V21" s="3">
        <v>630138.36</v>
      </c>
      <c r="W21" s="3">
        <v>18276252</v>
      </c>
      <c r="X21" s="3">
        <f>U21-V21+W21</f>
        <v>107032799.64</v>
      </c>
      <c r="Y21" s="3">
        <f>X21/1000</f>
        <v>107032.79964</v>
      </c>
      <c r="AA21" s="3">
        <v>98202912.26000002</v>
      </c>
      <c r="AB21" s="3">
        <v>685110.25</v>
      </c>
      <c r="AC21" s="3">
        <v>20297678.82</v>
      </c>
      <c r="AD21" s="3">
        <f>AA21-AB21+AC21</f>
        <v>117815480.83000001</v>
      </c>
      <c r="AE21" s="3">
        <f>AD21/1000</f>
        <v>117815.48083000001</v>
      </c>
      <c r="AG21" s="3">
        <v>121220133.07000002</v>
      </c>
      <c r="AH21" s="3">
        <v>650043.43999999994</v>
      </c>
      <c r="AI21" s="3">
        <v>22308155.129999999</v>
      </c>
      <c r="AJ21" s="3">
        <f>AG21-AH21+AI21</f>
        <v>142878244.76000002</v>
      </c>
      <c r="AK21" s="3">
        <f>AJ21/1000</f>
        <v>142878.24476000003</v>
      </c>
      <c r="AM21" s="3">
        <v>119393429.15000001</v>
      </c>
      <c r="AN21" s="3">
        <v>664708.05000000005</v>
      </c>
      <c r="AO21" s="3">
        <v>25158854.100000001</v>
      </c>
      <c r="AP21" s="3">
        <f>AM21-AN21+AO21</f>
        <v>143887575.20000002</v>
      </c>
      <c r="AQ21" s="3">
        <f>AP21/1000</f>
        <v>143887.57520000002</v>
      </c>
      <c r="AS21" s="3">
        <v>124888121.39999998</v>
      </c>
      <c r="AT21" s="3">
        <v>721198.53</v>
      </c>
      <c r="AU21" s="3">
        <v>27284175.380000003</v>
      </c>
      <c r="AV21" s="3">
        <f>AS21-AT21+AU21</f>
        <v>151451098.24999997</v>
      </c>
      <c r="AW21" s="3">
        <f>AV21/1000</f>
        <v>151451.09824999998</v>
      </c>
      <c r="AY21" s="3">
        <v>126813946.25999999</v>
      </c>
      <c r="AZ21" s="3">
        <v>622694.94999999995</v>
      </c>
      <c r="BA21" s="3">
        <v>28413943.220000003</v>
      </c>
      <c r="BB21" s="3">
        <f>AY21-AZ21+BA21</f>
        <v>154605194.53</v>
      </c>
      <c r="BC21" s="3">
        <f>BB21/1000</f>
        <v>154605.19453000001</v>
      </c>
      <c r="BE21" s="3">
        <v>124106503.76000001</v>
      </c>
      <c r="BF21" s="3">
        <v>601351.07000000007</v>
      </c>
      <c r="BG21" s="3">
        <v>27604669.060000002</v>
      </c>
      <c r="BH21" s="3">
        <f t="shared" si="13"/>
        <v>151109821.75</v>
      </c>
      <c r="BI21" s="3">
        <f t="shared" si="14"/>
        <v>151109.82175</v>
      </c>
      <c r="BK21" s="3">
        <v>125858064.36</v>
      </c>
      <c r="BL21" s="3">
        <v>636185.39</v>
      </c>
      <c r="BM21" s="3">
        <v>27241997.439999998</v>
      </c>
      <c r="BN21" s="3">
        <f t="shared" si="15"/>
        <v>152463876.41</v>
      </c>
      <c r="BO21" s="3">
        <f t="shared" si="16"/>
        <v>152463.87641</v>
      </c>
      <c r="BQ21" s="3">
        <v>125723466.53999998</v>
      </c>
      <c r="BR21" s="3">
        <v>668030.80000000005</v>
      </c>
      <c r="BS21" s="3">
        <v>27923304.120000001</v>
      </c>
      <c r="BT21" s="3">
        <f t="shared" si="7"/>
        <v>152978739.85999998</v>
      </c>
      <c r="BU21" s="3">
        <f t="shared" si="8"/>
        <v>152978.73985999997</v>
      </c>
      <c r="BW21" s="3">
        <v>126942488.34</v>
      </c>
      <c r="BX21" s="3">
        <v>704029.52999999991</v>
      </c>
      <c r="BY21" s="3">
        <v>27979788.609999999</v>
      </c>
      <c r="BZ21" s="3">
        <f t="shared" si="17"/>
        <v>154218247.42000002</v>
      </c>
      <c r="CA21" s="3">
        <f t="shared" si="18"/>
        <v>154218.24742000003</v>
      </c>
    </row>
    <row r="22" spans="1:79" x14ac:dyDescent="0.2">
      <c r="A22" s="1" t="s">
        <v>12</v>
      </c>
      <c r="B22" s="1">
        <v>20734</v>
      </c>
      <c r="C22" s="1">
        <v>21936.319569999996</v>
      </c>
      <c r="D22" s="1">
        <v>25858.852829999993</v>
      </c>
      <c r="E22" s="1">
        <v>25824.719500000007</v>
      </c>
      <c r="F22" s="1">
        <v>26321.913940000002</v>
      </c>
      <c r="G22" s="1">
        <v>25482.117480000004</v>
      </c>
      <c r="H22" s="1">
        <v>25312.447670000001</v>
      </c>
      <c r="I22" s="1">
        <v>25272.31409</v>
      </c>
      <c r="J22" s="1">
        <v>25761.138269999996</v>
      </c>
      <c r="K22" s="1">
        <f t="shared" si="11"/>
        <v>25689.468980000005</v>
      </c>
      <c r="L22" s="152">
        <f>(K22-J22)*100/J22</f>
        <v>-0.27820700020640327</v>
      </c>
      <c r="M22" s="33">
        <f t="shared" si="12"/>
        <v>23.900207292370045</v>
      </c>
      <c r="N22" s="13"/>
      <c r="O22" s="3">
        <v>16702531</v>
      </c>
      <c r="P22" s="3">
        <v>200446.2</v>
      </c>
      <c r="Q22" s="3">
        <v>3186317.75</v>
      </c>
      <c r="R22" s="3">
        <f>O22-P22+Q22</f>
        <v>19688402.550000001</v>
      </c>
      <c r="S22" s="3">
        <f>R22/1000</f>
        <v>19688.402550000003</v>
      </c>
      <c r="U22" s="3">
        <v>17615660</v>
      </c>
      <c r="V22" s="3">
        <v>220199.88</v>
      </c>
      <c r="W22" s="3">
        <v>3339031.79</v>
      </c>
      <c r="X22" s="3">
        <f>U22-V22+W22</f>
        <v>20734491.91</v>
      </c>
      <c r="Y22" s="3">
        <f>X22/1000</f>
        <v>20734.491910000001</v>
      </c>
      <c r="AA22" s="3">
        <v>18618080.689999998</v>
      </c>
      <c r="AB22" s="3">
        <v>213472.75</v>
      </c>
      <c r="AC22" s="3">
        <v>3531711.63</v>
      </c>
      <c r="AD22" s="3">
        <f>AA22-AB22+AC22</f>
        <v>21936319.569999997</v>
      </c>
      <c r="AE22" s="3">
        <f>AD22/1000</f>
        <v>21936.319569999996</v>
      </c>
      <c r="AG22" s="3">
        <v>22233943.019999992</v>
      </c>
      <c r="AH22" s="3">
        <v>322806</v>
      </c>
      <c r="AI22" s="3">
        <v>3947715.81</v>
      </c>
      <c r="AJ22" s="3">
        <f>AG22-AH22+AI22</f>
        <v>25858852.829999991</v>
      </c>
      <c r="AK22" s="3">
        <f>AJ22/1000</f>
        <v>25858.852829999993</v>
      </c>
      <c r="AM22" s="3">
        <v>21953522.49000001</v>
      </c>
      <c r="AN22" s="3">
        <v>402591.39</v>
      </c>
      <c r="AO22" s="3">
        <v>4273788.4000000004</v>
      </c>
      <c r="AP22" s="3">
        <f>AM22-AN22+AO22</f>
        <v>25824719.500000007</v>
      </c>
      <c r="AQ22" s="3">
        <f>AP22/1000</f>
        <v>25824.719500000007</v>
      </c>
      <c r="AS22" s="3">
        <v>22050217.330000002</v>
      </c>
      <c r="AT22" s="3">
        <v>111293.25</v>
      </c>
      <c r="AU22" s="3">
        <v>4382989.8599999994</v>
      </c>
      <c r="AV22" s="3">
        <f>AS22-AT22+AU22</f>
        <v>26321913.940000001</v>
      </c>
      <c r="AW22" s="3">
        <f>AV22/1000</f>
        <v>26321.913940000002</v>
      </c>
      <c r="AY22" s="3">
        <v>21410083.340000004</v>
      </c>
      <c r="AZ22" s="3">
        <v>53253</v>
      </c>
      <c r="BA22" s="3">
        <v>4125287.1399999997</v>
      </c>
      <c r="BB22" s="3">
        <f>AY22-AZ22+BA22</f>
        <v>25482117.480000004</v>
      </c>
      <c r="BC22" s="3">
        <f>BB22/1000</f>
        <v>25482.117480000004</v>
      </c>
      <c r="BE22" s="3">
        <v>21268955.640000001</v>
      </c>
      <c r="BF22" s="3">
        <v>56763</v>
      </c>
      <c r="BG22" s="3">
        <v>4100255.03</v>
      </c>
      <c r="BH22" s="3">
        <f t="shared" si="13"/>
        <v>25312447.670000002</v>
      </c>
      <c r="BI22" s="3">
        <f t="shared" si="14"/>
        <v>25312.447670000001</v>
      </c>
      <c r="BK22" s="3">
        <v>21203487.440000001</v>
      </c>
      <c r="BL22" s="3">
        <v>74871.81</v>
      </c>
      <c r="BM22" s="3">
        <v>4143698.46</v>
      </c>
      <c r="BN22" s="3">
        <f t="shared" si="15"/>
        <v>25272314.090000004</v>
      </c>
      <c r="BO22" s="3">
        <f t="shared" si="16"/>
        <v>25272.314090000003</v>
      </c>
      <c r="BQ22" s="3">
        <v>21854362.279999997</v>
      </c>
      <c r="BR22" s="3">
        <v>80936</v>
      </c>
      <c r="BS22" s="3">
        <v>3987711.99</v>
      </c>
      <c r="BT22" s="3">
        <f t="shared" si="7"/>
        <v>25761138.269999996</v>
      </c>
      <c r="BU22" s="3">
        <f t="shared" si="8"/>
        <v>25761.138269999996</v>
      </c>
      <c r="BW22" s="3">
        <v>21905005.490000002</v>
      </c>
      <c r="BX22" s="3">
        <v>75595.38</v>
      </c>
      <c r="BY22" s="3">
        <v>3860058.8699999996</v>
      </c>
      <c r="BZ22" s="3">
        <f t="shared" si="17"/>
        <v>25689468.980000004</v>
      </c>
      <c r="CA22" s="3">
        <f t="shared" si="18"/>
        <v>25689.468980000005</v>
      </c>
    </row>
    <row r="23" spans="1:79" x14ac:dyDescent="0.2">
      <c r="L23" s="33"/>
      <c r="M23" s="33"/>
      <c r="N23" s="13"/>
    </row>
    <row r="24" spans="1:79" x14ac:dyDescent="0.2">
      <c r="A24" s="1" t="s">
        <v>13</v>
      </c>
      <c r="B24" s="1">
        <v>168331</v>
      </c>
      <c r="C24" s="1">
        <v>180133.71491000004</v>
      </c>
      <c r="D24" s="1">
        <v>209129.69336999994</v>
      </c>
      <c r="E24" s="1">
        <v>219833.10730999996</v>
      </c>
      <c r="F24" s="1">
        <v>230166.84328000003</v>
      </c>
      <c r="G24" s="1">
        <v>228413.73190999997</v>
      </c>
      <c r="H24" s="1">
        <v>226769.24615000005</v>
      </c>
      <c r="I24" s="1">
        <v>230095.14752999999</v>
      </c>
      <c r="J24" s="1">
        <v>229141.72508999993</v>
      </c>
      <c r="K24" s="1">
        <f t="shared" ref="K24" si="19">CA24</f>
        <v>236665.73394000001</v>
      </c>
      <c r="L24" s="152">
        <f>(K24-J24)*100/J24</f>
        <v>3.2835612313928717</v>
      </c>
      <c r="M24" s="33">
        <f t="shared" ref="M24" si="20">(K24-B24)*100/B24</f>
        <v>40.595454158770522</v>
      </c>
      <c r="N24" s="13"/>
      <c r="O24" s="3">
        <v>134649688</v>
      </c>
      <c r="P24" s="3">
        <v>556932.21</v>
      </c>
      <c r="Q24" s="3">
        <v>22644209</v>
      </c>
      <c r="R24" s="3">
        <f>O24-P24+Q24</f>
        <v>156736964.79000002</v>
      </c>
      <c r="S24" s="3">
        <f>R24/1000</f>
        <v>156736.96479000003</v>
      </c>
      <c r="U24" s="3">
        <v>143918608</v>
      </c>
      <c r="V24" s="3">
        <v>665736.98</v>
      </c>
      <c r="W24" s="3">
        <v>25078131</v>
      </c>
      <c r="X24" s="3">
        <f>U24-V24+W24</f>
        <v>168331002.02000001</v>
      </c>
      <c r="Y24" s="3">
        <f>X24/1000</f>
        <v>168331.00202000001</v>
      </c>
      <c r="AA24" s="3">
        <v>152977106.27000004</v>
      </c>
      <c r="AB24" s="3">
        <v>763330.83</v>
      </c>
      <c r="AC24" s="3">
        <v>27919939.469999999</v>
      </c>
      <c r="AD24" s="3">
        <f>AA24-AB24+AC24</f>
        <v>180133714.91000003</v>
      </c>
      <c r="AE24" s="3">
        <f>AD24/1000</f>
        <v>180133.71491000004</v>
      </c>
      <c r="AG24" s="3">
        <v>178939717.73999995</v>
      </c>
      <c r="AH24" s="3">
        <v>857227.17</v>
      </c>
      <c r="AI24" s="3">
        <v>31047202.799999997</v>
      </c>
      <c r="AJ24" s="3">
        <f>AG24-AH24+AI24</f>
        <v>209129693.36999995</v>
      </c>
      <c r="AK24" s="3">
        <f>AJ24/1000</f>
        <v>209129.69336999994</v>
      </c>
      <c r="AM24" s="3">
        <v>185260029.38999999</v>
      </c>
      <c r="AN24" s="3">
        <v>880445.06</v>
      </c>
      <c r="AO24" s="3">
        <v>35453522.979999989</v>
      </c>
      <c r="AP24" s="3">
        <f>AM24-AN24+AO24</f>
        <v>219833107.30999997</v>
      </c>
      <c r="AQ24" s="3">
        <f>AP24/1000</f>
        <v>219833.10730999996</v>
      </c>
      <c r="AS24" s="3">
        <v>192678920.84000003</v>
      </c>
      <c r="AT24" s="3">
        <v>844450.00000000012</v>
      </c>
      <c r="AU24" s="3">
        <v>38332372.439999998</v>
      </c>
      <c r="AV24" s="3">
        <f>AS24-AT24+AU24</f>
        <v>230166843.28000003</v>
      </c>
      <c r="AW24" s="3">
        <f>AV24/1000</f>
        <v>230166.84328000003</v>
      </c>
      <c r="AY24" s="3">
        <v>189898935.49999997</v>
      </c>
      <c r="AZ24" s="3">
        <v>1021249.99</v>
      </c>
      <c r="BA24" s="3">
        <v>39536046.399999999</v>
      </c>
      <c r="BB24" s="3">
        <f>AY24-AZ24+BA24</f>
        <v>228413731.90999997</v>
      </c>
      <c r="BC24" s="3">
        <f>BB24/1000</f>
        <v>228413.73190999997</v>
      </c>
      <c r="BE24" s="3">
        <v>187496216.69000003</v>
      </c>
      <c r="BF24" s="3">
        <v>154835.62</v>
      </c>
      <c r="BG24" s="3">
        <v>39427865.079999998</v>
      </c>
      <c r="BH24" s="3">
        <f t="shared" ref="BH24:BH28" si="21">BE24-BF24+BG24</f>
        <v>226769246.15000004</v>
      </c>
      <c r="BI24" s="3">
        <f t="shared" ref="BI24:BI28" si="22">BH24/1000</f>
        <v>226769.24615000005</v>
      </c>
      <c r="BK24" s="3">
        <v>190073971.35999998</v>
      </c>
      <c r="BL24" s="3">
        <v>54523.61</v>
      </c>
      <c r="BM24" s="3">
        <v>40075699.780000001</v>
      </c>
      <c r="BN24" s="3">
        <f t="shared" ref="BN24:BN28" si="23">BK24-BL24+BM24</f>
        <v>230095147.52999997</v>
      </c>
      <c r="BO24" s="3">
        <f t="shared" ref="BO24:BO28" si="24">BN24/1000</f>
        <v>230095.14752999996</v>
      </c>
      <c r="BQ24" s="3">
        <v>189307903.12999994</v>
      </c>
      <c r="BR24" s="3">
        <v>0</v>
      </c>
      <c r="BS24" s="3">
        <v>39833821.960000008</v>
      </c>
      <c r="BT24" s="3">
        <f t="shared" si="7"/>
        <v>229141725.08999994</v>
      </c>
      <c r="BU24" s="3">
        <f t="shared" si="8"/>
        <v>229141.72508999993</v>
      </c>
      <c r="BW24" s="3">
        <v>194902036.71000001</v>
      </c>
      <c r="BX24" s="3">
        <v>0</v>
      </c>
      <c r="BY24" s="3">
        <v>41763697.229999997</v>
      </c>
      <c r="BZ24" s="3">
        <f t="shared" ref="BZ24" si="25">BW24-BX24+BY24</f>
        <v>236665733.94</v>
      </c>
      <c r="CA24" s="3">
        <f t="shared" ref="CA24" si="26">BZ24/1000</f>
        <v>236665.73394000001</v>
      </c>
    </row>
    <row r="25" spans="1:79" x14ac:dyDescent="0.2">
      <c r="A25" s="1" t="s">
        <v>14</v>
      </c>
      <c r="B25" s="1">
        <v>21407</v>
      </c>
      <c r="C25" s="1">
        <v>22004.089739999999</v>
      </c>
      <c r="D25" s="1">
        <v>25596.48774</v>
      </c>
      <c r="E25" s="1">
        <v>25066.525590000001</v>
      </c>
      <c r="F25" s="1">
        <v>25791.155010000002</v>
      </c>
      <c r="G25" s="1">
        <v>26031.818909999998</v>
      </c>
      <c r="H25" s="1">
        <v>25067.576710000001</v>
      </c>
      <c r="I25" s="1">
        <v>24034.526089999999</v>
      </c>
      <c r="J25" s="1">
        <v>22480.837379999994</v>
      </c>
      <c r="K25" s="1">
        <f t="shared" si="11"/>
        <v>22196.348550000006</v>
      </c>
      <c r="L25" s="152">
        <f>(K25-J25)*100/J25</f>
        <v>-1.2654725675524974</v>
      </c>
      <c r="M25" s="33">
        <f t="shared" si="12"/>
        <v>3.6873384874106883</v>
      </c>
      <c r="N25" s="13"/>
      <c r="O25" s="3">
        <v>17642960</v>
      </c>
      <c r="P25" s="3">
        <v>0</v>
      </c>
      <c r="Q25" s="3">
        <v>2891607.98</v>
      </c>
      <c r="R25" s="3">
        <f>O25-P25+Q25</f>
        <v>20534567.98</v>
      </c>
      <c r="S25" s="3">
        <f>R25/1000</f>
        <v>20534.56798</v>
      </c>
      <c r="U25" s="3">
        <v>18330957</v>
      </c>
      <c r="V25" s="3">
        <v>0</v>
      </c>
      <c r="W25" s="3">
        <v>3076393.53</v>
      </c>
      <c r="X25" s="3">
        <f>U25-V25+W25</f>
        <v>21407350.530000001</v>
      </c>
      <c r="Y25" s="3">
        <f>X25/1000</f>
        <v>21407.35053</v>
      </c>
      <c r="AA25" s="3">
        <v>18790324.009999998</v>
      </c>
      <c r="AB25" s="3">
        <v>0</v>
      </c>
      <c r="AC25" s="3">
        <v>3213765.73</v>
      </c>
      <c r="AD25" s="3">
        <f>AA25-AB25+AC25</f>
        <v>22004089.739999998</v>
      </c>
      <c r="AE25" s="3">
        <f>AD25/1000</f>
        <v>22004.089739999999</v>
      </c>
      <c r="AG25" s="3">
        <v>22194779.500000004</v>
      </c>
      <c r="AH25" s="3">
        <v>0</v>
      </c>
      <c r="AI25" s="3">
        <v>3401708.24</v>
      </c>
      <c r="AJ25" s="3">
        <f>AG25-AH25+AI25</f>
        <v>25596487.740000002</v>
      </c>
      <c r="AK25" s="3">
        <f>AJ25/1000</f>
        <v>25596.48774</v>
      </c>
      <c r="AM25" s="3">
        <v>21457295.989999998</v>
      </c>
      <c r="AN25" s="3">
        <v>0</v>
      </c>
      <c r="AO25" s="3">
        <v>3609229.6</v>
      </c>
      <c r="AP25" s="3">
        <f>AM25-AN25+AO25</f>
        <v>25066525.59</v>
      </c>
      <c r="AQ25" s="3">
        <f>AP25/1000</f>
        <v>25066.525590000001</v>
      </c>
      <c r="AS25" s="3">
        <v>22148842.810000002</v>
      </c>
      <c r="AT25" s="3">
        <v>0</v>
      </c>
      <c r="AU25" s="3">
        <v>3642312.1999999997</v>
      </c>
      <c r="AV25" s="3">
        <f>AS25-AT25+AU25</f>
        <v>25791155.010000002</v>
      </c>
      <c r="AW25" s="3">
        <f>AV25/1000</f>
        <v>25791.155010000002</v>
      </c>
      <c r="AY25" s="3">
        <v>22425896.279999997</v>
      </c>
      <c r="AZ25" s="3">
        <v>0</v>
      </c>
      <c r="BA25" s="3">
        <v>3605922.63</v>
      </c>
      <c r="BB25" s="3">
        <f>AY25-AZ25+BA25</f>
        <v>26031818.909999996</v>
      </c>
      <c r="BC25" s="3">
        <f>BB25/1000</f>
        <v>26031.818909999998</v>
      </c>
      <c r="BE25" s="3">
        <v>21506755.199999999</v>
      </c>
      <c r="BF25" s="3">
        <v>0</v>
      </c>
      <c r="BG25" s="3">
        <v>3560821.5100000002</v>
      </c>
      <c r="BH25" s="3">
        <f t="shared" si="21"/>
        <v>25067576.710000001</v>
      </c>
      <c r="BI25" s="3">
        <f t="shared" si="22"/>
        <v>25067.576710000001</v>
      </c>
      <c r="BK25" s="3">
        <v>20734387.190000001</v>
      </c>
      <c r="BL25" s="3">
        <v>0</v>
      </c>
      <c r="BM25" s="3">
        <v>3300138.9000000004</v>
      </c>
      <c r="BN25" s="3">
        <f t="shared" si="23"/>
        <v>24034526.090000004</v>
      </c>
      <c r="BO25" s="3">
        <f t="shared" si="24"/>
        <v>24034.526090000003</v>
      </c>
      <c r="BQ25" s="3">
        <v>19030289.429999996</v>
      </c>
      <c r="BR25" s="3">
        <v>0</v>
      </c>
      <c r="BS25" s="3">
        <v>3450547.95</v>
      </c>
      <c r="BT25" s="3">
        <f t="shared" si="7"/>
        <v>22480837.379999995</v>
      </c>
      <c r="BU25" s="3">
        <f t="shared" si="8"/>
        <v>22480.837379999994</v>
      </c>
      <c r="BW25" s="3">
        <v>18823517.290000007</v>
      </c>
      <c r="BX25" s="3">
        <v>0</v>
      </c>
      <c r="BY25" s="3">
        <v>3372831.26</v>
      </c>
      <c r="BZ25" s="3">
        <f t="shared" si="17"/>
        <v>22196348.550000004</v>
      </c>
      <c r="CA25" s="3">
        <f t="shared" si="18"/>
        <v>22196.348550000006</v>
      </c>
    </row>
    <row r="26" spans="1:79" x14ac:dyDescent="0.2">
      <c r="A26" s="1" t="s">
        <v>15</v>
      </c>
      <c r="B26" s="1">
        <v>157199</v>
      </c>
      <c r="C26" s="1">
        <v>177164.79252999998</v>
      </c>
      <c r="D26" s="1">
        <v>211414.23218000002</v>
      </c>
      <c r="E26" s="1">
        <v>208616.08169000002</v>
      </c>
      <c r="F26" s="1">
        <v>211238.79566</v>
      </c>
      <c r="G26" s="1">
        <v>211717.49726999999</v>
      </c>
      <c r="H26" s="1">
        <v>211453.7588800001</v>
      </c>
      <c r="I26" s="1">
        <v>209019.69794000001</v>
      </c>
      <c r="J26" s="1">
        <v>206029.57560000001</v>
      </c>
      <c r="K26" s="1">
        <f t="shared" si="11"/>
        <v>199496.72348000002</v>
      </c>
      <c r="L26" s="152">
        <f>(K26-J26)*100/J26</f>
        <v>-3.1708321977439415</v>
      </c>
      <c r="M26" s="33">
        <f t="shared" si="12"/>
        <v>26.907119943511098</v>
      </c>
      <c r="N26" s="13"/>
      <c r="O26" s="3">
        <v>128406492</v>
      </c>
      <c r="P26" s="3">
        <v>0</v>
      </c>
      <c r="Q26" s="3">
        <v>24108805</v>
      </c>
      <c r="R26" s="3">
        <f>O26-P26+Q26</f>
        <v>152515297</v>
      </c>
      <c r="S26" s="3">
        <f>R26/1000</f>
        <v>152515.29699999999</v>
      </c>
      <c r="U26" s="3">
        <v>131688444</v>
      </c>
      <c r="V26" s="3">
        <v>0</v>
      </c>
      <c r="W26" s="3">
        <v>25510414</v>
      </c>
      <c r="X26" s="3">
        <f>U26-V26+W26</f>
        <v>157198858</v>
      </c>
      <c r="Y26" s="3">
        <f>X26/1000</f>
        <v>157198.85800000001</v>
      </c>
      <c r="AA26" s="3">
        <v>147121796.75999996</v>
      </c>
      <c r="AB26" s="3">
        <v>0</v>
      </c>
      <c r="AC26" s="3">
        <v>30042995.770000003</v>
      </c>
      <c r="AD26" s="3">
        <f>AA26-AB26+AC26</f>
        <v>177164792.52999997</v>
      </c>
      <c r="AE26" s="3">
        <f>AD26/1000</f>
        <v>177164.79252999998</v>
      </c>
      <c r="AG26" s="3">
        <v>177649225.46000001</v>
      </c>
      <c r="AH26" s="3">
        <v>0</v>
      </c>
      <c r="AI26" s="3">
        <v>33765006.719999991</v>
      </c>
      <c r="AJ26" s="3">
        <f>AG26-AH26+AI26</f>
        <v>211414232.18000001</v>
      </c>
      <c r="AK26" s="3">
        <f>AJ26/1000</f>
        <v>211414.23218000002</v>
      </c>
      <c r="AM26" s="3">
        <v>172403275.18000004</v>
      </c>
      <c r="AN26" s="3">
        <v>0</v>
      </c>
      <c r="AO26" s="3">
        <v>36212806.509999998</v>
      </c>
      <c r="AP26" s="3">
        <f>AM26-AN26+AO26</f>
        <v>208616081.69000003</v>
      </c>
      <c r="AQ26" s="3">
        <f>AP26/1000</f>
        <v>208616.08169000002</v>
      </c>
      <c r="AS26" s="3">
        <v>173167026.87</v>
      </c>
      <c r="AT26" s="3">
        <v>0</v>
      </c>
      <c r="AU26" s="3">
        <v>38071768.789999999</v>
      </c>
      <c r="AV26" s="3">
        <f>AS26-AT26+AU26</f>
        <v>211238795.66</v>
      </c>
      <c r="AW26" s="3">
        <f>AV26/1000</f>
        <v>211238.79566</v>
      </c>
      <c r="AY26" s="3">
        <v>170366511.42999998</v>
      </c>
      <c r="AZ26" s="3">
        <v>0</v>
      </c>
      <c r="BA26" s="3">
        <v>41350985.839999989</v>
      </c>
      <c r="BB26" s="3">
        <f>AY26-AZ26+BA26</f>
        <v>211717497.26999998</v>
      </c>
      <c r="BC26" s="3">
        <f>BB26/1000</f>
        <v>211717.49726999999</v>
      </c>
      <c r="BE26" s="3">
        <v>170102133.45000008</v>
      </c>
      <c r="BF26" s="3">
        <v>0</v>
      </c>
      <c r="BG26" s="3">
        <v>41351625.43</v>
      </c>
      <c r="BH26" s="3">
        <f t="shared" si="21"/>
        <v>211453758.88000008</v>
      </c>
      <c r="BI26" s="3">
        <f t="shared" si="22"/>
        <v>211453.7588800001</v>
      </c>
      <c r="BK26" s="3">
        <v>168670068.70000002</v>
      </c>
      <c r="BL26" s="3">
        <v>0</v>
      </c>
      <c r="BM26" s="3">
        <v>40349629.239999995</v>
      </c>
      <c r="BN26" s="3">
        <f t="shared" si="23"/>
        <v>209019697.94</v>
      </c>
      <c r="BO26" s="3">
        <f t="shared" si="24"/>
        <v>209019.69793999998</v>
      </c>
      <c r="BQ26" s="3">
        <v>166356292.23000002</v>
      </c>
      <c r="BR26" s="3">
        <v>0</v>
      </c>
      <c r="BS26" s="3">
        <v>39673283.370000005</v>
      </c>
      <c r="BT26" s="3">
        <f t="shared" si="7"/>
        <v>206029575.60000002</v>
      </c>
      <c r="BU26" s="3">
        <f t="shared" si="8"/>
        <v>206029.57560000001</v>
      </c>
      <c r="BW26" s="3">
        <v>160938745.67000002</v>
      </c>
      <c r="BX26" s="3">
        <v>0</v>
      </c>
      <c r="BY26" s="3">
        <v>38557977.810000002</v>
      </c>
      <c r="BZ26" s="3">
        <f t="shared" si="17"/>
        <v>199496723.48000002</v>
      </c>
      <c r="CA26" s="3">
        <f t="shared" si="18"/>
        <v>199496.72348000002</v>
      </c>
    </row>
    <row r="27" spans="1:79" x14ac:dyDescent="0.2">
      <c r="A27" s="1" t="s">
        <v>16</v>
      </c>
      <c r="B27" s="1">
        <v>263709</v>
      </c>
      <c r="C27" s="1">
        <v>279590.70275</v>
      </c>
      <c r="D27" s="1">
        <v>314447.38003999996</v>
      </c>
      <c r="E27" s="1">
        <v>334558.57649000001</v>
      </c>
      <c r="F27" s="1">
        <v>361332.27305000002</v>
      </c>
      <c r="G27" s="1">
        <v>366679.33162000001</v>
      </c>
      <c r="H27" s="1">
        <v>369662.16362000001</v>
      </c>
      <c r="I27" s="1">
        <v>371994.39964999998</v>
      </c>
      <c r="J27" s="1">
        <v>385266.48317999992</v>
      </c>
      <c r="K27" s="1">
        <f t="shared" si="11"/>
        <v>392549.86941999994</v>
      </c>
      <c r="L27" s="152">
        <f>(K27-J27)*100/J27</f>
        <v>1.8904801112940726</v>
      </c>
      <c r="M27" s="33">
        <f t="shared" si="12"/>
        <v>48.857213602872839</v>
      </c>
      <c r="N27" s="13"/>
      <c r="O27" s="3">
        <v>192218687</v>
      </c>
      <c r="P27" s="3">
        <v>0</v>
      </c>
      <c r="Q27" s="3">
        <v>52049295</v>
      </c>
      <c r="R27" s="3">
        <f>O27-P27+Q27</f>
        <v>244267982</v>
      </c>
      <c r="S27" s="3">
        <f>R27/1000</f>
        <v>244267.98199999999</v>
      </c>
      <c r="U27" s="3">
        <v>205194658</v>
      </c>
      <c r="V27" s="3">
        <v>0</v>
      </c>
      <c r="W27" s="3">
        <v>58514583</v>
      </c>
      <c r="X27" s="3">
        <f>U27-V27+W27</f>
        <v>263709241</v>
      </c>
      <c r="Y27" s="3">
        <f>X27/1000</f>
        <v>263709.24099999998</v>
      </c>
      <c r="AA27" s="3">
        <v>217772832.10000002</v>
      </c>
      <c r="AB27" s="3">
        <v>0</v>
      </c>
      <c r="AC27" s="3">
        <v>61817870.650000006</v>
      </c>
      <c r="AD27" s="3">
        <f>AA27-AB27+AC27</f>
        <v>279590702.75</v>
      </c>
      <c r="AE27" s="3">
        <f>AD27/1000</f>
        <v>279590.70275</v>
      </c>
      <c r="AG27" s="3">
        <v>246770171.62</v>
      </c>
      <c r="AH27" s="3">
        <v>0</v>
      </c>
      <c r="AI27" s="3">
        <v>67677208.419999987</v>
      </c>
      <c r="AJ27" s="3">
        <f>AG27-AH27+AI27</f>
        <v>314447380.03999996</v>
      </c>
      <c r="AK27" s="3">
        <f>AJ27/1000</f>
        <v>314447.38003999996</v>
      </c>
      <c r="AM27" s="3">
        <v>260500557.33000001</v>
      </c>
      <c r="AN27" s="3">
        <v>0</v>
      </c>
      <c r="AO27" s="3">
        <v>74058019.160000011</v>
      </c>
      <c r="AP27" s="3">
        <f>AM27-AN27+AO27</f>
        <v>334558576.49000001</v>
      </c>
      <c r="AQ27" s="3">
        <f>AP27/1000</f>
        <v>334558.57649000001</v>
      </c>
      <c r="AS27" s="3">
        <v>280401238.69999999</v>
      </c>
      <c r="AT27" s="3">
        <v>0</v>
      </c>
      <c r="AU27" s="3">
        <v>80931034.350000009</v>
      </c>
      <c r="AV27" s="3">
        <f>AS27-AT27+AU27</f>
        <v>361332273.05000001</v>
      </c>
      <c r="AW27" s="3">
        <f>AV27/1000</f>
        <v>361332.27305000002</v>
      </c>
      <c r="AY27" s="3">
        <v>284767556.81999999</v>
      </c>
      <c r="AZ27" s="3">
        <v>0</v>
      </c>
      <c r="BA27" s="3">
        <v>81911774.799999997</v>
      </c>
      <c r="BB27" s="3">
        <f>AY27-AZ27+BA27</f>
        <v>366679331.62</v>
      </c>
      <c r="BC27" s="3">
        <f>BB27/1000</f>
        <v>366679.33162000001</v>
      </c>
      <c r="BE27" s="3">
        <v>287503331.94</v>
      </c>
      <c r="BF27" s="3">
        <v>0</v>
      </c>
      <c r="BG27" s="3">
        <v>82158831.680000007</v>
      </c>
      <c r="BH27" s="3">
        <f t="shared" si="21"/>
        <v>369662163.62</v>
      </c>
      <c r="BI27" s="3">
        <f t="shared" si="22"/>
        <v>369662.16362000001</v>
      </c>
      <c r="BK27" s="3">
        <v>290338963.94999999</v>
      </c>
      <c r="BL27" s="3">
        <v>0</v>
      </c>
      <c r="BM27" s="3">
        <v>81655435.699999988</v>
      </c>
      <c r="BN27" s="3">
        <f t="shared" si="23"/>
        <v>371994399.64999998</v>
      </c>
      <c r="BO27" s="3">
        <f t="shared" si="24"/>
        <v>371994.39964999998</v>
      </c>
      <c r="BQ27" s="3">
        <v>300385585.47999996</v>
      </c>
      <c r="BR27" s="3">
        <v>0</v>
      </c>
      <c r="BS27" s="3">
        <v>84880897.700000003</v>
      </c>
      <c r="BT27" s="3">
        <f t="shared" si="7"/>
        <v>385266483.17999995</v>
      </c>
      <c r="BU27" s="3">
        <f t="shared" si="8"/>
        <v>385266.48317999992</v>
      </c>
      <c r="BW27" s="3">
        <v>306381411.95999998</v>
      </c>
      <c r="BX27" s="3">
        <v>0</v>
      </c>
      <c r="BY27" s="3">
        <v>86168457.460000008</v>
      </c>
      <c r="BZ27" s="3">
        <f t="shared" si="17"/>
        <v>392549869.41999996</v>
      </c>
      <c r="CA27" s="3">
        <f t="shared" si="18"/>
        <v>392549.86941999994</v>
      </c>
    </row>
    <row r="28" spans="1:79" x14ac:dyDescent="0.2">
      <c r="A28" s="1" t="s">
        <v>17</v>
      </c>
      <c r="B28" s="1">
        <v>12111</v>
      </c>
      <c r="C28" s="1">
        <v>12520.086730000001</v>
      </c>
      <c r="D28" s="1">
        <v>14115.307029999998</v>
      </c>
      <c r="E28" s="1">
        <v>12659.501219999998</v>
      </c>
      <c r="F28" s="1">
        <v>13990.640580000001</v>
      </c>
      <c r="G28" s="1">
        <v>13963.543099999997</v>
      </c>
      <c r="H28" s="1">
        <v>13912.426910000002</v>
      </c>
      <c r="I28" s="1">
        <v>13240.350899999999</v>
      </c>
      <c r="J28" s="1">
        <v>13053.557719999997</v>
      </c>
      <c r="K28" s="1">
        <f t="shared" si="11"/>
        <v>12387.707859999999</v>
      </c>
      <c r="L28" s="152">
        <f>(K28-J28)*100/J28</f>
        <v>-5.1009071571332401</v>
      </c>
      <c r="M28" s="33">
        <f t="shared" si="12"/>
        <v>2.2847647593097071</v>
      </c>
      <c r="N28" s="13"/>
      <c r="O28" s="3">
        <v>10115623</v>
      </c>
      <c r="P28" s="3">
        <v>122967.45</v>
      </c>
      <c r="Q28" s="3">
        <v>1850899.52</v>
      </c>
      <c r="R28" s="3">
        <f>O28-P28+Q28</f>
        <v>11843555.07</v>
      </c>
      <c r="S28" s="3">
        <f>R28/1000</f>
        <v>11843.55507</v>
      </c>
      <c r="U28" s="3">
        <v>10154883</v>
      </c>
      <c r="V28" s="3">
        <v>112143.44</v>
      </c>
      <c r="W28" s="3">
        <v>2067967.72</v>
      </c>
      <c r="X28" s="3">
        <f>U28-V28+W28</f>
        <v>12110707.280000001</v>
      </c>
      <c r="Y28" s="3">
        <f>X28/1000</f>
        <v>12110.707280000001</v>
      </c>
      <c r="AA28" s="3">
        <v>10432645.85</v>
      </c>
      <c r="AB28" s="3">
        <v>142778.99</v>
      </c>
      <c r="AC28" s="3">
        <v>2230219.87</v>
      </c>
      <c r="AD28" s="3">
        <f>AA28-AB28+AC28</f>
        <v>12520086.73</v>
      </c>
      <c r="AE28" s="3">
        <f>AD28/1000</f>
        <v>12520.086730000001</v>
      </c>
      <c r="AG28" s="3">
        <v>12131195.269999998</v>
      </c>
      <c r="AH28" s="3">
        <v>179781.15</v>
      </c>
      <c r="AI28" s="3">
        <v>2163892.91</v>
      </c>
      <c r="AJ28" s="3">
        <f>AG28-AH28+AI28</f>
        <v>14115307.029999997</v>
      </c>
      <c r="AK28" s="3">
        <f>AJ28/1000</f>
        <v>14115.307029999998</v>
      </c>
      <c r="AM28" s="3">
        <v>10486839.949999999</v>
      </c>
      <c r="AN28" s="3">
        <v>305789.07</v>
      </c>
      <c r="AO28" s="3">
        <v>2478450.34</v>
      </c>
      <c r="AP28" s="3">
        <f>AM28-AN28+AO28</f>
        <v>12659501.219999999</v>
      </c>
      <c r="AQ28" s="3">
        <f>AP28/1000</f>
        <v>12659.501219999998</v>
      </c>
      <c r="AS28" s="3">
        <v>11511373.32</v>
      </c>
      <c r="AT28" s="3">
        <v>21736.53</v>
      </c>
      <c r="AU28" s="3">
        <v>2501003.79</v>
      </c>
      <c r="AV28" s="3">
        <f>AS28-AT28+AU28</f>
        <v>13990640.580000002</v>
      </c>
      <c r="AW28" s="3">
        <f>AV28/1000</f>
        <v>13990.640580000001</v>
      </c>
      <c r="AY28" s="3">
        <v>11352488.249999998</v>
      </c>
      <c r="AZ28" s="3">
        <v>0</v>
      </c>
      <c r="BA28" s="3">
        <v>2611054.8499999996</v>
      </c>
      <c r="BB28" s="3">
        <f>AY28-AZ28+BA28</f>
        <v>13963543.099999998</v>
      </c>
      <c r="BC28" s="3">
        <f>BB28/1000</f>
        <v>13963.543099999997</v>
      </c>
      <c r="BE28" s="3">
        <v>11412008.930000002</v>
      </c>
      <c r="BF28" s="3">
        <v>0</v>
      </c>
      <c r="BG28" s="3">
        <v>2500417.9800000004</v>
      </c>
      <c r="BH28" s="3">
        <f t="shared" si="21"/>
        <v>13912426.910000002</v>
      </c>
      <c r="BI28" s="3">
        <f t="shared" si="22"/>
        <v>13912.426910000002</v>
      </c>
      <c r="BK28" s="3">
        <v>10750881.169999998</v>
      </c>
      <c r="BL28" s="3">
        <v>0</v>
      </c>
      <c r="BM28" s="3">
        <v>2489469.73</v>
      </c>
      <c r="BN28" s="3">
        <f t="shared" si="23"/>
        <v>13240350.899999999</v>
      </c>
      <c r="BO28" s="3">
        <f t="shared" si="24"/>
        <v>13240.350899999998</v>
      </c>
      <c r="BQ28" s="3">
        <v>10546872.229999997</v>
      </c>
      <c r="BR28" s="3">
        <v>0</v>
      </c>
      <c r="BS28" s="3">
        <v>2506685.4899999998</v>
      </c>
      <c r="BT28" s="3">
        <f t="shared" si="7"/>
        <v>13053557.719999997</v>
      </c>
      <c r="BU28" s="3">
        <f t="shared" si="8"/>
        <v>13053.557719999997</v>
      </c>
      <c r="BW28" s="3">
        <v>10062341.58</v>
      </c>
      <c r="BX28" s="3">
        <v>0</v>
      </c>
      <c r="BY28" s="3">
        <v>2325366.2800000003</v>
      </c>
      <c r="BZ28" s="3">
        <f t="shared" si="17"/>
        <v>12387707.859999999</v>
      </c>
      <c r="CA28" s="3">
        <f t="shared" si="18"/>
        <v>12387.707859999999</v>
      </c>
    </row>
    <row r="29" spans="1:79" x14ac:dyDescent="0.2">
      <c r="L29" s="33"/>
      <c r="M29" s="33"/>
      <c r="N29" s="13"/>
    </row>
    <row r="30" spans="1:79" x14ac:dyDescent="0.2">
      <c r="A30" s="1" t="s">
        <v>18</v>
      </c>
      <c r="B30" s="1">
        <v>842267</v>
      </c>
      <c r="C30" s="1">
        <v>888140.2725899996</v>
      </c>
      <c r="D30" s="1">
        <v>1000412.6133499999</v>
      </c>
      <c r="E30" s="1">
        <v>1002667.4720900003</v>
      </c>
      <c r="F30" s="1">
        <v>1051067.85488</v>
      </c>
      <c r="G30" s="1">
        <v>1077900.7814099998</v>
      </c>
      <c r="H30" s="1">
        <v>1053855.5828100001</v>
      </c>
      <c r="I30" s="1">
        <v>1034082.89042</v>
      </c>
      <c r="J30" s="1">
        <v>1064449.8370099997</v>
      </c>
      <c r="K30" s="1">
        <f t="shared" ref="K30" si="27">CA30</f>
        <v>1106947.9995500003</v>
      </c>
      <c r="L30" s="152">
        <f>(K30-J30)*100/J30</f>
        <v>3.9925002628002089</v>
      </c>
      <c r="M30" s="33">
        <f t="shared" ref="M30" si="28">(K30-B30)*100/B30</f>
        <v>31.424833164542868</v>
      </c>
      <c r="N30" s="13"/>
      <c r="O30" s="3">
        <v>656624875</v>
      </c>
      <c r="P30" s="3">
        <v>2712515.46</v>
      </c>
      <c r="Q30" s="3">
        <v>144817929</v>
      </c>
      <c r="R30" s="3">
        <f>O30-P30+Q30</f>
        <v>798730288.53999996</v>
      </c>
      <c r="S30" s="3">
        <f>R30/1000</f>
        <v>798730.28853999998</v>
      </c>
      <c r="U30" s="3">
        <v>687788361</v>
      </c>
      <c r="V30" s="3">
        <v>1520940.68</v>
      </c>
      <c r="W30" s="3">
        <v>155999135</v>
      </c>
      <c r="X30" s="3">
        <f>U30-V30+W30</f>
        <v>842266555.32000005</v>
      </c>
      <c r="Y30" s="3">
        <f>X30/1000</f>
        <v>842266.55532000004</v>
      </c>
      <c r="AA30" s="3">
        <v>720588725.37999964</v>
      </c>
      <c r="AB30" s="3">
        <v>646429.81999999995</v>
      </c>
      <c r="AC30" s="3">
        <v>168197977.03</v>
      </c>
      <c r="AD30" s="3">
        <f>AA30-AB30+AC30</f>
        <v>888140272.58999956</v>
      </c>
      <c r="AE30" s="3">
        <f>AD30/1000</f>
        <v>888140.2725899996</v>
      </c>
      <c r="AG30" s="3">
        <v>816133160.26999998</v>
      </c>
      <c r="AH30" s="3">
        <v>0</v>
      </c>
      <c r="AI30" s="3">
        <v>184279453.07999998</v>
      </c>
      <c r="AJ30" s="3">
        <f>AG30-AH30+AI30</f>
        <v>1000412613.3499999</v>
      </c>
      <c r="AK30" s="3">
        <f>AJ30/1000</f>
        <v>1000412.6133499999</v>
      </c>
      <c r="AM30" s="3">
        <v>802164887.62000012</v>
      </c>
      <c r="AN30" s="3">
        <v>0</v>
      </c>
      <c r="AO30" s="3">
        <v>200502584.47000018</v>
      </c>
      <c r="AP30" s="3">
        <f>AM30-AN30+AO30</f>
        <v>1002667472.0900003</v>
      </c>
      <c r="AQ30" s="3">
        <f>AP30/1000</f>
        <v>1002667.4720900003</v>
      </c>
      <c r="AS30" s="3">
        <v>835956505.26000011</v>
      </c>
      <c r="AT30" s="3">
        <v>0</v>
      </c>
      <c r="AU30" s="3">
        <v>215111349.62</v>
      </c>
      <c r="AV30" s="3">
        <f>AS30-AT30+AU30</f>
        <v>1051067854.8800001</v>
      </c>
      <c r="AW30" s="3">
        <f>AV30/1000</f>
        <v>1051067.85488</v>
      </c>
      <c r="AY30" s="3">
        <v>849424757.3499999</v>
      </c>
      <c r="AZ30" s="3">
        <v>0</v>
      </c>
      <c r="BA30" s="3">
        <v>228476024.05999997</v>
      </c>
      <c r="BB30" s="3">
        <f>AY30-AZ30+BA30</f>
        <v>1077900781.4099998</v>
      </c>
      <c r="BC30" s="3">
        <f>BB30/1000</f>
        <v>1077900.7814099998</v>
      </c>
      <c r="BE30" s="3">
        <v>824787700.67999995</v>
      </c>
      <c r="BF30" s="3">
        <v>0</v>
      </c>
      <c r="BG30" s="3">
        <v>229067882.13</v>
      </c>
      <c r="BH30" s="3">
        <f t="shared" ref="BH30:BH34" si="29">BE30-BF30+BG30</f>
        <v>1053855582.8099999</v>
      </c>
      <c r="BI30" s="3">
        <f t="shared" ref="BI30:BI34" si="30">BH30/1000</f>
        <v>1053855.5828100001</v>
      </c>
      <c r="BK30" s="3">
        <v>806399683.54000008</v>
      </c>
      <c r="BL30" s="3">
        <v>0</v>
      </c>
      <c r="BM30" s="3">
        <v>227683206.88</v>
      </c>
      <c r="BN30" s="3">
        <f t="shared" ref="BN30:BN34" si="31">BK30-BL30+BM30</f>
        <v>1034082890.4200001</v>
      </c>
      <c r="BO30" s="3">
        <f t="shared" ref="BO30:BO34" si="32">BN30/1000</f>
        <v>1034082.8904200001</v>
      </c>
      <c r="BQ30" s="3">
        <v>829059478.72999978</v>
      </c>
      <c r="BR30" s="3">
        <v>0</v>
      </c>
      <c r="BS30" s="3">
        <v>235390358.28</v>
      </c>
      <c r="BT30" s="3">
        <f t="shared" si="7"/>
        <v>1064449837.0099998</v>
      </c>
      <c r="BU30" s="3">
        <f t="shared" si="8"/>
        <v>1064449.8370099997</v>
      </c>
      <c r="BW30" s="3">
        <v>862412707.26000011</v>
      </c>
      <c r="BX30" s="3">
        <v>0</v>
      </c>
      <c r="BY30" s="3">
        <v>244535292.29000002</v>
      </c>
      <c r="BZ30" s="3">
        <f t="shared" ref="BZ30" si="33">BW30-BX30+BY30</f>
        <v>1106947999.5500002</v>
      </c>
      <c r="CA30" s="3">
        <f t="shared" ref="CA30" si="34">BZ30/1000</f>
        <v>1106947.9995500003</v>
      </c>
    </row>
    <row r="31" spans="1:79" x14ac:dyDescent="0.2">
      <c r="A31" s="1" t="s">
        <v>19</v>
      </c>
      <c r="B31" s="1">
        <v>557697</v>
      </c>
      <c r="C31" s="1">
        <v>596564.51831999992</v>
      </c>
      <c r="D31" s="1">
        <v>736931.14192000008</v>
      </c>
      <c r="E31" s="1">
        <v>764518.38214999984</v>
      </c>
      <c r="F31" s="1">
        <v>775534.55226999999</v>
      </c>
      <c r="G31" s="1">
        <v>769202.90905000002</v>
      </c>
      <c r="H31" s="1">
        <v>726631.46221000003</v>
      </c>
      <c r="I31" s="1">
        <v>681904.20308000001</v>
      </c>
      <c r="J31" s="1">
        <v>690783.93938999996</v>
      </c>
      <c r="K31" s="1">
        <f t="shared" si="11"/>
        <v>727337.21387999994</v>
      </c>
      <c r="L31" s="152">
        <f>(K31-J31)*100/J31</f>
        <v>5.2915640340854662</v>
      </c>
      <c r="M31" s="33">
        <f t="shared" si="12"/>
        <v>30.417989316779529</v>
      </c>
      <c r="N31" s="13"/>
      <c r="O31" s="3">
        <v>440503691</v>
      </c>
      <c r="P31" s="3">
        <v>811598.78</v>
      </c>
      <c r="Q31" s="3">
        <v>102390223</v>
      </c>
      <c r="R31" s="3">
        <f>O31-P31+Q31</f>
        <v>542082315.22000003</v>
      </c>
      <c r="S31" s="3">
        <f>R31/1000</f>
        <v>542082.31521999999</v>
      </c>
      <c r="U31" s="3">
        <v>451467136</v>
      </c>
      <c r="V31" s="3">
        <v>796592.58</v>
      </c>
      <c r="W31" s="3">
        <v>107026791</v>
      </c>
      <c r="X31" s="3">
        <f>U31-V31+W31</f>
        <v>557697334.42000008</v>
      </c>
      <c r="Y31" s="3">
        <f>X31/1000</f>
        <v>557697.33442000009</v>
      </c>
      <c r="AA31" s="3">
        <v>480437709.31999993</v>
      </c>
      <c r="AB31" s="3">
        <v>1174698.57</v>
      </c>
      <c r="AC31" s="3">
        <v>117301507.56999999</v>
      </c>
      <c r="AD31" s="3">
        <f>AA31-AB31+AC31</f>
        <v>596564518.31999993</v>
      </c>
      <c r="AE31" s="3">
        <f>AD31/1000</f>
        <v>596564.51831999992</v>
      </c>
      <c r="AG31" s="3">
        <v>595629543.96000016</v>
      </c>
      <c r="AH31" s="3">
        <v>557175.46</v>
      </c>
      <c r="AI31" s="3">
        <v>141858773.42000002</v>
      </c>
      <c r="AJ31" s="3">
        <f>AG31-AH31+AI31</f>
        <v>736931141.92000008</v>
      </c>
      <c r="AK31" s="3">
        <f>AJ31/1000</f>
        <v>736931.14192000008</v>
      </c>
      <c r="AM31" s="3">
        <v>597607802.41999984</v>
      </c>
      <c r="AN31" s="3">
        <v>2816</v>
      </c>
      <c r="AO31" s="3">
        <v>166913395.73000002</v>
      </c>
      <c r="AP31" s="3">
        <f>AM31-AN31+AO31</f>
        <v>764518382.14999986</v>
      </c>
      <c r="AQ31" s="3">
        <f>AP31/1000</f>
        <v>764518.38214999984</v>
      </c>
      <c r="AS31" s="3">
        <v>601513865.98000002</v>
      </c>
      <c r="AT31" s="3">
        <v>0</v>
      </c>
      <c r="AU31" s="3">
        <v>174020686.29000002</v>
      </c>
      <c r="AV31" s="3">
        <f>AS31-AT31+AU31</f>
        <v>775534552.26999998</v>
      </c>
      <c r="AW31" s="3">
        <f>AV31/1000</f>
        <v>775534.55226999999</v>
      </c>
      <c r="AY31" s="3">
        <v>594525345.32000005</v>
      </c>
      <c r="AZ31" s="3">
        <v>0</v>
      </c>
      <c r="BA31" s="3">
        <v>174677563.72999999</v>
      </c>
      <c r="BB31" s="3">
        <f>AY31-AZ31+BA31</f>
        <v>769202909.05000007</v>
      </c>
      <c r="BC31" s="3">
        <f>BB31/1000</f>
        <v>769202.90905000002</v>
      </c>
      <c r="BE31" s="3">
        <v>559738447.25999999</v>
      </c>
      <c r="BF31" s="3">
        <v>0</v>
      </c>
      <c r="BG31" s="3">
        <v>166893014.95000002</v>
      </c>
      <c r="BH31" s="3">
        <f t="shared" si="29"/>
        <v>726631462.21000004</v>
      </c>
      <c r="BI31" s="3">
        <f t="shared" si="30"/>
        <v>726631.46221000003</v>
      </c>
      <c r="BK31" s="3">
        <v>507698053.57999998</v>
      </c>
      <c r="BL31" s="3">
        <v>0</v>
      </c>
      <c r="BM31" s="3">
        <v>174206149.5</v>
      </c>
      <c r="BN31" s="3">
        <f t="shared" si="31"/>
        <v>681904203.07999992</v>
      </c>
      <c r="BO31" s="3">
        <f t="shared" si="32"/>
        <v>681904.20307999989</v>
      </c>
      <c r="BQ31" s="3">
        <v>513228234.51999998</v>
      </c>
      <c r="BR31" s="3">
        <v>0</v>
      </c>
      <c r="BS31" s="3">
        <v>177555704.86999997</v>
      </c>
      <c r="BT31" s="3">
        <f t="shared" si="7"/>
        <v>690783939.38999999</v>
      </c>
      <c r="BU31" s="3">
        <f t="shared" si="8"/>
        <v>690783.93938999996</v>
      </c>
      <c r="BW31" s="3">
        <v>540090916.36000001</v>
      </c>
      <c r="BX31" s="3">
        <v>0</v>
      </c>
      <c r="BY31" s="3">
        <v>187246297.52000001</v>
      </c>
      <c r="BZ31" s="3">
        <f t="shared" si="17"/>
        <v>727337213.88</v>
      </c>
      <c r="CA31" s="3">
        <f t="shared" si="18"/>
        <v>727337.21387999994</v>
      </c>
    </row>
    <row r="32" spans="1:79" x14ac:dyDescent="0.2">
      <c r="A32" s="1" t="s">
        <v>20</v>
      </c>
      <c r="B32" s="1">
        <v>32081</v>
      </c>
      <c r="C32" s="1">
        <v>34181.585310000002</v>
      </c>
      <c r="D32" s="1">
        <v>38353.520320000003</v>
      </c>
      <c r="E32" s="1">
        <v>38773.422029999994</v>
      </c>
      <c r="F32" s="1">
        <v>40866.599039999994</v>
      </c>
      <c r="G32" s="1">
        <v>43005.101310000005</v>
      </c>
      <c r="H32" s="1">
        <v>42594.31820999999</v>
      </c>
      <c r="I32" s="1">
        <v>39603.177199999998</v>
      </c>
      <c r="J32" s="1">
        <v>41556.073529999994</v>
      </c>
      <c r="K32" s="1">
        <f t="shared" si="11"/>
        <v>42732.122600000002</v>
      </c>
      <c r="L32" s="152">
        <f>(K32-J32)*100/J32</f>
        <v>2.8300293316956413</v>
      </c>
      <c r="M32" s="33">
        <f t="shared" si="12"/>
        <v>33.200718805523529</v>
      </c>
      <c r="N32" s="13"/>
      <c r="O32" s="3">
        <v>25626527</v>
      </c>
      <c r="P32" s="3">
        <v>101865.58</v>
      </c>
      <c r="Q32" s="3">
        <v>5044647.75</v>
      </c>
      <c r="R32" s="3">
        <f>O32-P32+Q32</f>
        <v>30569309.170000002</v>
      </c>
      <c r="S32" s="3">
        <f>R32/1000</f>
        <v>30569.30917</v>
      </c>
      <c r="U32" s="3">
        <v>26844096</v>
      </c>
      <c r="V32" s="3">
        <v>147751.38</v>
      </c>
      <c r="W32" s="3">
        <v>5384538</v>
      </c>
      <c r="X32" s="3">
        <f>U32-V32+W32</f>
        <v>32080882.620000001</v>
      </c>
      <c r="Y32" s="3">
        <f>X32/1000</f>
        <v>32080.88262</v>
      </c>
      <c r="AA32" s="3">
        <v>28708941.160000004</v>
      </c>
      <c r="AB32" s="3">
        <v>181069.22</v>
      </c>
      <c r="AC32" s="3">
        <v>5653713.3699999992</v>
      </c>
      <c r="AD32" s="3">
        <f>AA32-AB32+AC32</f>
        <v>34181585.310000002</v>
      </c>
      <c r="AE32" s="3">
        <f>AD32/1000</f>
        <v>34181.585310000002</v>
      </c>
      <c r="AG32" s="3">
        <v>32719037.710000001</v>
      </c>
      <c r="AH32" s="3">
        <v>101556.76</v>
      </c>
      <c r="AI32" s="3">
        <v>5736039.3700000001</v>
      </c>
      <c r="AJ32" s="3">
        <f>AG32-AH32+AI32</f>
        <v>38353520.32</v>
      </c>
      <c r="AK32" s="3">
        <f>AJ32/1000</f>
        <v>38353.520320000003</v>
      </c>
      <c r="AM32" s="3">
        <v>32463442.569999997</v>
      </c>
      <c r="AN32" s="3">
        <v>153741.01</v>
      </c>
      <c r="AO32" s="3">
        <v>6463720.4699999997</v>
      </c>
      <c r="AP32" s="3">
        <f>AM32-AN32+AO32</f>
        <v>38773422.029999994</v>
      </c>
      <c r="AQ32" s="3">
        <f>AP32/1000</f>
        <v>38773.422029999994</v>
      </c>
      <c r="AS32" s="3">
        <v>34255470.459999993</v>
      </c>
      <c r="AT32" s="3">
        <v>171788.13</v>
      </c>
      <c r="AU32" s="3">
        <v>6782916.709999999</v>
      </c>
      <c r="AV32" s="3">
        <f>AS32-AT32+AU32</f>
        <v>40866599.039999992</v>
      </c>
      <c r="AW32" s="3">
        <f>AV32/1000</f>
        <v>40866.599039999994</v>
      </c>
      <c r="AY32" s="3">
        <v>35576401.460000001</v>
      </c>
      <c r="AZ32" s="3">
        <v>159653.21</v>
      </c>
      <c r="BA32" s="3">
        <v>7588353.0600000005</v>
      </c>
      <c r="BB32" s="3">
        <f>AY32-AZ32+BA32</f>
        <v>43005101.310000002</v>
      </c>
      <c r="BC32" s="3">
        <f>BB32/1000</f>
        <v>43005.101310000005</v>
      </c>
      <c r="BE32" s="3">
        <v>34849061.589999996</v>
      </c>
      <c r="BF32" s="3">
        <v>28265</v>
      </c>
      <c r="BG32" s="3">
        <v>7773521.620000001</v>
      </c>
      <c r="BH32" s="3">
        <f t="shared" si="29"/>
        <v>42594318.209999993</v>
      </c>
      <c r="BI32" s="3">
        <f t="shared" si="30"/>
        <v>42594.31820999999</v>
      </c>
      <c r="BK32" s="3">
        <v>32377147.190000001</v>
      </c>
      <c r="BL32" s="3">
        <v>293.94</v>
      </c>
      <c r="BM32" s="3">
        <v>7226323.9500000002</v>
      </c>
      <c r="BN32" s="3">
        <f t="shared" si="31"/>
        <v>39603177.200000003</v>
      </c>
      <c r="BO32" s="3">
        <f t="shared" si="32"/>
        <v>39603.177200000006</v>
      </c>
      <c r="BQ32" s="3">
        <v>34027248.379999995</v>
      </c>
      <c r="BR32" s="3">
        <v>0</v>
      </c>
      <c r="BS32" s="3">
        <v>7528825.1500000004</v>
      </c>
      <c r="BT32" s="3">
        <f t="shared" si="7"/>
        <v>41556073.529999994</v>
      </c>
      <c r="BU32" s="3">
        <f t="shared" si="8"/>
        <v>41556.073529999994</v>
      </c>
      <c r="BW32" s="3">
        <v>34935228.670000002</v>
      </c>
      <c r="BX32" s="3">
        <v>0</v>
      </c>
      <c r="BY32" s="3">
        <v>7796893.9300000016</v>
      </c>
      <c r="BZ32" s="3">
        <f t="shared" si="17"/>
        <v>42732122.600000001</v>
      </c>
      <c r="CA32" s="3">
        <f t="shared" si="18"/>
        <v>42732.122600000002</v>
      </c>
    </row>
    <row r="33" spans="1:79" x14ac:dyDescent="0.2">
      <c r="A33" s="1" t="s">
        <v>21</v>
      </c>
      <c r="B33" s="1">
        <v>66859</v>
      </c>
      <c r="C33" s="1">
        <v>71407.977840000007</v>
      </c>
      <c r="D33" s="1">
        <v>81252.372460000013</v>
      </c>
      <c r="E33" s="1">
        <v>81335.500239999994</v>
      </c>
      <c r="F33" s="1">
        <v>86017.798839999989</v>
      </c>
      <c r="G33" s="1">
        <v>89742.408180000013</v>
      </c>
      <c r="H33" s="1">
        <v>90656.207729999995</v>
      </c>
      <c r="I33" s="1">
        <v>88997.722250000006</v>
      </c>
      <c r="J33" s="1">
        <v>89789.502460000003</v>
      </c>
      <c r="K33" s="1">
        <f t="shared" si="11"/>
        <v>91052.057399999991</v>
      </c>
      <c r="L33" s="152">
        <f>(K33-J33)*100/J33</f>
        <v>1.4061275599142986</v>
      </c>
      <c r="M33" s="33">
        <f t="shared" si="12"/>
        <v>36.185191821594685</v>
      </c>
      <c r="N33" s="13"/>
      <c r="O33" s="3">
        <v>51175586</v>
      </c>
      <c r="P33" s="3">
        <v>183473.35</v>
      </c>
      <c r="Q33" s="3">
        <v>12126909</v>
      </c>
      <c r="R33" s="3">
        <f>O33-P33+Q33</f>
        <v>63119021.649999999</v>
      </c>
      <c r="S33" s="3">
        <f>R33/1000</f>
        <v>63119.021649999995</v>
      </c>
      <c r="U33" s="3">
        <v>53729157</v>
      </c>
      <c r="V33" s="3">
        <v>188791.85</v>
      </c>
      <c r="W33" s="3">
        <v>13319095</v>
      </c>
      <c r="X33" s="3">
        <f>U33-V33+W33</f>
        <v>66859460.149999999</v>
      </c>
      <c r="Y33" s="3">
        <f>X33/1000</f>
        <v>66859.460149999999</v>
      </c>
      <c r="AA33" s="3">
        <v>57627906.820000008</v>
      </c>
      <c r="AB33" s="3">
        <v>239265.5</v>
      </c>
      <c r="AC33" s="3">
        <v>14019336.520000001</v>
      </c>
      <c r="AD33" s="3">
        <f>AA33-AB33+AC33</f>
        <v>71407977.840000004</v>
      </c>
      <c r="AE33" s="3">
        <f>AD33/1000</f>
        <v>71407.977840000007</v>
      </c>
      <c r="AG33" s="3">
        <v>66742469.590000004</v>
      </c>
      <c r="AH33" s="3">
        <v>352825.12</v>
      </c>
      <c r="AI33" s="3">
        <v>14862727.99</v>
      </c>
      <c r="AJ33" s="3">
        <f>AG33-AH33+AI33</f>
        <v>81252372.460000008</v>
      </c>
      <c r="AK33" s="3">
        <f>AJ33/1000</f>
        <v>81252.372460000013</v>
      </c>
      <c r="AM33" s="3">
        <v>66182925.810000002</v>
      </c>
      <c r="AN33" s="3">
        <v>272461.45</v>
      </c>
      <c r="AO33" s="3">
        <v>15425035.879999999</v>
      </c>
      <c r="AP33" s="3">
        <f>AM33-AN33+AO33</f>
        <v>81335500.239999995</v>
      </c>
      <c r="AQ33" s="3">
        <f>AP33/1000</f>
        <v>81335.500239999994</v>
      </c>
      <c r="AS33" s="3">
        <v>70122502.179999992</v>
      </c>
      <c r="AT33" s="3">
        <v>290907.64</v>
      </c>
      <c r="AU33" s="3">
        <v>16186204.300000001</v>
      </c>
      <c r="AV33" s="3">
        <f>AS33-AT33+AU33</f>
        <v>86017798.839999989</v>
      </c>
      <c r="AW33" s="3">
        <f>AV33/1000</f>
        <v>86017.798839999989</v>
      </c>
      <c r="AY33" s="3">
        <v>73208015.120000005</v>
      </c>
      <c r="AZ33" s="3">
        <v>248172.9</v>
      </c>
      <c r="BA33" s="3">
        <v>16782565.960000001</v>
      </c>
      <c r="BB33" s="3">
        <f>AY33-AZ33+BA33</f>
        <v>89742408.180000007</v>
      </c>
      <c r="BC33" s="3">
        <f>BB33/1000</f>
        <v>89742.408180000013</v>
      </c>
      <c r="BE33" s="3">
        <v>73860560.449999988</v>
      </c>
      <c r="BF33" s="3">
        <v>207451.86000000002</v>
      </c>
      <c r="BG33" s="3">
        <v>17003099.139999997</v>
      </c>
      <c r="BH33" s="3">
        <f t="shared" si="29"/>
        <v>90656207.729999989</v>
      </c>
      <c r="BI33" s="3">
        <f t="shared" si="30"/>
        <v>90656.207729999995</v>
      </c>
      <c r="BK33" s="3">
        <v>72240280.339999989</v>
      </c>
      <c r="BL33" s="3">
        <v>205304.14999999997</v>
      </c>
      <c r="BM33" s="3">
        <v>16962746.060000002</v>
      </c>
      <c r="BN33" s="3">
        <f t="shared" si="31"/>
        <v>88997722.249999985</v>
      </c>
      <c r="BO33" s="3">
        <f t="shared" si="32"/>
        <v>88997.722249999992</v>
      </c>
      <c r="BQ33" s="3">
        <v>73636384.340000004</v>
      </c>
      <c r="BR33" s="3">
        <v>86506.66</v>
      </c>
      <c r="BS33" s="3">
        <v>16239624.780000001</v>
      </c>
      <c r="BT33" s="3">
        <f t="shared" si="7"/>
        <v>89789502.460000008</v>
      </c>
      <c r="BU33" s="3">
        <f t="shared" si="8"/>
        <v>89789.502460000003</v>
      </c>
      <c r="BW33" s="3">
        <v>74817422.469999999</v>
      </c>
      <c r="BX33" s="3">
        <v>83465.45</v>
      </c>
      <c r="BY33" s="3">
        <v>16318100.379999999</v>
      </c>
      <c r="BZ33" s="3">
        <f t="shared" si="17"/>
        <v>91052057.399999991</v>
      </c>
      <c r="CA33" s="3">
        <f t="shared" si="18"/>
        <v>91052.057399999991</v>
      </c>
    </row>
    <row r="34" spans="1:79" x14ac:dyDescent="0.2">
      <c r="A34" s="1" t="s">
        <v>22</v>
      </c>
      <c r="B34" s="1">
        <v>13595</v>
      </c>
      <c r="C34" s="1">
        <v>14591.176880000001</v>
      </c>
      <c r="D34" s="1">
        <v>19073.772310000004</v>
      </c>
      <c r="E34" s="1">
        <v>18177.159379999997</v>
      </c>
      <c r="F34" s="1">
        <v>18256.413530000002</v>
      </c>
      <c r="G34" s="1">
        <v>18478.848620000001</v>
      </c>
      <c r="H34" s="1">
        <v>17901.50088</v>
      </c>
      <c r="I34" s="1">
        <v>17808.53674</v>
      </c>
      <c r="J34" s="1">
        <v>16990.435400000002</v>
      </c>
      <c r="K34" s="1">
        <f t="shared" si="11"/>
        <v>17106.25808</v>
      </c>
      <c r="L34" s="152">
        <f>(K34-J34)*100/J34</f>
        <v>0.68169341911036296</v>
      </c>
      <c r="M34" s="33">
        <f t="shared" si="12"/>
        <v>25.827569547627803</v>
      </c>
      <c r="N34" s="13"/>
      <c r="O34" s="3">
        <v>11177046</v>
      </c>
      <c r="P34" s="3">
        <v>125602.71</v>
      </c>
      <c r="Q34" s="3">
        <v>2066623.64</v>
      </c>
      <c r="R34" s="3">
        <f>O34-P34+Q34</f>
        <v>13118066.93</v>
      </c>
      <c r="S34" s="3">
        <f>R34/1000</f>
        <v>13118.066929999999</v>
      </c>
      <c r="U34" s="3">
        <v>11559491</v>
      </c>
      <c r="V34" s="3">
        <v>62545.01</v>
      </c>
      <c r="W34" s="3">
        <v>2097608.31</v>
      </c>
      <c r="X34" s="3">
        <f>U34-V34+W34</f>
        <v>13594554.300000001</v>
      </c>
      <c r="Y34" s="3">
        <f>X34/1000</f>
        <v>13594.554300000002</v>
      </c>
      <c r="AA34" s="3">
        <v>12574071.270000001</v>
      </c>
      <c r="AB34" s="3">
        <v>137859.16</v>
      </c>
      <c r="AC34" s="3">
        <v>2154964.77</v>
      </c>
      <c r="AD34" s="3">
        <f>AA34-AB34+AC34</f>
        <v>14591176.880000001</v>
      </c>
      <c r="AE34" s="3">
        <f>AD34/1000</f>
        <v>14591.176880000001</v>
      </c>
      <c r="AG34" s="3">
        <v>16813488.810000002</v>
      </c>
      <c r="AH34" s="3">
        <v>157309.98000000001</v>
      </c>
      <c r="AI34" s="3">
        <v>2417593.48</v>
      </c>
      <c r="AJ34" s="3">
        <f>AG34-AH34+AI34</f>
        <v>19073772.310000002</v>
      </c>
      <c r="AK34" s="3">
        <f>AJ34/1000</f>
        <v>19073.772310000004</v>
      </c>
      <c r="AM34" s="3">
        <v>15498743.710000001</v>
      </c>
      <c r="AN34" s="3">
        <v>174791.88</v>
      </c>
      <c r="AO34" s="3">
        <v>2853207.55</v>
      </c>
      <c r="AP34" s="3">
        <f>AM34-AN34+AO34</f>
        <v>18177159.379999999</v>
      </c>
      <c r="AQ34" s="3">
        <f>AP34/1000</f>
        <v>18177.159379999997</v>
      </c>
      <c r="AS34" s="3">
        <v>15466459.170000002</v>
      </c>
      <c r="AT34" s="3">
        <v>182332.6</v>
      </c>
      <c r="AU34" s="3">
        <v>2972286.96</v>
      </c>
      <c r="AV34" s="3">
        <f>AS34-AT34+AU34</f>
        <v>18256413.530000001</v>
      </c>
      <c r="AW34" s="3">
        <f>AV34/1000</f>
        <v>18256.413530000002</v>
      </c>
      <c r="AY34" s="3">
        <v>15515337.880000001</v>
      </c>
      <c r="AZ34" s="3">
        <v>206975.44</v>
      </c>
      <c r="BA34" s="3">
        <v>3170486.18</v>
      </c>
      <c r="BB34" s="3">
        <f>AY34-AZ34+BA34</f>
        <v>18478848.620000001</v>
      </c>
      <c r="BC34" s="3">
        <f>BB34/1000</f>
        <v>18478.848620000001</v>
      </c>
      <c r="BE34" s="3">
        <v>15008814.509999998</v>
      </c>
      <c r="BF34" s="3">
        <v>133061.4</v>
      </c>
      <c r="BG34" s="3">
        <v>3025747.7700000005</v>
      </c>
      <c r="BH34" s="3">
        <f t="shared" si="29"/>
        <v>17901500.879999999</v>
      </c>
      <c r="BI34" s="3">
        <f t="shared" si="30"/>
        <v>17901.50088</v>
      </c>
      <c r="BK34" s="3">
        <v>15007412.969999999</v>
      </c>
      <c r="BL34" s="3">
        <v>158291.5</v>
      </c>
      <c r="BM34" s="3">
        <v>2959415.27</v>
      </c>
      <c r="BN34" s="3">
        <f t="shared" si="31"/>
        <v>17808536.739999998</v>
      </c>
      <c r="BO34" s="3">
        <f t="shared" si="32"/>
        <v>17808.53674</v>
      </c>
      <c r="BQ34" s="3">
        <v>14159788.690000001</v>
      </c>
      <c r="BR34" s="3">
        <v>157513.5</v>
      </c>
      <c r="BS34" s="3">
        <v>2988160.21</v>
      </c>
      <c r="BT34" s="3">
        <f t="shared" si="7"/>
        <v>16990435.400000002</v>
      </c>
      <c r="BU34" s="3">
        <f t="shared" si="8"/>
        <v>16990.435400000002</v>
      </c>
      <c r="BW34" s="3">
        <v>14006244.949999999</v>
      </c>
      <c r="BX34" s="3">
        <v>174966.25</v>
      </c>
      <c r="BY34" s="3">
        <v>3274979.3799999994</v>
      </c>
      <c r="BZ34" s="3">
        <f t="shared" si="17"/>
        <v>17106258.079999998</v>
      </c>
      <c r="CA34" s="3">
        <f t="shared" si="18"/>
        <v>17106.25808</v>
      </c>
    </row>
    <row r="35" spans="1:79" x14ac:dyDescent="0.2">
      <c r="L35" s="33"/>
      <c r="M35" s="33"/>
      <c r="N35" s="13"/>
    </row>
    <row r="36" spans="1:79" x14ac:dyDescent="0.2">
      <c r="A36" s="1" t="s">
        <v>23</v>
      </c>
      <c r="B36" s="1">
        <v>19245</v>
      </c>
      <c r="C36" s="1">
        <v>19894.834469999998</v>
      </c>
      <c r="D36" s="1">
        <v>23348.733909999999</v>
      </c>
      <c r="E36" s="1">
        <v>21293.73343</v>
      </c>
      <c r="F36" s="1">
        <v>21899.592769999999</v>
      </c>
      <c r="G36" s="1">
        <v>22974.026770000004</v>
      </c>
      <c r="H36" s="1">
        <v>23194.752090000002</v>
      </c>
      <c r="I36" s="1">
        <v>22465.776099999999</v>
      </c>
      <c r="J36" s="1">
        <v>23792.141109999997</v>
      </c>
      <c r="K36" s="1">
        <f t="shared" ref="K36" si="35">CA36</f>
        <v>24147.713419999996</v>
      </c>
      <c r="L36" s="152">
        <f>(K36-J36)*100/J36</f>
        <v>1.4944947928648176</v>
      </c>
      <c r="M36" s="33">
        <f t="shared" ref="M36" si="36">(K36-B36)*100/B36</f>
        <v>25.475258093011153</v>
      </c>
      <c r="N36" s="13"/>
      <c r="O36" s="3">
        <v>16710391</v>
      </c>
      <c r="P36" s="3">
        <v>0</v>
      </c>
      <c r="Q36" s="3">
        <v>2668116.5499999998</v>
      </c>
      <c r="R36" s="3">
        <f>O36-P36+Q36</f>
        <v>19378507.550000001</v>
      </c>
      <c r="S36" s="3">
        <f>R36/1000</f>
        <v>19378.507550000002</v>
      </c>
      <c r="U36" s="3">
        <v>16562937</v>
      </c>
      <c r="V36" s="3">
        <v>0</v>
      </c>
      <c r="W36" s="3">
        <v>2681994.6</v>
      </c>
      <c r="X36" s="3">
        <f>U36-V36+W36</f>
        <v>19244931.600000001</v>
      </c>
      <c r="Y36" s="3">
        <f>X36/1000</f>
        <v>19244.9316</v>
      </c>
      <c r="AA36" s="3">
        <v>17269091.98</v>
      </c>
      <c r="AB36" s="3">
        <v>0</v>
      </c>
      <c r="AC36" s="3">
        <v>2625742.4900000002</v>
      </c>
      <c r="AD36" s="3">
        <f>AA36-AB36+AC36</f>
        <v>19894834.469999999</v>
      </c>
      <c r="AE36" s="3">
        <f>AD36/1000</f>
        <v>19894.834469999998</v>
      </c>
      <c r="AG36" s="3">
        <v>20492325.640000001</v>
      </c>
      <c r="AH36" s="3">
        <v>0</v>
      </c>
      <c r="AI36" s="3">
        <v>2856408.27</v>
      </c>
      <c r="AJ36" s="3">
        <f>AG36-AH36+AI36</f>
        <v>23348733.91</v>
      </c>
      <c r="AK36" s="3">
        <f>AJ36/1000</f>
        <v>23348.733909999999</v>
      </c>
      <c r="AM36" s="3">
        <v>18251104.039999999</v>
      </c>
      <c r="AN36" s="3">
        <v>42206.09</v>
      </c>
      <c r="AO36" s="3">
        <v>3084835.48</v>
      </c>
      <c r="AP36" s="3">
        <f>AM36-AN36+AO36</f>
        <v>21293733.43</v>
      </c>
      <c r="AQ36" s="3">
        <f>AP36/1000</f>
        <v>21293.73343</v>
      </c>
      <c r="AS36" s="3">
        <v>18777031.43</v>
      </c>
      <c r="AT36" s="3">
        <v>0</v>
      </c>
      <c r="AU36" s="3">
        <v>3122561.34</v>
      </c>
      <c r="AV36" s="3">
        <f>AS36-AT36+AU36</f>
        <v>21899592.77</v>
      </c>
      <c r="AW36" s="3">
        <f>AV36/1000</f>
        <v>21899.592769999999</v>
      </c>
      <c r="AY36" s="3">
        <v>19722434.700000003</v>
      </c>
      <c r="AZ36" s="3">
        <v>0</v>
      </c>
      <c r="BA36" s="3">
        <v>3251592.0700000003</v>
      </c>
      <c r="BB36" s="3">
        <f>AY36-AZ36+BA36</f>
        <v>22974026.770000003</v>
      </c>
      <c r="BC36" s="3">
        <f>BB36/1000</f>
        <v>22974.026770000004</v>
      </c>
      <c r="BE36" s="3">
        <v>19812675.990000002</v>
      </c>
      <c r="BF36" s="3">
        <v>2741.8</v>
      </c>
      <c r="BG36" s="3">
        <v>3384817.9000000004</v>
      </c>
      <c r="BH36" s="3">
        <f t="shared" ref="BH36:BH39" si="37">BE36-BF36+BG36</f>
        <v>23194752.090000004</v>
      </c>
      <c r="BI36" s="3">
        <f t="shared" ref="BI36:BI39" si="38">BH36/1000</f>
        <v>23194.752090000002</v>
      </c>
      <c r="BK36" s="3">
        <v>18995163.91</v>
      </c>
      <c r="BL36" s="3">
        <v>0</v>
      </c>
      <c r="BM36" s="3">
        <v>3470612.1900000004</v>
      </c>
      <c r="BN36" s="3">
        <f t="shared" ref="BN36:BN39" si="39">BK36-BL36+BM36</f>
        <v>22465776.100000001</v>
      </c>
      <c r="BO36" s="3">
        <f t="shared" ref="BO36:BO39" si="40">BN36/1000</f>
        <v>22465.776100000003</v>
      </c>
      <c r="BQ36" s="3">
        <v>20243142.649999995</v>
      </c>
      <c r="BR36" s="3">
        <v>0</v>
      </c>
      <c r="BS36" s="3">
        <v>3548998.46</v>
      </c>
      <c r="BT36" s="3">
        <f t="shared" si="7"/>
        <v>23792141.109999996</v>
      </c>
      <c r="BU36" s="3">
        <f t="shared" si="8"/>
        <v>23792.141109999997</v>
      </c>
      <c r="BW36" s="3">
        <v>20553654.879999999</v>
      </c>
      <c r="BX36" s="3">
        <v>-374.98</v>
      </c>
      <c r="BY36" s="3">
        <v>3593683.5599999996</v>
      </c>
      <c r="BZ36" s="3">
        <f t="shared" ref="BZ36" si="41">BW36-BX36+BY36</f>
        <v>24147713.419999998</v>
      </c>
      <c r="CA36" s="3">
        <f t="shared" ref="CA36" si="42">BZ36/1000</f>
        <v>24147.713419999996</v>
      </c>
    </row>
    <row r="37" spans="1:79" x14ac:dyDescent="0.2">
      <c r="A37" s="1" t="s">
        <v>24</v>
      </c>
      <c r="B37" s="1">
        <v>86553</v>
      </c>
      <c r="C37" s="1">
        <v>94978.24774999998</v>
      </c>
      <c r="D37" s="1">
        <v>112935.04634999998</v>
      </c>
      <c r="E37" s="1">
        <v>112137.9538</v>
      </c>
      <c r="F37" s="1">
        <v>115466.64014000003</v>
      </c>
      <c r="G37" s="1">
        <v>120629.38788999997</v>
      </c>
      <c r="H37" s="1">
        <v>120655.53354999998</v>
      </c>
      <c r="I37" s="1">
        <v>119584.87499</v>
      </c>
      <c r="J37" s="1">
        <v>121144.80624999999</v>
      </c>
      <c r="K37" s="1">
        <f t="shared" si="11"/>
        <v>123470.50253999999</v>
      </c>
      <c r="L37" s="152">
        <f>(K37-J37)*100/J37</f>
        <v>1.9197655780641383</v>
      </c>
      <c r="M37" s="33">
        <f t="shared" si="12"/>
        <v>42.653059443346834</v>
      </c>
      <c r="N37" s="13"/>
      <c r="O37" s="3">
        <v>69064773</v>
      </c>
      <c r="P37" s="3">
        <v>47394.22</v>
      </c>
      <c r="Q37" s="3">
        <v>12523366</v>
      </c>
      <c r="R37" s="3">
        <f>O37-P37+Q37</f>
        <v>81540744.780000001</v>
      </c>
      <c r="S37" s="3">
        <f>R37/1000</f>
        <v>81540.744780000008</v>
      </c>
      <c r="U37" s="3">
        <v>73259897</v>
      </c>
      <c r="V37" s="3">
        <v>0</v>
      </c>
      <c r="W37" s="3">
        <v>13293569</v>
      </c>
      <c r="X37" s="3">
        <f>U37-V37+W37</f>
        <v>86553466</v>
      </c>
      <c r="Y37" s="3">
        <f>X37/1000</f>
        <v>86553.466</v>
      </c>
      <c r="AA37" s="3">
        <v>80184177.139999986</v>
      </c>
      <c r="AB37" s="3">
        <v>0</v>
      </c>
      <c r="AC37" s="3">
        <v>14794070.609999999</v>
      </c>
      <c r="AD37" s="3">
        <f>AA37-AB37+AC37</f>
        <v>94978247.749999985</v>
      </c>
      <c r="AE37" s="3">
        <f>AD37/1000</f>
        <v>94978.24774999998</v>
      </c>
      <c r="AG37" s="3">
        <v>97461260.249999985</v>
      </c>
      <c r="AH37" s="3">
        <v>0</v>
      </c>
      <c r="AI37" s="3">
        <v>15473786.1</v>
      </c>
      <c r="AJ37" s="3">
        <f>AG37-AH37+AI37</f>
        <v>112935046.34999998</v>
      </c>
      <c r="AK37" s="3">
        <f>AJ37/1000</f>
        <v>112935.04634999998</v>
      </c>
      <c r="AM37" s="3">
        <v>94137875.390000001</v>
      </c>
      <c r="AN37" s="3">
        <v>0</v>
      </c>
      <c r="AO37" s="3">
        <v>18000078.41</v>
      </c>
      <c r="AP37" s="3">
        <f>AM37-AN37+AO37</f>
        <v>112137953.8</v>
      </c>
      <c r="AQ37" s="3">
        <f>AP37/1000</f>
        <v>112137.9538</v>
      </c>
      <c r="AS37" s="3">
        <v>96936013.340000033</v>
      </c>
      <c r="AT37" s="3">
        <v>0</v>
      </c>
      <c r="AU37" s="3">
        <v>18530626.799999997</v>
      </c>
      <c r="AV37" s="3">
        <f>AS37-AT37+AU37</f>
        <v>115466640.14000003</v>
      </c>
      <c r="AW37" s="3">
        <f>AV37/1000</f>
        <v>115466.64014000003</v>
      </c>
      <c r="AY37" s="3">
        <v>100087632.62999997</v>
      </c>
      <c r="AZ37" s="3">
        <v>0</v>
      </c>
      <c r="BA37" s="3">
        <v>20541755.260000002</v>
      </c>
      <c r="BB37" s="3">
        <f>AY37-AZ37+BA37</f>
        <v>120629387.88999997</v>
      </c>
      <c r="BC37" s="3">
        <f>BB37/1000</f>
        <v>120629.38788999997</v>
      </c>
      <c r="BE37" s="3">
        <v>100264071.90999998</v>
      </c>
      <c r="BF37" s="3">
        <v>0</v>
      </c>
      <c r="BG37" s="3">
        <v>20391461.640000001</v>
      </c>
      <c r="BH37" s="3">
        <f t="shared" si="37"/>
        <v>120655533.54999998</v>
      </c>
      <c r="BI37" s="3">
        <f t="shared" si="38"/>
        <v>120655.53354999998</v>
      </c>
      <c r="BK37" s="3">
        <v>99767382.320000008</v>
      </c>
      <c r="BL37" s="3">
        <v>0</v>
      </c>
      <c r="BM37" s="3">
        <v>19817492.669999998</v>
      </c>
      <c r="BN37" s="3">
        <f t="shared" si="39"/>
        <v>119584874.99000001</v>
      </c>
      <c r="BO37" s="3">
        <f t="shared" si="40"/>
        <v>119584.87499000001</v>
      </c>
      <c r="BQ37" s="3">
        <v>100934056.25999999</v>
      </c>
      <c r="BR37" s="3">
        <v>0</v>
      </c>
      <c r="BS37" s="3">
        <v>20210749.990000002</v>
      </c>
      <c r="BT37" s="3">
        <f t="shared" si="7"/>
        <v>121144806.25</v>
      </c>
      <c r="BU37" s="3">
        <f t="shared" si="8"/>
        <v>121144.80624999999</v>
      </c>
      <c r="BW37" s="3">
        <v>102464160.3</v>
      </c>
      <c r="BX37" s="3">
        <v>0</v>
      </c>
      <c r="BY37" s="3">
        <v>21006342.239999998</v>
      </c>
      <c r="BZ37" s="3">
        <f t="shared" si="17"/>
        <v>123470502.53999999</v>
      </c>
      <c r="CA37" s="3">
        <f t="shared" si="18"/>
        <v>123470.50253999999</v>
      </c>
    </row>
    <row r="38" spans="1:79" x14ac:dyDescent="0.2">
      <c r="A38" s="1" t="s">
        <v>25</v>
      </c>
      <c r="B38" s="1">
        <v>64944</v>
      </c>
      <c r="C38" s="1">
        <v>69498.167709999994</v>
      </c>
      <c r="D38" s="1">
        <v>82447.33878000002</v>
      </c>
      <c r="E38" s="1">
        <v>81564.002810000005</v>
      </c>
      <c r="F38" s="1">
        <v>85924.147010000001</v>
      </c>
      <c r="G38" s="1">
        <v>87654.664720000001</v>
      </c>
      <c r="H38" s="1">
        <v>84222.865999999995</v>
      </c>
      <c r="I38" s="1">
        <v>82563.791740000001</v>
      </c>
      <c r="J38" s="1">
        <v>84331.800169999988</v>
      </c>
      <c r="K38" s="1">
        <f t="shared" si="11"/>
        <v>85479.236679999987</v>
      </c>
      <c r="L38" s="152">
        <f>(K38-J38)*100/J38</f>
        <v>1.3606213880018492</v>
      </c>
      <c r="M38" s="33">
        <f t="shared" si="12"/>
        <v>31.619913587090394</v>
      </c>
      <c r="N38" s="13"/>
      <c r="O38" s="3">
        <v>51724652</v>
      </c>
      <c r="P38" s="3">
        <v>252683.2</v>
      </c>
      <c r="Q38" s="3">
        <v>10551701</v>
      </c>
      <c r="R38" s="3">
        <f>O38-P38+Q38</f>
        <v>62023669.799999997</v>
      </c>
      <c r="S38" s="3">
        <f>R38/1000</f>
        <v>62023.669799999996</v>
      </c>
      <c r="U38" s="3">
        <v>53874438</v>
      </c>
      <c r="V38" s="3">
        <v>295625.24</v>
      </c>
      <c r="W38" s="3">
        <v>11364746</v>
      </c>
      <c r="X38" s="3">
        <f>U38-V38+W38</f>
        <v>64943558.759999998</v>
      </c>
      <c r="Y38" s="3">
        <f>X38/1000</f>
        <v>64943.55876</v>
      </c>
      <c r="AA38" s="3">
        <v>57629456.659999996</v>
      </c>
      <c r="AB38" s="3">
        <v>367953.4</v>
      </c>
      <c r="AC38" s="3">
        <v>12236664.449999999</v>
      </c>
      <c r="AD38" s="3">
        <f>AA38-AB38+AC38</f>
        <v>69498167.709999993</v>
      </c>
      <c r="AE38" s="3">
        <f>AD38/1000</f>
        <v>69498.167709999994</v>
      </c>
      <c r="AG38" s="3">
        <v>69320626.750000015</v>
      </c>
      <c r="AH38" s="3">
        <v>499607.19</v>
      </c>
      <c r="AI38" s="3">
        <v>13626319.220000001</v>
      </c>
      <c r="AJ38" s="3">
        <f>AG38-AH38+AI38</f>
        <v>82447338.780000016</v>
      </c>
      <c r="AK38" s="3">
        <f>AJ38/1000</f>
        <v>82447.33878000002</v>
      </c>
      <c r="AM38" s="3">
        <v>66784094.740000002</v>
      </c>
      <c r="AN38" s="3">
        <v>517500.92</v>
      </c>
      <c r="AO38" s="3">
        <v>15297408.990000002</v>
      </c>
      <c r="AP38" s="3">
        <f>AM38-AN38+AO38</f>
        <v>81564002.810000002</v>
      </c>
      <c r="AQ38" s="3">
        <f>AP38/1000</f>
        <v>81564.002810000005</v>
      </c>
      <c r="AS38" s="3">
        <v>70340938.469999999</v>
      </c>
      <c r="AT38" s="3">
        <v>570089.55000000005</v>
      </c>
      <c r="AU38" s="3">
        <v>16153298.089999998</v>
      </c>
      <c r="AV38" s="3">
        <f>AS38-AT38+AU38</f>
        <v>85924147.010000005</v>
      </c>
      <c r="AW38" s="3">
        <f>AV38/1000</f>
        <v>85924.147010000001</v>
      </c>
      <c r="AY38" s="3">
        <v>71132385.730000004</v>
      </c>
      <c r="AZ38" s="3">
        <v>373082.86</v>
      </c>
      <c r="BA38" s="3">
        <v>16895361.849999998</v>
      </c>
      <c r="BB38" s="3">
        <f>AY38-AZ38+BA38</f>
        <v>87654664.719999999</v>
      </c>
      <c r="BC38" s="3">
        <f>BB38/1000</f>
        <v>87654.664720000001</v>
      </c>
      <c r="BE38" s="3">
        <v>67581387.539999992</v>
      </c>
      <c r="BF38" s="3">
        <v>0</v>
      </c>
      <c r="BG38" s="3">
        <v>16641478.460000001</v>
      </c>
      <c r="BH38" s="3">
        <f t="shared" si="37"/>
        <v>84222866</v>
      </c>
      <c r="BI38" s="3">
        <f t="shared" si="38"/>
        <v>84222.865999999995</v>
      </c>
      <c r="BK38" s="3">
        <v>66298497.480000004</v>
      </c>
      <c r="BL38" s="3">
        <v>0</v>
      </c>
      <c r="BM38" s="3">
        <v>16265294.259999998</v>
      </c>
      <c r="BN38" s="3">
        <f t="shared" si="39"/>
        <v>82563791.74000001</v>
      </c>
      <c r="BO38" s="3">
        <f t="shared" si="40"/>
        <v>82563.791740000015</v>
      </c>
      <c r="BQ38" s="3">
        <v>67649687.859999985</v>
      </c>
      <c r="BR38" s="3">
        <v>0</v>
      </c>
      <c r="BS38" s="3">
        <v>16682112.309999999</v>
      </c>
      <c r="BT38" s="3">
        <f t="shared" si="7"/>
        <v>84331800.169999987</v>
      </c>
      <c r="BU38" s="3">
        <f t="shared" si="8"/>
        <v>84331.800169999988</v>
      </c>
      <c r="BW38" s="3">
        <v>68562377.489999995</v>
      </c>
      <c r="BX38" s="3">
        <v>0</v>
      </c>
      <c r="BY38" s="3">
        <v>16916859.189999998</v>
      </c>
      <c r="BZ38" s="3">
        <f t="shared" si="17"/>
        <v>85479236.679999992</v>
      </c>
      <c r="CA38" s="3">
        <f t="shared" si="18"/>
        <v>85479.236679999987</v>
      </c>
    </row>
    <row r="39" spans="1:79" x14ac:dyDescent="0.2">
      <c r="A39" s="15" t="s">
        <v>26</v>
      </c>
      <c r="B39" s="1">
        <v>38245</v>
      </c>
      <c r="C39" s="1">
        <v>40676.46020999999</v>
      </c>
      <c r="D39" s="1">
        <v>49534.145600000011</v>
      </c>
      <c r="E39" s="1">
        <v>48217.960710000007</v>
      </c>
      <c r="F39" s="1">
        <v>50616.869119999996</v>
      </c>
      <c r="G39" s="1">
        <v>50436.867810000003</v>
      </c>
      <c r="H39" s="1">
        <v>50699.377260000008</v>
      </c>
      <c r="I39" s="1">
        <v>50436.241959999999</v>
      </c>
      <c r="J39" s="1">
        <v>50462.924849999996</v>
      </c>
      <c r="K39" s="1">
        <f t="shared" si="11"/>
        <v>50790.420409999999</v>
      </c>
      <c r="L39" s="152">
        <f>(K39-J39)*100/J39</f>
        <v>0.64898251731043499</v>
      </c>
      <c r="M39" s="33">
        <f t="shared" si="12"/>
        <v>32.802772676166818</v>
      </c>
      <c r="N39" s="13"/>
      <c r="O39" s="3">
        <v>30256273</v>
      </c>
      <c r="P39" s="3">
        <v>188205.97</v>
      </c>
      <c r="Q39" s="3">
        <v>5253347.99</v>
      </c>
      <c r="R39" s="3">
        <f>O39-P39+Q39</f>
        <v>35321415.020000003</v>
      </c>
      <c r="S39" s="3">
        <f>R39/1000</f>
        <v>35321.41502</v>
      </c>
      <c r="U39" s="3">
        <v>32448352</v>
      </c>
      <c r="V39" s="3">
        <v>190222.76</v>
      </c>
      <c r="W39" s="3">
        <v>5986886</v>
      </c>
      <c r="X39" s="3">
        <f>U39-V39+W39</f>
        <v>38245015.239999995</v>
      </c>
      <c r="Y39" s="3">
        <f>X39/1000</f>
        <v>38245.015239999993</v>
      </c>
      <c r="AA39" s="3">
        <v>34213400.479999989</v>
      </c>
      <c r="AB39" s="3">
        <v>222145.58</v>
      </c>
      <c r="AC39" s="3">
        <v>6685205.3100000005</v>
      </c>
      <c r="AD39" s="3">
        <f>AA39-AB39+AC39</f>
        <v>40676460.209999993</v>
      </c>
      <c r="AE39" s="3">
        <f>AD39/1000</f>
        <v>40676.46020999999</v>
      </c>
      <c r="AG39" s="3">
        <v>42312406.960000008</v>
      </c>
      <c r="AH39" s="3">
        <v>306474.21000000002</v>
      </c>
      <c r="AI39" s="3">
        <v>7528212.8499999996</v>
      </c>
      <c r="AJ39" s="3">
        <f>AG39-AH39+AI39</f>
        <v>49534145.600000009</v>
      </c>
      <c r="AK39" s="3">
        <f>AJ39/1000</f>
        <v>49534.145600000011</v>
      </c>
      <c r="AM39" s="3">
        <v>39976099.74000001</v>
      </c>
      <c r="AN39" s="3">
        <v>236472.06</v>
      </c>
      <c r="AO39" s="3">
        <v>8478333.0299999993</v>
      </c>
      <c r="AP39" s="3">
        <f>AM39-AN39+AO39</f>
        <v>48217960.710000008</v>
      </c>
      <c r="AQ39" s="3">
        <f>AP39/1000</f>
        <v>48217.960710000007</v>
      </c>
      <c r="AS39" s="3">
        <v>41966312.780000001</v>
      </c>
      <c r="AT39" s="3">
        <v>261407.09</v>
      </c>
      <c r="AU39" s="3">
        <v>8911963.4299999997</v>
      </c>
      <c r="AV39" s="3">
        <f>AS39-AT39+AU39</f>
        <v>50616869.119999997</v>
      </c>
      <c r="AW39" s="3">
        <f>AV39/1000</f>
        <v>50616.869119999996</v>
      </c>
      <c r="AY39" s="3">
        <v>41418766.350000009</v>
      </c>
      <c r="AZ39" s="3">
        <v>244184.13</v>
      </c>
      <c r="BA39" s="3">
        <v>9262285.5899999999</v>
      </c>
      <c r="BB39" s="3">
        <f>AY39-AZ39+BA39</f>
        <v>50436867.810000002</v>
      </c>
      <c r="BC39" s="3">
        <f>BB39/1000</f>
        <v>50436.867810000003</v>
      </c>
      <c r="BE39" s="3">
        <v>41541057.800000004</v>
      </c>
      <c r="BF39" s="3">
        <v>223526.12</v>
      </c>
      <c r="BG39" s="3">
        <v>9381845.5800000001</v>
      </c>
      <c r="BH39" s="3">
        <f t="shared" si="37"/>
        <v>50699377.260000005</v>
      </c>
      <c r="BI39" s="3">
        <f t="shared" si="38"/>
        <v>50699.377260000008</v>
      </c>
      <c r="BK39" s="3">
        <v>41309494.790000007</v>
      </c>
      <c r="BL39" s="3">
        <v>241964.12</v>
      </c>
      <c r="BM39" s="3">
        <v>9368711.290000001</v>
      </c>
      <c r="BN39" s="3">
        <f t="shared" si="39"/>
        <v>50436241.960000008</v>
      </c>
      <c r="BO39" s="3">
        <f t="shared" si="40"/>
        <v>50436.241960000007</v>
      </c>
      <c r="BQ39" s="3">
        <v>41392538.259999998</v>
      </c>
      <c r="BR39" s="3">
        <v>249196.64</v>
      </c>
      <c r="BS39" s="3">
        <v>9319583.2300000004</v>
      </c>
      <c r="BT39" s="3">
        <f t="shared" si="7"/>
        <v>50462924.849999994</v>
      </c>
      <c r="BU39" s="3">
        <f t="shared" si="8"/>
        <v>50462.924849999996</v>
      </c>
      <c r="BW39" s="3">
        <v>41689821.00999999</v>
      </c>
      <c r="BX39" s="3">
        <v>226525.91</v>
      </c>
      <c r="BY39" s="3">
        <v>9327125.3099999987</v>
      </c>
      <c r="BZ39" s="3">
        <f t="shared" si="17"/>
        <v>50790420.409999996</v>
      </c>
      <c r="CA39" s="3">
        <f t="shared" si="18"/>
        <v>50790.420409999999</v>
      </c>
    </row>
    <row r="40" spans="1:79" x14ac:dyDescent="0.2">
      <c r="A40" s="1" t="s">
        <v>231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</sheetData>
  <sheetProtection password="CAB5" sheet="1" objects="1" scenarios="1"/>
  <mergeCells count="5">
    <mergeCell ref="A4:M4"/>
    <mergeCell ref="U6:W6"/>
    <mergeCell ref="U7:V7"/>
    <mergeCell ref="W7:W9"/>
    <mergeCell ref="U5:X5"/>
  </mergeCells>
  <phoneticPr fontId="2" type="noConversion"/>
  <printOptions horizontalCentered="1"/>
  <pageMargins left="0.34" right="0.36" top="1" bottom="0.93" header="0.5" footer="0.52"/>
  <pageSetup scale="78" orientation="landscape" r:id="rId1"/>
  <headerFooter scaleWithDoc="0" alignWithMargins="0">
    <oddHeader xml:space="preserve">&amp;R
</oddHeader>
    <oddFooter>&amp;L&amp;"Arial,Italic"&amp;10MSDE - LFRO   04-2016&amp;C&amp;"Arial,Regular"&amp;10&amp;P&amp;R&amp;"Arial,Italic"&amp;10Selected Financial Data - Part 4</oddFooter>
  </headerFooter>
  <rowBreaks count="1" manualBreakCount="1">
    <brk id="41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CA40"/>
  <sheetViews>
    <sheetView workbookViewId="0">
      <selection activeCell="K10" sqref="K10"/>
    </sheetView>
  </sheetViews>
  <sheetFormatPr defaultColWidth="10" defaultRowHeight="12.75" x14ac:dyDescent="0.2"/>
  <cols>
    <col min="1" max="1" width="12.875" style="1" customWidth="1"/>
    <col min="2" max="11" width="12.625" style="1" customWidth="1"/>
    <col min="12" max="12" width="8.375" style="1" customWidth="1"/>
    <col min="13" max="13" width="8.125" style="1" customWidth="1"/>
    <col min="14" max="14" width="8.375" style="1" customWidth="1"/>
    <col min="15" max="15" width="11.25" style="3" bestFit="1" customWidth="1"/>
    <col min="16" max="16" width="10.875" style="3" customWidth="1"/>
    <col min="17" max="17" width="12.375" style="3" customWidth="1"/>
    <col min="18" max="18" width="11.875" style="3" customWidth="1"/>
    <col min="19" max="20" width="10.125" style="3" customWidth="1"/>
    <col min="21" max="21" width="11.25" style="3" bestFit="1" customWidth="1"/>
    <col min="22" max="22" width="10" style="3" customWidth="1"/>
    <col min="23" max="23" width="11.625" style="3" customWidth="1"/>
    <col min="24" max="24" width="12.125" style="3" customWidth="1"/>
    <col min="25" max="25" width="14.125" style="3" customWidth="1"/>
    <col min="26" max="26" width="10" style="3" customWidth="1"/>
    <col min="27" max="27" width="11.25" style="3" bestFit="1" customWidth="1"/>
    <col min="28" max="29" width="10" style="3" customWidth="1"/>
    <col min="30" max="30" width="11.5" style="3" bestFit="1" customWidth="1"/>
    <col min="31" max="32" width="10" style="3" customWidth="1"/>
    <col min="33" max="33" width="11.5" style="3" customWidth="1"/>
    <col min="34" max="35" width="10" style="3" customWidth="1"/>
    <col min="36" max="36" width="12.875" style="3" customWidth="1"/>
    <col min="37" max="38" width="10" style="3" customWidth="1"/>
    <col min="39" max="39" width="11.25" style="3" bestFit="1" customWidth="1"/>
    <col min="40" max="41" width="10" style="3" customWidth="1"/>
    <col min="42" max="42" width="11.5" style="3" bestFit="1" customWidth="1"/>
    <col min="43" max="43" width="10.125" style="3" bestFit="1" customWidth="1"/>
    <col min="44" max="44" width="10" style="3"/>
    <col min="45" max="45" width="11.25" style="3" bestFit="1" customWidth="1"/>
    <col min="46" max="46" width="10.125" style="3" bestFit="1" customWidth="1"/>
    <col min="47" max="47" width="10.25" style="3" bestFit="1" customWidth="1"/>
    <col min="48" max="48" width="11.5" style="3" bestFit="1" customWidth="1"/>
    <col min="49" max="49" width="10.125" style="3" bestFit="1" customWidth="1"/>
    <col min="50" max="50" width="10" style="3"/>
    <col min="51" max="51" width="11.625" style="3" customWidth="1"/>
    <col min="52" max="52" width="10.125" style="3" bestFit="1" customWidth="1"/>
    <col min="53" max="53" width="10.375" style="3" bestFit="1" customWidth="1"/>
    <col min="54" max="54" width="11.5" style="3" bestFit="1" customWidth="1"/>
    <col min="55" max="55" width="10.125" style="3" bestFit="1" customWidth="1"/>
    <col min="56" max="56" width="2.75" style="3" customWidth="1"/>
    <col min="57" max="57" width="10.875" style="3" customWidth="1"/>
    <col min="58" max="59" width="10" style="3"/>
    <col min="60" max="60" width="12.875" style="3" customWidth="1"/>
    <col min="61" max="61" width="10" style="3"/>
    <col min="62" max="62" width="7.125" style="3" customWidth="1"/>
    <col min="63" max="63" width="12.375" style="3" customWidth="1"/>
    <col min="64" max="65" width="10" style="3"/>
    <col min="66" max="66" width="12.75" style="3" customWidth="1"/>
    <col min="67" max="16384" width="10" style="3"/>
  </cols>
  <sheetData>
    <row r="1" spans="1:79" ht="15.75" customHeight="1" x14ac:dyDescent="0.2">
      <c r="A1" s="147" t="s">
        <v>42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79" x14ac:dyDescent="0.2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79" s="134" customFormat="1" x14ac:dyDescent="0.2">
      <c r="A3" s="74" t="s">
        <v>31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42"/>
    </row>
    <row r="4" spans="1:79" x14ac:dyDescent="0.2">
      <c r="A4" s="285" t="s">
        <v>294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"/>
      <c r="O4" s="2"/>
      <c r="P4" s="2"/>
      <c r="Q4" s="2"/>
      <c r="R4" s="2"/>
      <c r="S4" s="2"/>
      <c r="T4" s="2"/>
      <c r="U4" s="1"/>
    </row>
    <row r="5" spans="1:79" ht="13.5" thickBo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O5" s="3" t="s">
        <v>131</v>
      </c>
      <c r="U5" s="3" t="s">
        <v>144</v>
      </c>
      <c r="AA5" s="3" t="s">
        <v>159</v>
      </c>
      <c r="AG5" s="3" t="s">
        <v>182</v>
      </c>
      <c r="AM5" s="3" t="s">
        <v>204</v>
      </c>
      <c r="AS5" s="3" t="s">
        <v>212</v>
      </c>
      <c r="AY5" s="3" t="s">
        <v>221</v>
      </c>
      <c r="BE5" s="3" t="s">
        <v>251</v>
      </c>
      <c r="BK5" s="3" t="s">
        <v>271</v>
      </c>
      <c r="BQ5" s="3" t="s">
        <v>281</v>
      </c>
      <c r="BW5" s="3" t="s">
        <v>293</v>
      </c>
    </row>
    <row r="6" spans="1:79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"/>
      <c r="O6" s="63" t="s">
        <v>92</v>
      </c>
      <c r="P6" s="69" t="s">
        <v>98</v>
      </c>
      <c r="Q6" s="69" t="s">
        <v>100</v>
      </c>
      <c r="R6" s="70" t="s">
        <v>63</v>
      </c>
      <c r="U6" s="63" t="s">
        <v>92</v>
      </c>
      <c r="V6" s="69" t="s">
        <v>98</v>
      </c>
      <c r="W6" s="69" t="s">
        <v>100</v>
      </c>
      <c r="X6" s="70" t="s">
        <v>63</v>
      </c>
      <c r="AA6" s="63" t="s">
        <v>92</v>
      </c>
      <c r="AB6" s="69" t="s">
        <v>98</v>
      </c>
      <c r="AC6" s="69" t="s">
        <v>100</v>
      </c>
      <c r="AD6" s="70" t="s">
        <v>63</v>
      </c>
      <c r="AG6" s="63" t="s">
        <v>92</v>
      </c>
      <c r="AH6" s="69" t="s">
        <v>98</v>
      </c>
      <c r="AI6" s="69" t="s">
        <v>100</v>
      </c>
      <c r="AJ6" s="70" t="s">
        <v>63</v>
      </c>
      <c r="AM6" s="63" t="s">
        <v>92</v>
      </c>
      <c r="AN6" s="69" t="s">
        <v>98</v>
      </c>
      <c r="AO6" s="69" t="s">
        <v>100</v>
      </c>
      <c r="AP6" s="70" t="s">
        <v>63</v>
      </c>
      <c r="AS6" s="63" t="s">
        <v>92</v>
      </c>
      <c r="AT6" s="69" t="s">
        <v>98</v>
      </c>
      <c r="AU6" s="69" t="s">
        <v>100</v>
      </c>
      <c r="AV6" s="70" t="s">
        <v>63</v>
      </c>
      <c r="AY6" s="63" t="s">
        <v>92</v>
      </c>
      <c r="AZ6" s="69" t="s">
        <v>98</v>
      </c>
      <c r="BA6" s="69" t="s">
        <v>100</v>
      </c>
      <c r="BB6" s="70" t="s">
        <v>63</v>
      </c>
      <c r="BE6" s="63" t="s">
        <v>92</v>
      </c>
      <c r="BF6" s="69" t="s">
        <v>98</v>
      </c>
      <c r="BG6" s="69" t="s">
        <v>100</v>
      </c>
      <c r="BH6" s="70" t="s">
        <v>63</v>
      </c>
      <c r="BK6" s="63" t="s">
        <v>92</v>
      </c>
      <c r="BL6" s="69" t="s">
        <v>98</v>
      </c>
      <c r="BM6" s="69" t="s">
        <v>100</v>
      </c>
      <c r="BN6" s="70" t="s">
        <v>63</v>
      </c>
      <c r="BQ6" s="63" t="s">
        <v>92</v>
      </c>
      <c r="BR6" s="69" t="s">
        <v>98</v>
      </c>
      <c r="BS6" s="69" t="s">
        <v>100</v>
      </c>
      <c r="BT6" s="70" t="s">
        <v>63</v>
      </c>
      <c r="BW6" s="3" t="s">
        <v>92</v>
      </c>
      <c r="BX6" s="3" t="s">
        <v>98</v>
      </c>
      <c r="BY6" s="3" t="s">
        <v>100</v>
      </c>
      <c r="BZ6" s="3" t="s">
        <v>63</v>
      </c>
    </row>
    <row r="7" spans="1:79" x14ac:dyDescent="0.2">
      <c r="A7" s="7"/>
      <c r="L7" s="6" t="s">
        <v>27</v>
      </c>
      <c r="M7" s="6"/>
      <c r="N7" s="3"/>
      <c r="O7" s="28" t="s">
        <v>63</v>
      </c>
      <c r="Q7" s="22" t="s">
        <v>63</v>
      </c>
      <c r="R7" s="63" t="s">
        <v>92</v>
      </c>
      <c r="U7" s="28" t="s">
        <v>63</v>
      </c>
      <c r="W7" s="22" t="s">
        <v>63</v>
      </c>
      <c r="X7" s="63" t="s">
        <v>92</v>
      </c>
      <c r="AA7" s="28" t="s">
        <v>63</v>
      </c>
      <c r="AC7" s="22" t="s">
        <v>63</v>
      </c>
      <c r="AD7" s="63" t="s">
        <v>92</v>
      </c>
      <c r="AG7" s="28" t="s">
        <v>63</v>
      </c>
      <c r="AI7" s="22" t="s">
        <v>63</v>
      </c>
      <c r="AJ7" s="63" t="s">
        <v>92</v>
      </c>
      <c r="AM7" s="28" t="s">
        <v>63</v>
      </c>
      <c r="AO7" s="22" t="s">
        <v>63</v>
      </c>
      <c r="AP7" s="63" t="s">
        <v>92</v>
      </c>
      <c r="AS7" s="28" t="s">
        <v>63</v>
      </c>
      <c r="AU7" s="22" t="s">
        <v>63</v>
      </c>
      <c r="AV7" s="63" t="s">
        <v>92</v>
      </c>
      <c r="AY7" s="28" t="s">
        <v>63</v>
      </c>
      <c r="BA7" s="22" t="s">
        <v>63</v>
      </c>
      <c r="BB7" s="63" t="s">
        <v>92</v>
      </c>
      <c r="BE7" s="209" t="s">
        <v>63</v>
      </c>
      <c r="BG7" s="208" t="s">
        <v>63</v>
      </c>
      <c r="BH7" s="63" t="s">
        <v>92</v>
      </c>
      <c r="BK7" s="245" t="s">
        <v>63</v>
      </c>
      <c r="BM7" s="244" t="s">
        <v>63</v>
      </c>
      <c r="BN7" s="63" t="s">
        <v>92</v>
      </c>
      <c r="BQ7" s="262" t="s">
        <v>63</v>
      </c>
      <c r="BS7" s="261" t="s">
        <v>63</v>
      </c>
      <c r="BT7" s="63" t="s">
        <v>92</v>
      </c>
      <c r="BW7" s="3" t="s">
        <v>63</v>
      </c>
      <c r="BY7" s="3" t="s">
        <v>63</v>
      </c>
      <c r="BZ7" s="3" t="s">
        <v>92</v>
      </c>
    </row>
    <row r="8" spans="1:79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N8" s="3"/>
      <c r="O8" s="28" t="s">
        <v>94</v>
      </c>
      <c r="P8" s="62" t="s">
        <v>96</v>
      </c>
      <c r="Q8" s="28" t="s">
        <v>96</v>
      </c>
      <c r="R8" s="69" t="s">
        <v>101</v>
      </c>
      <c r="U8" s="28" t="s">
        <v>94</v>
      </c>
      <c r="V8" s="62" t="s">
        <v>96</v>
      </c>
      <c r="W8" s="28" t="s">
        <v>96</v>
      </c>
      <c r="X8" s="69" t="s">
        <v>101</v>
      </c>
      <c r="AA8" s="28" t="s">
        <v>94</v>
      </c>
      <c r="AB8" s="62" t="s">
        <v>96</v>
      </c>
      <c r="AC8" s="28" t="s">
        <v>96</v>
      </c>
      <c r="AD8" s="69" t="s">
        <v>101</v>
      </c>
      <c r="AG8" s="28" t="s">
        <v>94</v>
      </c>
      <c r="AH8" s="62" t="s">
        <v>96</v>
      </c>
      <c r="AI8" s="28" t="s">
        <v>96</v>
      </c>
      <c r="AJ8" s="69" t="s">
        <v>101</v>
      </c>
      <c r="AM8" s="28" t="s">
        <v>94</v>
      </c>
      <c r="AN8" s="62" t="s">
        <v>96</v>
      </c>
      <c r="AO8" s="28" t="s">
        <v>96</v>
      </c>
      <c r="AP8" s="69" t="s">
        <v>101</v>
      </c>
      <c r="AS8" s="28" t="s">
        <v>94</v>
      </c>
      <c r="AT8" s="62" t="s">
        <v>96</v>
      </c>
      <c r="AU8" s="28" t="s">
        <v>96</v>
      </c>
      <c r="AV8" s="69" t="s">
        <v>101</v>
      </c>
      <c r="AY8" s="28" t="s">
        <v>94</v>
      </c>
      <c r="AZ8" s="62" t="s">
        <v>96</v>
      </c>
      <c r="BA8" s="28" t="s">
        <v>96</v>
      </c>
      <c r="BB8" s="69" t="s">
        <v>101</v>
      </c>
      <c r="BE8" s="209" t="s">
        <v>94</v>
      </c>
      <c r="BF8" s="62" t="s">
        <v>96</v>
      </c>
      <c r="BG8" s="209" t="s">
        <v>96</v>
      </c>
      <c r="BH8" s="214" t="s">
        <v>101</v>
      </c>
      <c r="BI8" s="299" t="s">
        <v>125</v>
      </c>
      <c r="BK8" s="245" t="s">
        <v>94</v>
      </c>
      <c r="BL8" s="62" t="s">
        <v>96</v>
      </c>
      <c r="BM8" s="245" t="s">
        <v>96</v>
      </c>
      <c r="BN8" s="214" t="s">
        <v>101</v>
      </c>
      <c r="BO8" s="299" t="s">
        <v>125</v>
      </c>
      <c r="BQ8" s="262" t="s">
        <v>94</v>
      </c>
      <c r="BR8" s="62" t="s">
        <v>96</v>
      </c>
      <c r="BS8" s="262" t="s">
        <v>96</v>
      </c>
      <c r="BT8" s="214" t="s">
        <v>101</v>
      </c>
      <c r="BU8" s="299" t="s">
        <v>125</v>
      </c>
      <c r="BW8" s="3" t="s">
        <v>94</v>
      </c>
      <c r="BX8" s="3" t="s">
        <v>96</v>
      </c>
      <c r="BY8" s="3" t="s">
        <v>96</v>
      </c>
      <c r="BZ8" s="3" t="s">
        <v>101</v>
      </c>
      <c r="CA8" s="3" t="s">
        <v>125</v>
      </c>
    </row>
    <row r="9" spans="1:79" ht="13.5" thickBot="1" x14ac:dyDescent="0.25">
      <c r="A9" s="8" t="s">
        <v>1</v>
      </c>
      <c r="B9" s="264" t="s">
        <v>132</v>
      </c>
      <c r="C9" s="264" t="s">
        <v>145</v>
      </c>
      <c r="D9" s="264" t="s">
        <v>180</v>
      </c>
      <c r="E9" s="264" t="s">
        <v>193</v>
      </c>
      <c r="F9" s="264" t="s">
        <v>206</v>
      </c>
      <c r="G9" s="264" t="s">
        <v>220</v>
      </c>
      <c r="H9" s="264" t="s">
        <v>240</v>
      </c>
      <c r="I9" s="264" t="s">
        <v>267</v>
      </c>
      <c r="J9" s="264" t="s">
        <v>279</v>
      </c>
      <c r="K9" s="264" t="s">
        <v>287</v>
      </c>
      <c r="L9" s="9" t="s">
        <v>38</v>
      </c>
      <c r="M9" s="9" t="s">
        <v>38</v>
      </c>
      <c r="N9" s="3"/>
      <c r="O9" s="29" t="s">
        <v>95</v>
      </c>
      <c r="P9" s="29" t="s">
        <v>97</v>
      </c>
      <c r="Q9" s="29" t="s">
        <v>99</v>
      </c>
      <c r="R9" s="69" t="s">
        <v>102</v>
      </c>
      <c r="U9" s="29" t="s">
        <v>95</v>
      </c>
      <c r="V9" s="29" t="s">
        <v>97</v>
      </c>
      <c r="W9" s="29" t="s">
        <v>99</v>
      </c>
      <c r="X9" s="69" t="s">
        <v>102</v>
      </c>
      <c r="AA9" s="29" t="s">
        <v>95</v>
      </c>
      <c r="AB9" s="29" t="s">
        <v>97</v>
      </c>
      <c r="AC9" s="29" t="s">
        <v>99</v>
      </c>
      <c r="AD9" s="69" t="s">
        <v>102</v>
      </c>
      <c r="AG9" s="29" t="s">
        <v>95</v>
      </c>
      <c r="AH9" s="29" t="s">
        <v>97</v>
      </c>
      <c r="AI9" s="29" t="s">
        <v>99</v>
      </c>
      <c r="AJ9" s="69" t="s">
        <v>102</v>
      </c>
      <c r="AM9" s="29" t="s">
        <v>95</v>
      </c>
      <c r="AN9" s="29" t="s">
        <v>97</v>
      </c>
      <c r="AO9" s="29" t="s">
        <v>99</v>
      </c>
      <c r="AP9" s="69" t="s">
        <v>102</v>
      </c>
      <c r="AS9" s="29" t="s">
        <v>95</v>
      </c>
      <c r="AT9" s="29" t="s">
        <v>97</v>
      </c>
      <c r="AU9" s="29" t="s">
        <v>99</v>
      </c>
      <c r="AV9" s="69" t="s">
        <v>102</v>
      </c>
      <c r="AY9" s="29" t="s">
        <v>95</v>
      </c>
      <c r="AZ9" s="29" t="s">
        <v>97</v>
      </c>
      <c r="BA9" s="29" t="s">
        <v>99</v>
      </c>
      <c r="BB9" s="69" t="s">
        <v>102</v>
      </c>
      <c r="BE9" s="207" t="s">
        <v>95</v>
      </c>
      <c r="BF9" s="207" t="s">
        <v>97</v>
      </c>
      <c r="BG9" s="207" t="s">
        <v>99</v>
      </c>
      <c r="BH9" s="215" t="s">
        <v>102</v>
      </c>
      <c r="BI9" s="313"/>
      <c r="BK9" s="243" t="s">
        <v>95</v>
      </c>
      <c r="BL9" s="243" t="s">
        <v>97</v>
      </c>
      <c r="BM9" s="243" t="s">
        <v>99</v>
      </c>
      <c r="BN9" s="215" t="s">
        <v>102</v>
      </c>
      <c r="BO9" s="313"/>
      <c r="BQ9" s="260" t="s">
        <v>95</v>
      </c>
      <c r="BR9" s="260" t="s">
        <v>97</v>
      </c>
      <c r="BS9" s="260" t="s">
        <v>99</v>
      </c>
      <c r="BT9" s="215" t="s">
        <v>102</v>
      </c>
      <c r="BU9" s="313"/>
      <c r="BW9" s="3" t="s">
        <v>95</v>
      </c>
      <c r="BX9" s="3" t="s">
        <v>97</v>
      </c>
      <c r="BY9" s="3" t="s">
        <v>99</v>
      </c>
      <c r="BZ9" s="3" t="s">
        <v>102</v>
      </c>
    </row>
    <row r="10" spans="1:79" x14ac:dyDescent="0.2">
      <c r="A10" s="7" t="s">
        <v>2</v>
      </c>
      <c r="B10" s="11">
        <v>212154</v>
      </c>
      <c r="C10" s="11">
        <v>225699.26066999999</v>
      </c>
      <c r="D10" s="11">
        <v>235176.38896999997</v>
      </c>
      <c r="E10" s="11">
        <v>239459.55296999999</v>
      </c>
      <c r="F10" s="11">
        <v>206124.37111000001</v>
      </c>
      <c r="G10" s="11">
        <v>240669.50852999999</v>
      </c>
      <c r="H10" s="11">
        <v>229832.41720000008</v>
      </c>
      <c r="I10" s="11">
        <v>211795.49862000003</v>
      </c>
      <c r="J10" s="11">
        <v>219475.22209999998</v>
      </c>
      <c r="K10" s="11">
        <f>CA10</f>
        <v>233511.52365000005</v>
      </c>
      <c r="L10" s="151">
        <f>(K10-J10)*100/J10</f>
        <v>6.3953923434713156</v>
      </c>
      <c r="M10" s="151">
        <f>(K10-B10)*100/B10</f>
        <v>10.066990794422942</v>
      </c>
      <c r="N10" s="11"/>
      <c r="O10" s="11">
        <f>SUM(O12:O43)</f>
        <v>180428021.13999999</v>
      </c>
      <c r="P10" s="11">
        <f>SUM(P12:P43)</f>
        <v>902268.87999999989</v>
      </c>
      <c r="Q10" s="11">
        <f>SUM(Q12:Q43)</f>
        <v>19586974.449999999</v>
      </c>
      <c r="R10" s="11">
        <f>SUM(R12:R43)</f>
        <v>199112726.71000001</v>
      </c>
      <c r="S10" s="11">
        <f>SUM(S12:S43)</f>
        <v>199112.72671000002</v>
      </c>
      <c r="U10" s="11">
        <f>SUM(U12:U43)</f>
        <v>198386931.60000002</v>
      </c>
      <c r="V10" s="11">
        <f>SUM(V12:V43)</f>
        <v>598290.42999999993</v>
      </c>
      <c r="W10" s="11">
        <f>SUM(W12:W43)</f>
        <v>14365748.91</v>
      </c>
      <c r="X10" s="11">
        <f>SUM(X12:X43)</f>
        <v>212154390.07999995</v>
      </c>
      <c r="Y10" s="11">
        <f>SUM(Y12:Y43)</f>
        <v>212154.39007999995</v>
      </c>
      <c r="AA10" s="11">
        <f>SUM(AA12:AA43)</f>
        <v>210645798.68000001</v>
      </c>
      <c r="AB10" s="11">
        <f>SUM(AB12:AB43)</f>
        <v>435938.30000000005</v>
      </c>
      <c r="AC10" s="11">
        <f>SUM(AC12:AC43)</f>
        <v>15489400.289999997</v>
      </c>
      <c r="AD10" s="11">
        <f>SUM(AD12:AD43)</f>
        <v>225699260.67000005</v>
      </c>
      <c r="AE10" s="11">
        <f>SUM(AE12:AE43)</f>
        <v>225699.26066999999</v>
      </c>
      <c r="AG10" s="11">
        <f>SUM(AG12:AG43)</f>
        <v>219122013.72000003</v>
      </c>
      <c r="AH10" s="11">
        <f>SUM(AH12:AH43)</f>
        <v>276209.14</v>
      </c>
      <c r="AI10" s="11">
        <f>SUM(AI12:AI43)</f>
        <v>16330584.390000001</v>
      </c>
      <c r="AJ10" s="11">
        <f>SUM(AJ12:AJ43)</f>
        <v>235176388.97</v>
      </c>
      <c r="AK10" s="11">
        <f>SUM(AK12:AK43)</f>
        <v>235176.38896999997</v>
      </c>
      <c r="AM10" s="11">
        <f>SUM(AM12:AM43)</f>
        <v>226468445.66999999</v>
      </c>
      <c r="AN10" s="11">
        <f>SUM(AN12:AN43)</f>
        <v>267348.63999999996</v>
      </c>
      <c r="AO10" s="11">
        <f>SUM(AO12:AO43)</f>
        <v>13258455.939999998</v>
      </c>
      <c r="AP10" s="11">
        <f>SUM(AP12:AP43)</f>
        <v>239459552.96999997</v>
      </c>
      <c r="AQ10" s="11">
        <f>SUM(AQ12:AQ43)</f>
        <v>239459.55296999999</v>
      </c>
      <c r="AS10" s="11">
        <f>SUM(AS12:AS43)</f>
        <v>194332900.53999999</v>
      </c>
      <c r="AT10" s="11">
        <f>SUM(AT12:AT43)</f>
        <v>298871.89999999997</v>
      </c>
      <c r="AU10" s="11">
        <f>SUM(AU12:AU43)</f>
        <v>12090342.470000001</v>
      </c>
      <c r="AV10" s="11">
        <f>SUM(AV12:AV43)</f>
        <v>206124371.11000001</v>
      </c>
      <c r="AW10" s="11">
        <f>SUM(AW12:AW43)</f>
        <v>206124.37111000001</v>
      </c>
      <c r="AY10" s="11">
        <f>SUM(AY12:AY43)</f>
        <v>216558494.83999994</v>
      </c>
      <c r="AZ10" s="11">
        <f>SUM(AZ12:AZ43)</f>
        <v>234652.81999999998</v>
      </c>
      <c r="BA10" s="11">
        <f>SUM(BA12:BA43)</f>
        <v>24345666.510000005</v>
      </c>
      <c r="BB10" s="11">
        <f>SUM(BB12:BB43)</f>
        <v>240669508.52999991</v>
      </c>
      <c r="BC10" s="11">
        <f>SUM(BC12:BC43)</f>
        <v>240669.50852999999</v>
      </c>
      <c r="BE10" s="11">
        <f>SUM(BE12:BE43)</f>
        <v>200717393.16999999</v>
      </c>
      <c r="BF10" s="11">
        <f>SUM(BF12:BF43)</f>
        <v>237277.35999999996</v>
      </c>
      <c r="BG10" s="11">
        <f>SUM(BG12:BG43)</f>
        <v>29352301.390000001</v>
      </c>
      <c r="BH10" s="11">
        <f>SUM(BH12:BH43)</f>
        <v>229832417.19999999</v>
      </c>
      <c r="BI10" s="11">
        <f>SUM(BI12:BI43)</f>
        <v>229832.41720000008</v>
      </c>
      <c r="BK10" s="11">
        <f>SUM(BK12:BK43)</f>
        <v>188481877.05000001</v>
      </c>
      <c r="BL10" s="11">
        <f>SUM(BL12:BL43)</f>
        <v>110935.91000000002</v>
      </c>
      <c r="BM10" s="11">
        <f>SUM(BM12:BM43)</f>
        <v>23424557.480000008</v>
      </c>
      <c r="BN10" s="11">
        <f>SUM(BN12:BN43)</f>
        <v>211795498.62</v>
      </c>
      <c r="BO10" s="11">
        <f>SUM(BO12:BO43)</f>
        <v>211795.49862000003</v>
      </c>
      <c r="BQ10" s="3">
        <f>SUM(BQ12:BQ39)</f>
        <v>201496199.77000001</v>
      </c>
      <c r="BR10" s="3">
        <f t="shared" ref="BR10:BU10" si="0">SUM(BR12:BR39)</f>
        <v>122206.84000000001</v>
      </c>
      <c r="BS10" s="3">
        <f t="shared" si="0"/>
        <v>18101229.169999998</v>
      </c>
      <c r="BT10" s="3">
        <f t="shared" si="0"/>
        <v>219475222.09999999</v>
      </c>
      <c r="BU10" s="3">
        <f t="shared" si="0"/>
        <v>219475.22209999998</v>
      </c>
      <c r="BW10" s="3">
        <v>217713072.62000003</v>
      </c>
      <c r="BX10" s="3">
        <v>156206.33000000002</v>
      </c>
      <c r="BY10" s="3">
        <v>15954657.360000005</v>
      </c>
      <c r="BZ10" s="3">
        <f>BW10-BX10+BY10</f>
        <v>233511523.65000004</v>
      </c>
      <c r="CA10" s="3">
        <f>BZ10/1000</f>
        <v>233511.52365000005</v>
      </c>
    </row>
    <row r="11" spans="1:79" x14ac:dyDescent="0.2">
      <c r="M11" s="13"/>
      <c r="N11" s="3"/>
      <c r="O11" s="1"/>
    </row>
    <row r="12" spans="1:79" x14ac:dyDescent="0.2">
      <c r="A12" s="1" t="s">
        <v>3</v>
      </c>
      <c r="B12" s="1">
        <v>2726</v>
      </c>
      <c r="C12" s="1">
        <v>2536.37907</v>
      </c>
      <c r="D12" s="1">
        <v>2599.5074300000001</v>
      </c>
      <c r="E12" s="1">
        <v>3081.7034399999998</v>
      </c>
      <c r="F12" s="1">
        <v>4061.8552899999995</v>
      </c>
      <c r="G12" s="1">
        <v>4172.1013300000004</v>
      </c>
      <c r="H12" s="1">
        <v>2873.5337200000008</v>
      </c>
      <c r="I12" s="1">
        <v>2314.6140900000005</v>
      </c>
      <c r="J12" s="1">
        <v>2966.1222300000004</v>
      </c>
      <c r="K12" s="1">
        <f>CA12</f>
        <v>2382.2189899999994</v>
      </c>
      <c r="L12" s="151">
        <f>(K12-J12)*100/J12</f>
        <v>-19.685744373386829</v>
      </c>
      <c r="M12" s="151">
        <f>(K12-B12)*100/B12</f>
        <v>-12.611188921496721</v>
      </c>
      <c r="N12" s="3"/>
      <c r="O12" s="1">
        <v>3155991.97</v>
      </c>
      <c r="P12" s="3">
        <v>18504.38</v>
      </c>
      <c r="Q12" s="52">
        <v>217752.79</v>
      </c>
      <c r="R12" s="3">
        <f>O12-P12+Q12</f>
        <v>3355240.3800000004</v>
      </c>
      <c r="S12" s="3">
        <f>R12/1000</f>
        <v>3355.2403800000002</v>
      </c>
      <c r="U12" s="3">
        <v>2576381</v>
      </c>
      <c r="V12" s="3">
        <v>11025</v>
      </c>
      <c r="W12" s="3">
        <v>161032</v>
      </c>
      <c r="X12" s="3">
        <f>U12-V12+W12</f>
        <v>2726388</v>
      </c>
      <c r="Y12" s="3">
        <f>X12/1000</f>
        <v>2726.3879999999999</v>
      </c>
      <c r="AA12" s="3">
        <v>2391158.39</v>
      </c>
      <c r="AB12" s="3">
        <v>22822.37</v>
      </c>
      <c r="AC12" s="3">
        <v>168043.05</v>
      </c>
      <c r="AD12" s="3">
        <f>AA12-AB12+AC12</f>
        <v>2536379.0699999998</v>
      </c>
      <c r="AE12" s="3">
        <f>AD12/1000</f>
        <v>2536.37907</v>
      </c>
      <c r="AG12" s="3">
        <v>2445242.13</v>
      </c>
      <c r="AH12" s="3">
        <v>11729.36</v>
      </c>
      <c r="AI12" s="3">
        <v>165994.66</v>
      </c>
      <c r="AJ12" s="3">
        <f>AG12-AH12+AI12</f>
        <v>2599507.4300000002</v>
      </c>
      <c r="AK12" s="3">
        <f>AJ12/1000</f>
        <v>2599.5074300000001</v>
      </c>
      <c r="AM12" s="164">
        <v>2929568.4</v>
      </c>
      <c r="AN12" s="3">
        <v>7360.48</v>
      </c>
      <c r="AO12" s="3">
        <v>159495.51999999999</v>
      </c>
      <c r="AP12" s="3">
        <f>AM12-AN12+AO12</f>
        <v>3081703.44</v>
      </c>
      <c r="AQ12" s="3">
        <f>AP12/1000</f>
        <v>3081.7034399999998</v>
      </c>
      <c r="AS12" s="164">
        <v>3935223.2199999997</v>
      </c>
      <c r="AT12" s="3">
        <v>26190.91</v>
      </c>
      <c r="AU12" s="3">
        <v>152822.97999999998</v>
      </c>
      <c r="AV12" s="3">
        <f>AS12-AT12+AU12</f>
        <v>4061855.2899999996</v>
      </c>
      <c r="AW12" s="3">
        <f>AV12/1000</f>
        <v>4061.8552899999995</v>
      </c>
      <c r="AY12" s="164">
        <v>3679029.2</v>
      </c>
      <c r="AZ12" s="3">
        <v>10194.43</v>
      </c>
      <c r="BA12" s="3">
        <v>503266.56</v>
      </c>
      <c r="BB12" s="3">
        <f>AY12-AZ12+BA12</f>
        <v>4172101.33</v>
      </c>
      <c r="BC12" s="3">
        <f>BB12/1000</f>
        <v>4172.1013300000004</v>
      </c>
      <c r="BE12" s="3">
        <v>2547972.3500000006</v>
      </c>
      <c r="BF12" s="3">
        <v>16710.089999999997</v>
      </c>
      <c r="BG12" s="3">
        <v>342271.46</v>
      </c>
      <c r="BH12" s="3">
        <f>BE12-BF12+BG12</f>
        <v>2873533.7200000007</v>
      </c>
      <c r="BI12" s="3">
        <f>BH12/1000</f>
        <v>2873.5337200000008</v>
      </c>
      <c r="BK12" s="3">
        <v>2099601.9900000002</v>
      </c>
      <c r="BL12" s="3">
        <v>12245.28</v>
      </c>
      <c r="BM12" s="3">
        <v>227257.38</v>
      </c>
      <c r="BN12" s="3">
        <f>BK12-BL12+BM12</f>
        <v>2314614.0900000003</v>
      </c>
      <c r="BO12" s="3">
        <f>BN12/1000</f>
        <v>2314.6140900000005</v>
      </c>
      <c r="BQ12" s="3">
        <v>2877254.7100000004</v>
      </c>
      <c r="BR12" s="3">
        <v>12595.82</v>
      </c>
      <c r="BS12" s="3">
        <v>101463.34000000001</v>
      </c>
      <c r="BT12" s="3">
        <f>BQ12-BR12+BS12</f>
        <v>2966122.2300000004</v>
      </c>
      <c r="BU12" s="3">
        <f>BT12/1000</f>
        <v>2966.1222300000004</v>
      </c>
      <c r="BW12" s="3">
        <v>2300634.9399999995</v>
      </c>
      <c r="BX12" s="3">
        <v>13704.87</v>
      </c>
      <c r="BY12" s="3">
        <v>95288.919999999984</v>
      </c>
      <c r="BZ12" s="3">
        <f>BW12-BX12+BY12</f>
        <v>2382218.9899999993</v>
      </c>
      <c r="CA12" s="3">
        <f>BZ12/1000</f>
        <v>2382.2189899999994</v>
      </c>
    </row>
    <row r="13" spans="1:79" x14ac:dyDescent="0.2">
      <c r="A13" s="1" t="s">
        <v>4</v>
      </c>
      <c r="B13" s="1">
        <v>19045</v>
      </c>
      <c r="C13" s="1">
        <v>15171.932210000001</v>
      </c>
      <c r="D13" s="1">
        <v>16487.675369999997</v>
      </c>
      <c r="E13" s="1">
        <v>15529.478159999999</v>
      </c>
      <c r="F13" s="1">
        <v>14093.600209999995</v>
      </c>
      <c r="G13" s="1">
        <v>16834.20306</v>
      </c>
      <c r="H13" s="1">
        <v>28695.008360000003</v>
      </c>
      <c r="I13" s="1">
        <v>30176.336199999998</v>
      </c>
      <c r="J13" s="1">
        <v>33104.713669999997</v>
      </c>
      <c r="K13" s="1">
        <f t="shared" ref="K13:K16" si="1">CA13</f>
        <v>32188.82375</v>
      </c>
      <c r="L13" s="151">
        <f>(K13-J13)*100/J13</f>
        <v>-2.7666450437539698</v>
      </c>
      <c r="M13" s="151">
        <f t="shared" ref="M13:M16" si="2">(K13-B13)*100/B13</f>
        <v>69.014564190076129</v>
      </c>
      <c r="N13" s="3"/>
      <c r="O13" s="1">
        <v>18523412</v>
      </c>
      <c r="P13" s="3">
        <v>0</v>
      </c>
      <c r="Q13" s="52">
        <v>1309909.6000000001</v>
      </c>
      <c r="R13" s="3">
        <f>O13-P13+Q13</f>
        <v>19833321.600000001</v>
      </c>
      <c r="S13" s="3">
        <f>R13/1000</f>
        <v>19833.321600000003</v>
      </c>
      <c r="U13" s="3">
        <v>17479522</v>
      </c>
      <c r="V13" s="3">
        <v>0</v>
      </c>
      <c r="W13" s="3">
        <v>1565393.4</v>
      </c>
      <c r="X13" s="3">
        <f>U13-V13+W13</f>
        <v>19044915.399999999</v>
      </c>
      <c r="Y13" s="3">
        <f>X13/1000</f>
        <v>19044.915399999998</v>
      </c>
      <c r="AA13" s="3">
        <v>13649630.210000001</v>
      </c>
      <c r="AB13" s="3">
        <v>0</v>
      </c>
      <c r="AC13" s="3">
        <v>1522302</v>
      </c>
      <c r="AD13" s="3">
        <f>AA13-AB13+AC13</f>
        <v>15171932.210000001</v>
      </c>
      <c r="AE13" s="3">
        <f>AD13/1000</f>
        <v>15171.932210000001</v>
      </c>
      <c r="AG13" s="3">
        <v>15242043.369999995</v>
      </c>
      <c r="AH13" s="3">
        <v>3497</v>
      </c>
      <c r="AI13" s="3">
        <v>1249129</v>
      </c>
      <c r="AJ13" s="3">
        <f>AG13-AH13+AI13</f>
        <v>16487675.369999995</v>
      </c>
      <c r="AK13" s="3">
        <f>AJ13/1000</f>
        <v>16487.675369999997</v>
      </c>
      <c r="AM13" s="164">
        <v>14382971.909999998</v>
      </c>
      <c r="AN13" s="3">
        <v>12911.75</v>
      </c>
      <c r="AO13" s="3">
        <v>1159418</v>
      </c>
      <c r="AP13" s="3">
        <f>AM13-AN13+AO13</f>
        <v>15529478.159999998</v>
      </c>
      <c r="AQ13" s="3">
        <f>AP13/1000</f>
        <v>15529.478159999999</v>
      </c>
      <c r="AS13" s="164">
        <v>13014431.209999995</v>
      </c>
      <c r="AT13" s="3">
        <v>16862</v>
      </c>
      <c r="AU13" s="3">
        <v>1096031.0000000005</v>
      </c>
      <c r="AV13" s="3">
        <f>AS13-AT13+AU13</f>
        <v>14093600.209999995</v>
      </c>
      <c r="AW13" s="3">
        <f>AV13/1000</f>
        <v>14093.600209999995</v>
      </c>
      <c r="AY13" s="164">
        <v>14495779.059999999</v>
      </c>
      <c r="AZ13" s="3">
        <v>6599.66</v>
      </c>
      <c r="BA13" s="3">
        <v>2345023.6599999997</v>
      </c>
      <c r="BB13" s="3">
        <f>AY13-AZ13+BA13</f>
        <v>16834203.059999999</v>
      </c>
      <c r="BC13" s="3">
        <f>BB13/1000</f>
        <v>16834.20306</v>
      </c>
      <c r="BE13" s="3">
        <v>24587278.880000003</v>
      </c>
      <c r="BF13" s="3">
        <v>28257</v>
      </c>
      <c r="BG13" s="3">
        <v>4135986.48</v>
      </c>
      <c r="BH13" s="3">
        <f>BE13-BF13+BG13</f>
        <v>28695008.360000003</v>
      </c>
      <c r="BI13" s="3">
        <f>BH13/1000</f>
        <v>28695.008360000003</v>
      </c>
      <c r="BK13" s="3">
        <v>27334010.599999998</v>
      </c>
      <c r="BL13" s="3">
        <v>0</v>
      </c>
      <c r="BM13" s="3">
        <v>2842325.6000000006</v>
      </c>
      <c r="BN13" s="3">
        <f>BK13-BL13+BM13</f>
        <v>30176336.199999999</v>
      </c>
      <c r="BO13" s="3">
        <f>BN13/1000</f>
        <v>30176.336199999998</v>
      </c>
      <c r="BQ13" s="3">
        <v>31661761.68</v>
      </c>
      <c r="BR13" s="3">
        <v>0</v>
      </c>
      <c r="BS13" s="3">
        <v>1442951.99</v>
      </c>
      <c r="BT13" s="3">
        <f t="shared" ref="BT13:BT39" si="3">BQ13-BR13+BS13</f>
        <v>33104713.669999998</v>
      </c>
      <c r="BU13" s="3">
        <f t="shared" ref="BU13:BU39" si="4">BT13/1000</f>
        <v>33104.713669999997</v>
      </c>
      <c r="BW13" s="3">
        <v>30745871.760000002</v>
      </c>
      <c r="BX13" s="3">
        <v>0</v>
      </c>
      <c r="BY13" s="3">
        <v>1442951.99</v>
      </c>
      <c r="BZ13" s="3">
        <f t="shared" ref="BZ13:BZ16" si="5">BW13-BX13+BY13</f>
        <v>32188823.75</v>
      </c>
      <c r="CA13" s="3">
        <f t="shared" ref="CA13:CA16" si="6">BZ13/1000</f>
        <v>32188.82375</v>
      </c>
    </row>
    <row r="14" spans="1:79" x14ac:dyDescent="0.2">
      <c r="A14" s="1" t="s">
        <v>5</v>
      </c>
      <c r="B14" s="1">
        <v>31057</v>
      </c>
      <c r="C14" s="1">
        <v>24806.690609999998</v>
      </c>
      <c r="D14" s="1">
        <v>27990.090179999999</v>
      </c>
      <c r="E14" s="1">
        <v>28827.159349999998</v>
      </c>
      <c r="F14" s="1">
        <v>20998.856039999999</v>
      </c>
      <c r="G14" s="1">
        <v>27037.738829999998</v>
      </c>
      <c r="H14" s="1">
        <v>28793.391449999999</v>
      </c>
      <c r="I14" s="1">
        <v>26997.824670000002</v>
      </c>
      <c r="J14" s="1">
        <v>28261.519250000001</v>
      </c>
      <c r="K14" s="1">
        <f t="shared" si="1"/>
        <v>25099.789660000002</v>
      </c>
      <c r="L14" s="151">
        <f>(K14-J14)*100/J14</f>
        <v>-11.187401363781952</v>
      </c>
      <c r="M14" s="151">
        <f t="shared" si="2"/>
        <v>-19.181538268345292</v>
      </c>
      <c r="N14" s="3"/>
      <c r="O14" s="1">
        <v>12065115</v>
      </c>
      <c r="P14" s="3">
        <v>0</v>
      </c>
      <c r="Q14" s="52">
        <v>9583591</v>
      </c>
      <c r="R14" s="3">
        <f>O14-P14+Q14</f>
        <v>21648706</v>
      </c>
      <c r="S14" s="3">
        <f>R14/1000</f>
        <v>21648.705999999998</v>
      </c>
      <c r="U14" s="3">
        <v>30036410</v>
      </c>
      <c r="V14" s="3">
        <v>0</v>
      </c>
      <c r="W14" s="3">
        <v>1020128.26</v>
      </c>
      <c r="X14" s="3">
        <f>U14-V14+W14</f>
        <v>31056538.260000002</v>
      </c>
      <c r="Y14" s="3">
        <f>X14/1000</f>
        <v>31056.538260000001</v>
      </c>
      <c r="AA14" s="3">
        <v>24493800.969999999</v>
      </c>
      <c r="AB14" s="3">
        <v>0</v>
      </c>
      <c r="AC14" s="3">
        <v>312889.64</v>
      </c>
      <c r="AD14" s="3">
        <f>AA14-AB14+AC14</f>
        <v>24806690.609999999</v>
      </c>
      <c r="AE14" s="3">
        <f>AD14/1000</f>
        <v>24806.690609999998</v>
      </c>
      <c r="AG14" s="3">
        <v>27596510.469999999</v>
      </c>
      <c r="AH14" s="3">
        <v>0</v>
      </c>
      <c r="AI14" s="3">
        <v>393579.71</v>
      </c>
      <c r="AJ14" s="3">
        <f>AG14-AH14+AI14</f>
        <v>27990090.18</v>
      </c>
      <c r="AK14" s="3">
        <f>AJ14/1000</f>
        <v>27990.090179999999</v>
      </c>
      <c r="AM14" s="164">
        <v>27988212.219999999</v>
      </c>
      <c r="AN14" s="3">
        <v>0</v>
      </c>
      <c r="AO14" s="3">
        <v>838947.13</v>
      </c>
      <c r="AP14" s="3">
        <f>AM14-AN14+AO14</f>
        <v>28827159.349999998</v>
      </c>
      <c r="AQ14" s="3">
        <f>AP14/1000</f>
        <v>28827.159349999998</v>
      </c>
      <c r="AS14" s="164">
        <v>20547264.34</v>
      </c>
      <c r="AT14" s="3">
        <v>0</v>
      </c>
      <c r="AU14" s="3">
        <v>451591.7</v>
      </c>
      <c r="AV14" s="3">
        <f>AS14-AT14+AU14</f>
        <v>20998856.039999999</v>
      </c>
      <c r="AW14" s="3">
        <f>AV14/1000</f>
        <v>20998.856039999999</v>
      </c>
      <c r="AY14" s="164">
        <v>23460847.829999998</v>
      </c>
      <c r="AZ14" s="3">
        <v>0</v>
      </c>
      <c r="BA14" s="3">
        <v>3576891.0000000009</v>
      </c>
      <c r="BB14" s="3">
        <f>AY14-AZ14+BA14</f>
        <v>27037738.829999998</v>
      </c>
      <c r="BC14" s="3">
        <f>BB14/1000</f>
        <v>27037.738829999998</v>
      </c>
      <c r="BE14" s="3">
        <v>22259593.52</v>
      </c>
      <c r="BF14" s="3">
        <v>0</v>
      </c>
      <c r="BG14" s="3">
        <v>6533797.9299999997</v>
      </c>
      <c r="BH14" s="3">
        <f>BE14-BF14+BG14</f>
        <v>28793391.449999999</v>
      </c>
      <c r="BI14" s="3">
        <f>BH14/1000</f>
        <v>28793.391449999999</v>
      </c>
      <c r="BK14" s="3">
        <v>19948691.609999999</v>
      </c>
      <c r="BL14" s="3">
        <v>0</v>
      </c>
      <c r="BM14" s="3">
        <v>7049133.0600000015</v>
      </c>
      <c r="BN14" s="3">
        <f>BK14-BL14+BM14</f>
        <v>26997824.670000002</v>
      </c>
      <c r="BO14" s="3">
        <f>BN14/1000</f>
        <v>26997.824670000002</v>
      </c>
      <c r="BQ14" s="3">
        <v>22681104.23</v>
      </c>
      <c r="BR14" s="3">
        <v>0</v>
      </c>
      <c r="BS14" s="3">
        <v>5580415.0199999986</v>
      </c>
      <c r="BT14" s="3">
        <f t="shared" si="3"/>
        <v>28261519.25</v>
      </c>
      <c r="BU14" s="3">
        <f t="shared" si="4"/>
        <v>28261.519250000001</v>
      </c>
      <c r="BW14" s="3">
        <v>21345457.540000003</v>
      </c>
      <c r="BX14" s="3">
        <v>0</v>
      </c>
      <c r="BY14" s="3">
        <v>3754332.12</v>
      </c>
      <c r="BZ14" s="3">
        <f t="shared" si="5"/>
        <v>25099789.660000004</v>
      </c>
      <c r="CA14" s="3">
        <f t="shared" si="6"/>
        <v>25099.789660000002</v>
      </c>
    </row>
    <row r="15" spans="1:79" x14ac:dyDescent="0.2">
      <c r="A15" s="1" t="s">
        <v>6</v>
      </c>
      <c r="B15" s="1">
        <v>26160</v>
      </c>
      <c r="C15" s="1">
        <v>25451.316400000003</v>
      </c>
      <c r="D15" s="1">
        <v>27910.764080000008</v>
      </c>
      <c r="E15" s="1">
        <v>26645.976909999994</v>
      </c>
      <c r="F15" s="1">
        <v>27391.025820000003</v>
      </c>
      <c r="G15" s="1">
        <v>48754.598250000003</v>
      </c>
      <c r="H15" s="1">
        <v>32374.295330000004</v>
      </c>
      <c r="I15" s="1">
        <v>26499.408149999999</v>
      </c>
      <c r="J15" s="1">
        <v>28729.853129999996</v>
      </c>
      <c r="K15" s="1">
        <f t="shared" si="1"/>
        <v>37266.162319999996</v>
      </c>
      <c r="L15" s="151">
        <f>(K15-J15)*100/J15</f>
        <v>29.712331460150423</v>
      </c>
      <c r="M15" s="151">
        <f t="shared" si="2"/>
        <v>42.454748929663594</v>
      </c>
      <c r="N15" s="3"/>
      <c r="O15" s="1">
        <v>23556944</v>
      </c>
      <c r="P15" s="3">
        <v>22404.7</v>
      </c>
      <c r="Q15" s="52">
        <v>1478105.36</v>
      </c>
      <c r="R15" s="3">
        <f>O15-P15+Q15</f>
        <v>25012644.66</v>
      </c>
      <c r="S15" s="3">
        <f>R15/1000</f>
        <v>25012.644660000002</v>
      </c>
      <c r="U15" s="3">
        <v>23900345</v>
      </c>
      <c r="V15" s="3">
        <v>12746.95</v>
      </c>
      <c r="W15" s="3">
        <v>2272764.2599999998</v>
      </c>
      <c r="X15" s="3">
        <f>U15-V15+W15</f>
        <v>26160362.310000002</v>
      </c>
      <c r="Y15" s="3">
        <f>X15/1000</f>
        <v>26160.362310000004</v>
      </c>
      <c r="AA15" s="3">
        <v>23789127.740000002</v>
      </c>
      <c r="AB15" s="3">
        <v>6986.22</v>
      </c>
      <c r="AC15" s="3">
        <v>1669174.88</v>
      </c>
      <c r="AD15" s="3">
        <f>AA15-AB15+AC15</f>
        <v>25451316.400000002</v>
      </c>
      <c r="AE15" s="3">
        <f>AD15/1000</f>
        <v>25451.316400000003</v>
      </c>
      <c r="AG15" s="3">
        <v>26423980.850000009</v>
      </c>
      <c r="AH15" s="3">
        <v>3715.47</v>
      </c>
      <c r="AI15" s="3">
        <v>1490498.7</v>
      </c>
      <c r="AJ15" s="3">
        <f>AG15-AH15+AI15</f>
        <v>27910764.080000009</v>
      </c>
      <c r="AK15" s="3">
        <f>AJ15/1000</f>
        <v>27910.764080000008</v>
      </c>
      <c r="AM15" s="164">
        <v>25106037.929999996</v>
      </c>
      <c r="AN15" s="3">
        <v>5370.17</v>
      </c>
      <c r="AO15" s="3">
        <v>1545309.15</v>
      </c>
      <c r="AP15" s="3">
        <f>AM15-AN15+AO15</f>
        <v>26645976.909999993</v>
      </c>
      <c r="AQ15" s="3">
        <f>AP15/1000</f>
        <v>26645.976909999994</v>
      </c>
      <c r="AS15" s="164">
        <v>25856869.680000003</v>
      </c>
      <c r="AT15" s="3">
        <v>5121.8</v>
      </c>
      <c r="AU15" s="3">
        <v>1539277.94</v>
      </c>
      <c r="AV15" s="3">
        <f>AS15-AT15+AU15</f>
        <v>27391025.820000004</v>
      </c>
      <c r="AW15" s="3">
        <f>AV15/1000</f>
        <v>27391.025820000003</v>
      </c>
      <c r="AY15" s="164">
        <v>46048999.140000001</v>
      </c>
      <c r="AZ15" s="3">
        <v>4391.33</v>
      </c>
      <c r="BA15" s="3">
        <v>2709990.4400000004</v>
      </c>
      <c r="BB15" s="3">
        <f>AY15-AZ15+BA15</f>
        <v>48754598.25</v>
      </c>
      <c r="BC15" s="3">
        <f>BB15/1000</f>
        <v>48754.598250000003</v>
      </c>
      <c r="BE15" s="3">
        <v>29388114.940000005</v>
      </c>
      <c r="BF15" s="3">
        <v>5628.4699999999993</v>
      </c>
      <c r="BG15" s="3">
        <v>2991808.86</v>
      </c>
      <c r="BH15" s="3">
        <f>BE15-BF15+BG15</f>
        <v>32374295.330000006</v>
      </c>
      <c r="BI15" s="3">
        <f>BH15/1000</f>
        <v>32374.295330000004</v>
      </c>
      <c r="BK15" s="3">
        <v>24542059.379999999</v>
      </c>
      <c r="BL15" s="3">
        <v>10445.039999999999</v>
      </c>
      <c r="BM15" s="3">
        <v>1967793.8100000003</v>
      </c>
      <c r="BN15" s="3">
        <f>BK15-BL15+BM15</f>
        <v>26499408.149999999</v>
      </c>
      <c r="BO15" s="3">
        <f>BN15/1000</f>
        <v>26499.408149999999</v>
      </c>
      <c r="BQ15" s="3">
        <v>26908764.839999996</v>
      </c>
      <c r="BR15" s="3">
        <v>0</v>
      </c>
      <c r="BS15" s="3">
        <v>1821088.2900000003</v>
      </c>
      <c r="BT15" s="3">
        <f t="shared" si="3"/>
        <v>28729853.129999995</v>
      </c>
      <c r="BU15" s="3">
        <f t="shared" si="4"/>
        <v>28729.853129999996</v>
      </c>
      <c r="BW15" s="3">
        <v>35011084.099999994</v>
      </c>
      <c r="BX15" s="3">
        <v>0</v>
      </c>
      <c r="BY15" s="3">
        <v>2255078.2199999997</v>
      </c>
      <c r="BZ15" s="3">
        <f t="shared" si="5"/>
        <v>37266162.319999993</v>
      </c>
      <c r="CA15" s="3">
        <f t="shared" si="6"/>
        <v>37266.162319999996</v>
      </c>
    </row>
    <row r="16" spans="1:79" x14ac:dyDescent="0.2">
      <c r="A16" s="1" t="s">
        <v>7</v>
      </c>
      <c r="B16" s="1">
        <v>3175</v>
      </c>
      <c r="C16" s="1">
        <v>3198.73117</v>
      </c>
      <c r="D16" s="1">
        <v>3598.6335500000005</v>
      </c>
      <c r="E16" s="1">
        <v>3564.4922800000004</v>
      </c>
      <c r="F16" s="1">
        <v>2980.9489099999996</v>
      </c>
      <c r="G16" s="1">
        <v>3249.2194100000002</v>
      </c>
      <c r="H16" s="1">
        <v>2770.3303599999999</v>
      </c>
      <c r="I16" s="1">
        <v>2883.0970499999999</v>
      </c>
      <c r="J16" s="1">
        <v>2679.1137200000007</v>
      </c>
      <c r="K16" s="1">
        <f t="shared" si="1"/>
        <v>2678.7196400000003</v>
      </c>
      <c r="L16" s="151">
        <f>(K16-J16)*100/J16</f>
        <v>-1.4709342013316459E-2</v>
      </c>
      <c r="M16" s="151">
        <f t="shared" si="2"/>
        <v>-15.630877480314954</v>
      </c>
      <c r="N16" s="3"/>
      <c r="O16" s="1">
        <v>3098520.7</v>
      </c>
      <c r="P16" s="3">
        <v>8552.34</v>
      </c>
      <c r="Q16" s="52">
        <v>329615.64</v>
      </c>
      <c r="R16" s="3">
        <f>O16-P16+Q16</f>
        <v>3419584.0000000005</v>
      </c>
      <c r="S16" s="3">
        <f>R16/1000</f>
        <v>3419.5840000000003</v>
      </c>
      <c r="U16" s="3">
        <v>2812874.75</v>
      </c>
      <c r="V16" s="3">
        <v>22138.29</v>
      </c>
      <c r="W16" s="3">
        <v>384120.52</v>
      </c>
      <c r="X16" s="3">
        <f>U16-V16+W16</f>
        <v>3174856.98</v>
      </c>
      <c r="Y16" s="3">
        <f>X16/1000</f>
        <v>3174.85698</v>
      </c>
      <c r="AA16" s="3">
        <v>2867215.25</v>
      </c>
      <c r="AB16" s="3">
        <v>11292.46</v>
      </c>
      <c r="AC16" s="3">
        <v>342808.38</v>
      </c>
      <c r="AD16" s="3">
        <f>AA16-AB16+AC16</f>
        <v>3198731.17</v>
      </c>
      <c r="AE16" s="3">
        <f>AD16/1000</f>
        <v>3198.73117</v>
      </c>
      <c r="AG16" s="3">
        <v>3292318.66</v>
      </c>
      <c r="AH16" s="3">
        <v>14304.67</v>
      </c>
      <c r="AI16" s="3">
        <v>320619.56</v>
      </c>
      <c r="AJ16" s="3">
        <f>AG16-AH16+AI16</f>
        <v>3598633.5500000003</v>
      </c>
      <c r="AK16" s="3">
        <f>AJ16/1000</f>
        <v>3598.6335500000005</v>
      </c>
      <c r="AM16" s="164">
        <v>3221178.08</v>
      </c>
      <c r="AN16" s="3">
        <v>28893.83</v>
      </c>
      <c r="AO16" s="3">
        <v>372208.03</v>
      </c>
      <c r="AP16" s="3">
        <f>AM16-AN16+AO16</f>
        <v>3564492.2800000003</v>
      </c>
      <c r="AQ16" s="3">
        <f>AP16/1000</f>
        <v>3564.4922800000004</v>
      </c>
      <c r="AS16" s="164">
        <v>2602465.81</v>
      </c>
      <c r="AT16" s="3">
        <v>20753.739999999998</v>
      </c>
      <c r="AU16" s="3">
        <v>399236.84</v>
      </c>
      <c r="AV16" s="3">
        <f>AS16-AT16+AU16</f>
        <v>2980948.9099999997</v>
      </c>
      <c r="AW16" s="3">
        <f>AV16/1000</f>
        <v>2980.9489099999996</v>
      </c>
      <c r="AY16" s="164">
        <v>2614791.77</v>
      </c>
      <c r="AZ16" s="3">
        <v>15192.45</v>
      </c>
      <c r="BA16" s="3">
        <v>649620.09000000008</v>
      </c>
      <c r="BB16" s="3">
        <f>AY16-AZ16+BA16</f>
        <v>3249219.41</v>
      </c>
      <c r="BC16" s="3">
        <f>BB16/1000</f>
        <v>3249.2194100000002</v>
      </c>
      <c r="BE16" s="3">
        <v>2342957.88</v>
      </c>
      <c r="BF16" s="3">
        <v>15591.52</v>
      </c>
      <c r="BG16" s="3">
        <v>442963.99999999994</v>
      </c>
      <c r="BH16" s="3">
        <f>BE16-BF16+BG16</f>
        <v>2770330.36</v>
      </c>
      <c r="BI16" s="3">
        <f>BH16/1000</f>
        <v>2770.3303599999999</v>
      </c>
      <c r="BK16" s="3">
        <v>2512175.9</v>
      </c>
      <c r="BL16" s="3">
        <v>12052.789999999999</v>
      </c>
      <c r="BM16" s="3">
        <v>382973.93999999994</v>
      </c>
      <c r="BN16" s="3">
        <f>BK16-BL16+BM16</f>
        <v>2883097.05</v>
      </c>
      <c r="BO16" s="3">
        <f>BN16/1000</f>
        <v>2883.0970499999999</v>
      </c>
      <c r="BQ16" s="3">
        <v>2333886.7100000004</v>
      </c>
      <c r="BR16" s="3">
        <v>14879.570000000002</v>
      </c>
      <c r="BS16" s="3">
        <v>360106.58</v>
      </c>
      <c r="BT16" s="3">
        <f t="shared" si="3"/>
        <v>2679113.7200000007</v>
      </c>
      <c r="BU16" s="3">
        <f t="shared" si="4"/>
        <v>2679.1137200000007</v>
      </c>
      <c r="BW16" s="3">
        <v>2560445.9700000002</v>
      </c>
      <c r="BX16" s="3">
        <v>20179.420000000002</v>
      </c>
      <c r="BY16" s="3">
        <v>138453.09000000003</v>
      </c>
      <c r="BZ16" s="3">
        <f t="shared" si="5"/>
        <v>2678719.64</v>
      </c>
      <c r="CA16" s="3">
        <f t="shared" si="6"/>
        <v>2678.7196400000003</v>
      </c>
    </row>
    <row r="17" spans="1:79" x14ac:dyDescent="0.2">
      <c r="L17" s="151"/>
      <c r="M17" s="151"/>
      <c r="N17" s="3"/>
      <c r="O17" s="1"/>
      <c r="Q17" s="52"/>
      <c r="AB17" s="52"/>
      <c r="AH17" s="52"/>
      <c r="AM17" s="164"/>
      <c r="AN17" s="52"/>
      <c r="AS17" s="164"/>
      <c r="AT17" s="52"/>
      <c r="AY17" s="164"/>
      <c r="AZ17" s="52"/>
    </row>
    <row r="18" spans="1:79" x14ac:dyDescent="0.2">
      <c r="A18" s="1" t="s">
        <v>8</v>
      </c>
      <c r="B18" s="1">
        <v>933</v>
      </c>
      <c r="C18" s="1">
        <v>1149.40526</v>
      </c>
      <c r="D18" s="1">
        <v>1372.9059499999998</v>
      </c>
      <c r="E18" s="1">
        <v>1796.2453</v>
      </c>
      <c r="F18" s="1">
        <v>1263.9775199999999</v>
      </c>
      <c r="G18" s="1">
        <v>1235.3475999999998</v>
      </c>
      <c r="H18" s="1">
        <v>1123.2915399999999</v>
      </c>
      <c r="I18" s="1">
        <v>914.63399000000004</v>
      </c>
      <c r="J18" s="1">
        <v>1083.9968600000002</v>
      </c>
      <c r="K18" s="1">
        <f t="shared" ref="K18:K39" si="7">CA18</f>
        <v>1180.4506399999998</v>
      </c>
      <c r="L18" s="151">
        <f>(K18-J18)*100/J18</f>
        <v>8.8979759590816148</v>
      </c>
      <c r="M18" s="151">
        <f t="shared" ref="M18:M39" si="8">(K18-B18)*100/B18</f>
        <v>26.522040728831705</v>
      </c>
      <c r="N18" s="3"/>
      <c r="O18" s="1">
        <v>1170252.08</v>
      </c>
      <c r="P18" s="3">
        <v>0</v>
      </c>
      <c r="Q18" s="52">
        <v>61536.83</v>
      </c>
      <c r="R18" s="3">
        <f>O18-P18+Q18</f>
        <v>1231788.9100000001</v>
      </c>
      <c r="S18" s="3">
        <f>R18/1000</f>
        <v>1231.7889100000002</v>
      </c>
      <c r="U18" s="3">
        <v>874644.6</v>
      </c>
      <c r="V18" s="3">
        <v>0</v>
      </c>
      <c r="W18" s="3">
        <v>58457.74</v>
      </c>
      <c r="X18" s="3">
        <f>U18-V18+W18</f>
        <v>933102.34</v>
      </c>
      <c r="Y18" s="3">
        <f>X18/1000</f>
        <v>933.10233999999991</v>
      </c>
      <c r="AA18" s="3">
        <v>1049427.6100000001</v>
      </c>
      <c r="AB18" s="3">
        <v>0</v>
      </c>
      <c r="AC18" s="3">
        <v>99977.65</v>
      </c>
      <c r="AD18" s="3">
        <f>AA18-AB18+AC18</f>
        <v>1149405.26</v>
      </c>
      <c r="AE18" s="3">
        <f>AD18/1000</f>
        <v>1149.40526</v>
      </c>
      <c r="AG18" s="3">
        <v>1253443.29</v>
      </c>
      <c r="AH18" s="3">
        <v>0</v>
      </c>
      <c r="AI18" s="3">
        <v>119462.66</v>
      </c>
      <c r="AJ18" s="3">
        <f>AG18-AH18+AI18</f>
        <v>1372905.95</v>
      </c>
      <c r="AK18" s="3">
        <f>AJ18/1000</f>
        <v>1372.9059499999998</v>
      </c>
      <c r="AM18" s="164">
        <v>1579464.8</v>
      </c>
      <c r="AN18" s="3">
        <v>0</v>
      </c>
      <c r="AO18" s="3">
        <v>216780.5</v>
      </c>
      <c r="AP18" s="3">
        <f>AM18-AN18+AO18</f>
        <v>1796245.3</v>
      </c>
      <c r="AQ18" s="3">
        <f>AP18/1000</f>
        <v>1796.2453</v>
      </c>
      <c r="AS18" s="164">
        <v>1000272.04</v>
      </c>
      <c r="AT18" s="3">
        <v>0</v>
      </c>
      <c r="AU18" s="3">
        <v>263705.48</v>
      </c>
      <c r="AV18" s="3">
        <f>AS18-AT18+AU18</f>
        <v>1263977.52</v>
      </c>
      <c r="AW18" s="3">
        <f>AV18/1000</f>
        <v>1263.9775199999999</v>
      </c>
      <c r="AY18" s="164">
        <v>850140</v>
      </c>
      <c r="AZ18" s="3">
        <v>0</v>
      </c>
      <c r="BA18" s="3">
        <v>385207.59999999992</v>
      </c>
      <c r="BB18" s="3">
        <f>AY18-AZ18+BA18</f>
        <v>1235347.5999999999</v>
      </c>
      <c r="BC18" s="3">
        <f>BB18/1000</f>
        <v>1235.3475999999998</v>
      </c>
      <c r="BE18" s="3">
        <v>836222.33000000007</v>
      </c>
      <c r="BF18" s="3">
        <v>0</v>
      </c>
      <c r="BG18" s="3">
        <v>287069.21000000002</v>
      </c>
      <c r="BH18" s="3">
        <f>BE18-BF18+BG18</f>
        <v>1123291.54</v>
      </c>
      <c r="BI18" s="3">
        <f>BH18/1000</f>
        <v>1123.2915399999999</v>
      </c>
      <c r="BK18" s="3">
        <v>666707.93999999994</v>
      </c>
      <c r="BL18" s="3">
        <v>0</v>
      </c>
      <c r="BM18" s="3">
        <v>247926.05000000008</v>
      </c>
      <c r="BN18" s="3">
        <f>BK18-BL18+BM18</f>
        <v>914633.99</v>
      </c>
      <c r="BO18" s="3">
        <f>BN18/1000</f>
        <v>914.63399000000004</v>
      </c>
      <c r="BQ18" s="3">
        <v>893270.89</v>
      </c>
      <c r="BR18" s="3">
        <v>0</v>
      </c>
      <c r="BS18" s="3">
        <v>190725.97</v>
      </c>
      <c r="BT18" s="3">
        <f t="shared" si="3"/>
        <v>1083996.8600000001</v>
      </c>
      <c r="BU18" s="3">
        <f t="shared" si="4"/>
        <v>1083.9968600000002</v>
      </c>
      <c r="BW18" s="3">
        <v>1003260.82</v>
      </c>
      <c r="BX18" s="3">
        <v>0</v>
      </c>
      <c r="BY18" s="3">
        <v>177189.81999999995</v>
      </c>
      <c r="BZ18" s="3">
        <f t="shared" ref="BZ18:BZ39" si="9">BW18-BX18+BY18</f>
        <v>1180450.6399999999</v>
      </c>
      <c r="CA18" s="3">
        <f t="shared" ref="CA18:CA39" si="10">BZ18/1000</f>
        <v>1180.4506399999998</v>
      </c>
    </row>
    <row r="19" spans="1:79" x14ac:dyDescent="0.2">
      <c r="A19" s="1" t="s">
        <v>9</v>
      </c>
      <c r="B19" s="1">
        <v>8679</v>
      </c>
      <c r="C19" s="1">
        <v>8698.9282500000027</v>
      </c>
      <c r="D19" s="1">
        <v>8053.6635299999953</v>
      </c>
      <c r="E19" s="1">
        <v>7057.1363200000005</v>
      </c>
      <c r="F19" s="1">
        <v>8976.7979099999993</v>
      </c>
      <c r="G19" s="1">
        <v>10418.64688</v>
      </c>
      <c r="H19" s="1">
        <v>8649.6299999999992</v>
      </c>
      <c r="I19" s="1">
        <v>9612.5217200000006</v>
      </c>
      <c r="J19" s="1">
        <v>8999.9438699999992</v>
      </c>
      <c r="K19" s="1">
        <f t="shared" si="7"/>
        <v>8156.9546500000024</v>
      </c>
      <c r="L19" s="151">
        <f>(K19-J19)*100/J19</f>
        <v>-9.3666053052839402</v>
      </c>
      <c r="M19" s="151">
        <f t="shared" si="8"/>
        <v>-6.0150403272266111</v>
      </c>
      <c r="N19" s="3"/>
      <c r="O19" s="1">
        <v>6541196</v>
      </c>
      <c r="P19" s="3">
        <v>26547.599999999999</v>
      </c>
      <c r="Q19" s="52">
        <v>364092.67</v>
      </c>
      <c r="R19" s="3">
        <f>O19-P19+Q19</f>
        <v>6878741.0700000003</v>
      </c>
      <c r="S19" s="3">
        <f>R19/1000</f>
        <v>6878.74107</v>
      </c>
      <c r="U19" s="3">
        <v>8323165</v>
      </c>
      <c r="V19" s="3">
        <v>26903.74</v>
      </c>
      <c r="W19" s="3">
        <v>382645.94</v>
      </c>
      <c r="X19" s="3">
        <f>U19-V19+W19</f>
        <v>8678907.1999999993</v>
      </c>
      <c r="Y19" s="3">
        <f>X19/1000</f>
        <v>8678.9071999999996</v>
      </c>
      <c r="AA19" s="3">
        <v>8318163.5000000019</v>
      </c>
      <c r="AB19" s="3">
        <v>30077.15</v>
      </c>
      <c r="AC19" s="3">
        <v>410841.9</v>
      </c>
      <c r="AD19" s="3">
        <f>AA19-AB19+AC19</f>
        <v>8698928.2500000019</v>
      </c>
      <c r="AE19" s="3">
        <f>AD19/1000</f>
        <v>8698.9282500000027</v>
      </c>
      <c r="AG19" s="3">
        <v>7678901.2999999952</v>
      </c>
      <c r="AH19" s="3">
        <v>18691.75</v>
      </c>
      <c r="AI19" s="3">
        <v>393453.98</v>
      </c>
      <c r="AJ19" s="3">
        <f>AG19-AH19+AI19</f>
        <v>8053663.5299999956</v>
      </c>
      <c r="AK19" s="3">
        <f>AJ19/1000</f>
        <v>8053.6635299999953</v>
      </c>
      <c r="AM19" s="164">
        <v>6722681.4199999999</v>
      </c>
      <c r="AN19" s="3">
        <v>0</v>
      </c>
      <c r="AO19" s="3">
        <v>334454.90000000002</v>
      </c>
      <c r="AP19" s="3">
        <f>AM19-AN19+AO19</f>
        <v>7057136.3200000003</v>
      </c>
      <c r="AQ19" s="3">
        <f>AP19/1000</f>
        <v>7057.1363200000005</v>
      </c>
      <c r="AS19" s="164">
        <v>8471676.4299999997</v>
      </c>
      <c r="AT19" s="3">
        <v>0</v>
      </c>
      <c r="AU19" s="3">
        <v>505121.47999999992</v>
      </c>
      <c r="AV19" s="3">
        <f>AS19-AT19+AU19</f>
        <v>8976797.9100000001</v>
      </c>
      <c r="AW19" s="3">
        <f>AV19/1000</f>
        <v>8976.7979099999993</v>
      </c>
      <c r="AY19" s="164">
        <v>9099881.7100000009</v>
      </c>
      <c r="AZ19" s="3">
        <v>0</v>
      </c>
      <c r="BA19" s="3">
        <v>1318765.1700000002</v>
      </c>
      <c r="BB19" s="3">
        <f>AY19-AZ19+BA19</f>
        <v>10418646.880000001</v>
      </c>
      <c r="BC19" s="3">
        <f>BB19/1000</f>
        <v>10418.64688</v>
      </c>
      <c r="BE19" s="3">
        <v>7719274.1999999993</v>
      </c>
      <c r="BF19" s="3">
        <v>0</v>
      </c>
      <c r="BG19" s="3">
        <v>930355.79999999993</v>
      </c>
      <c r="BH19" s="3">
        <f>BE19-BF19+BG19</f>
        <v>8649630</v>
      </c>
      <c r="BI19" s="3">
        <f>BH19/1000</f>
        <v>8649.6299999999992</v>
      </c>
      <c r="BK19" s="3">
        <v>8589502.6699999999</v>
      </c>
      <c r="BL19" s="3">
        <v>0</v>
      </c>
      <c r="BM19" s="3">
        <v>1023019.05</v>
      </c>
      <c r="BN19" s="3">
        <f>BK19-BL19+BM19</f>
        <v>9612521.7200000007</v>
      </c>
      <c r="BO19" s="3">
        <f>BN19/1000</f>
        <v>9612.5217200000006</v>
      </c>
      <c r="BQ19" s="3">
        <v>8342595.4399999995</v>
      </c>
      <c r="BR19" s="3">
        <v>0</v>
      </c>
      <c r="BS19" s="3">
        <v>657348.42999999993</v>
      </c>
      <c r="BT19" s="3">
        <f t="shared" si="3"/>
        <v>8999943.8699999992</v>
      </c>
      <c r="BU19" s="3">
        <f t="shared" si="4"/>
        <v>8999.9438699999992</v>
      </c>
      <c r="BW19" s="3">
        <v>7701148.2800000021</v>
      </c>
      <c r="BX19" s="3">
        <v>0</v>
      </c>
      <c r="BY19" s="3">
        <v>455806.37</v>
      </c>
      <c r="BZ19" s="3">
        <f t="shared" si="9"/>
        <v>8156954.6500000022</v>
      </c>
      <c r="CA19" s="3">
        <f t="shared" si="10"/>
        <v>8156.9546500000024</v>
      </c>
    </row>
    <row r="20" spans="1:79" x14ac:dyDescent="0.2">
      <c r="A20" s="1" t="s">
        <v>10</v>
      </c>
      <c r="B20" s="1">
        <v>3063</v>
      </c>
      <c r="C20" s="1">
        <v>3070.2928099999999</v>
      </c>
      <c r="D20" s="1">
        <v>3274.5041900000001</v>
      </c>
      <c r="E20" s="1">
        <v>3395.93822</v>
      </c>
      <c r="F20" s="1">
        <v>3575.2915699999999</v>
      </c>
      <c r="G20" s="1">
        <v>3181.1709500000002</v>
      </c>
      <c r="H20" s="1">
        <v>2716.6153899999995</v>
      </c>
      <c r="I20" s="1">
        <v>3055.9956299999999</v>
      </c>
      <c r="J20" s="1">
        <v>3993.7271799999999</v>
      </c>
      <c r="K20" s="1">
        <f t="shared" si="7"/>
        <v>4060.1049299999995</v>
      </c>
      <c r="L20" s="151">
        <f>(K20-J20)*100/J20</f>
        <v>1.6620501854110037</v>
      </c>
      <c r="M20" s="151">
        <f t="shared" si="8"/>
        <v>32.553213516160611</v>
      </c>
      <c r="N20" s="3"/>
      <c r="O20" s="1">
        <v>2640537.8199999998</v>
      </c>
      <c r="P20" s="3">
        <v>0</v>
      </c>
      <c r="Q20" s="52">
        <v>226328.09</v>
      </c>
      <c r="R20" s="3">
        <f>O20-P20+Q20</f>
        <v>2866865.9099999997</v>
      </c>
      <c r="S20" s="3">
        <f>R20/1000</f>
        <v>2866.8659099999995</v>
      </c>
      <c r="U20" s="3">
        <v>2763119.79</v>
      </c>
      <c r="V20" s="3">
        <v>0</v>
      </c>
      <c r="W20" s="3">
        <v>300280.48</v>
      </c>
      <c r="X20" s="3">
        <f>U20-V20+W20</f>
        <v>3063400.27</v>
      </c>
      <c r="Y20" s="3">
        <f>X20/1000</f>
        <v>3063.4002700000001</v>
      </c>
      <c r="AA20" s="3">
        <v>2866571.31</v>
      </c>
      <c r="AB20" s="3">
        <v>0</v>
      </c>
      <c r="AC20" s="3">
        <v>203721.5</v>
      </c>
      <c r="AD20" s="3">
        <f>AA20-AB20+AC20</f>
        <v>3070292.81</v>
      </c>
      <c r="AE20" s="3">
        <f>AD20/1000</f>
        <v>3070.2928099999999</v>
      </c>
      <c r="AG20" s="3">
        <v>3095297.33</v>
      </c>
      <c r="AH20" s="3">
        <v>0</v>
      </c>
      <c r="AI20" s="3">
        <v>179206.86</v>
      </c>
      <c r="AJ20" s="3">
        <f>AG20-AH20+AI20</f>
        <v>3274504.19</v>
      </c>
      <c r="AK20" s="3">
        <f>AJ20/1000</f>
        <v>3274.5041900000001</v>
      </c>
      <c r="AM20" s="164">
        <v>3196669.56</v>
      </c>
      <c r="AN20" s="3">
        <v>0</v>
      </c>
      <c r="AO20" s="3">
        <v>199268.66</v>
      </c>
      <c r="AP20" s="3">
        <f>AM20-AN20+AO20</f>
        <v>3395938.22</v>
      </c>
      <c r="AQ20" s="3">
        <f>AP20/1000</f>
        <v>3395.93822</v>
      </c>
      <c r="AS20" s="164">
        <v>3337872.5</v>
      </c>
      <c r="AT20" s="3">
        <v>0</v>
      </c>
      <c r="AU20" s="3">
        <v>237419.07000000004</v>
      </c>
      <c r="AV20" s="3">
        <f>AS20-AT20+AU20</f>
        <v>3575291.57</v>
      </c>
      <c r="AW20" s="3">
        <f>AV20/1000</f>
        <v>3575.2915699999999</v>
      </c>
      <c r="AY20" s="164">
        <v>2780869.88</v>
      </c>
      <c r="AZ20" s="3">
        <v>0</v>
      </c>
      <c r="BA20" s="3">
        <v>400301.07000000007</v>
      </c>
      <c r="BB20" s="3">
        <f>AY20-AZ20+BA20</f>
        <v>3181170.95</v>
      </c>
      <c r="BC20" s="3">
        <f>BB20/1000</f>
        <v>3181.1709500000002</v>
      </c>
      <c r="BE20" s="3">
        <v>2266800.5799999996</v>
      </c>
      <c r="BF20" s="3">
        <v>0</v>
      </c>
      <c r="BG20" s="3">
        <v>449814.81</v>
      </c>
      <c r="BH20" s="3">
        <f>BE20-BF20+BG20</f>
        <v>2716615.3899999997</v>
      </c>
      <c r="BI20" s="3">
        <f>BH20/1000</f>
        <v>2716.6153899999995</v>
      </c>
      <c r="BK20" s="3">
        <v>2793248.48</v>
      </c>
      <c r="BL20" s="3">
        <v>0</v>
      </c>
      <c r="BM20" s="3">
        <v>262747.14999999997</v>
      </c>
      <c r="BN20" s="3">
        <f>BK20-BL20+BM20</f>
        <v>3055995.63</v>
      </c>
      <c r="BO20" s="3">
        <f>BN20/1000</f>
        <v>3055.9956299999999</v>
      </c>
      <c r="BQ20" s="3">
        <v>3643215.3899999997</v>
      </c>
      <c r="BR20" s="3">
        <v>0</v>
      </c>
      <c r="BS20" s="3">
        <v>350511.79</v>
      </c>
      <c r="BT20" s="3">
        <f t="shared" si="3"/>
        <v>3993727.1799999997</v>
      </c>
      <c r="BU20" s="3">
        <f t="shared" si="4"/>
        <v>3993.7271799999999</v>
      </c>
      <c r="BW20" s="3">
        <v>3790756.6599999997</v>
      </c>
      <c r="BX20" s="3">
        <v>0</v>
      </c>
      <c r="BY20" s="3">
        <v>269348.27000000008</v>
      </c>
      <c r="BZ20" s="3">
        <f t="shared" si="9"/>
        <v>4060104.9299999997</v>
      </c>
      <c r="CA20" s="3">
        <f t="shared" si="10"/>
        <v>4060.1049299999995</v>
      </c>
    </row>
    <row r="21" spans="1:79" x14ac:dyDescent="0.2">
      <c r="A21" s="1" t="s">
        <v>11</v>
      </c>
      <c r="B21" s="1">
        <v>8360</v>
      </c>
      <c r="C21" s="1">
        <v>9063.0518100000027</v>
      </c>
      <c r="D21" s="1">
        <v>10901.27656</v>
      </c>
      <c r="E21" s="1">
        <v>9760.4370699999981</v>
      </c>
      <c r="F21" s="1">
        <v>7995.2089499999993</v>
      </c>
      <c r="G21" s="1">
        <v>6802.1990600000008</v>
      </c>
      <c r="H21" s="1">
        <v>4607.2891099999997</v>
      </c>
      <c r="I21" s="1">
        <v>5265.6119400000007</v>
      </c>
      <c r="J21" s="1">
        <v>5562.4944900000019</v>
      </c>
      <c r="K21" s="1">
        <f t="shared" si="7"/>
        <v>10923.163550000001</v>
      </c>
      <c r="L21" s="151">
        <f>(K21-J21)*100/J21</f>
        <v>96.37167406884025</v>
      </c>
      <c r="M21" s="151">
        <f t="shared" si="8"/>
        <v>30.659851076555036</v>
      </c>
      <c r="N21" s="3"/>
      <c r="O21" s="1">
        <v>5893332</v>
      </c>
      <c r="P21" s="3">
        <v>53727.33</v>
      </c>
      <c r="Q21" s="52">
        <v>281348.93</v>
      </c>
      <c r="R21" s="3">
        <f>O21-P21+Q21</f>
        <v>6120953.5999999996</v>
      </c>
      <c r="S21" s="3">
        <f>R21/1000</f>
        <v>6120.9535999999998</v>
      </c>
      <c r="U21" s="3">
        <v>8112400</v>
      </c>
      <c r="V21" s="3">
        <v>69240.87</v>
      </c>
      <c r="W21" s="3">
        <v>316833</v>
      </c>
      <c r="X21" s="3">
        <f>U21-V21+W21</f>
        <v>8359992.1299999999</v>
      </c>
      <c r="Y21" s="3">
        <f>X21/1000</f>
        <v>8359.9921300000005</v>
      </c>
      <c r="AA21" s="3">
        <v>8851957.2300000023</v>
      </c>
      <c r="AB21" s="3">
        <v>61667.07</v>
      </c>
      <c r="AC21" s="3">
        <v>272761.65000000002</v>
      </c>
      <c r="AD21" s="3">
        <f>AA21-AB21+AC21</f>
        <v>9063051.8100000024</v>
      </c>
      <c r="AE21" s="3">
        <f>AD21/1000</f>
        <v>9063.0518100000027</v>
      </c>
      <c r="AG21" s="3">
        <v>10674897.529999999</v>
      </c>
      <c r="AH21" s="3">
        <v>68738.69</v>
      </c>
      <c r="AI21" s="3">
        <v>295117.71999999997</v>
      </c>
      <c r="AJ21" s="3">
        <f>AG21-AH21+AI21</f>
        <v>10901276.560000001</v>
      </c>
      <c r="AK21" s="3">
        <f>AJ21/1000</f>
        <v>10901.27656</v>
      </c>
      <c r="AM21" s="164">
        <v>9459957.209999999</v>
      </c>
      <c r="AN21" s="3">
        <v>46471.23</v>
      </c>
      <c r="AO21" s="3">
        <v>346951.09</v>
      </c>
      <c r="AP21" s="3">
        <f>AM21-AN21+AO21</f>
        <v>9760437.0699999984</v>
      </c>
      <c r="AQ21" s="3">
        <f>AP21/1000</f>
        <v>9760.4370699999981</v>
      </c>
      <c r="AS21" s="164">
        <v>7676044.419999999</v>
      </c>
      <c r="AT21" s="3">
        <v>52921.18</v>
      </c>
      <c r="AU21" s="3">
        <v>372085.71000000008</v>
      </c>
      <c r="AV21" s="3">
        <f>AS21-AT21+AU21</f>
        <v>7995208.9499999993</v>
      </c>
      <c r="AW21" s="3">
        <f>AV21/1000</f>
        <v>7995.2089499999993</v>
      </c>
      <c r="AY21" s="164">
        <v>6161337.2400000012</v>
      </c>
      <c r="AZ21" s="3">
        <v>43273.979999999996</v>
      </c>
      <c r="BA21" s="3">
        <v>684135.8</v>
      </c>
      <c r="BB21" s="3">
        <f>AY21-AZ21+BA21</f>
        <v>6802199.0600000005</v>
      </c>
      <c r="BC21" s="3">
        <f>BB21/1000</f>
        <v>6802.1990600000008</v>
      </c>
      <c r="BE21" s="3">
        <v>4166508.38</v>
      </c>
      <c r="BF21" s="3">
        <v>70141.989999999991</v>
      </c>
      <c r="BG21" s="3">
        <v>510922.72000000003</v>
      </c>
      <c r="BH21" s="3">
        <f>BE21-BF21+BG21</f>
        <v>4607289.1099999994</v>
      </c>
      <c r="BI21" s="3">
        <f>BH21/1000</f>
        <v>4607.2891099999997</v>
      </c>
      <c r="BK21" s="3">
        <v>4850027.54</v>
      </c>
      <c r="BL21" s="3">
        <v>40139.46</v>
      </c>
      <c r="BM21" s="3">
        <v>455723.85999999993</v>
      </c>
      <c r="BN21" s="3">
        <f>BK21-BL21+BM21</f>
        <v>5265611.9400000004</v>
      </c>
      <c r="BO21" s="3">
        <f>BN21/1000</f>
        <v>5265.6119400000007</v>
      </c>
      <c r="BQ21" s="3">
        <v>5474610.7600000016</v>
      </c>
      <c r="BR21" s="3">
        <v>56747.920000000013</v>
      </c>
      <c r="BS21" s="3">
        <v>144631.65</v>
      </c>
      <c r="BT21" s="3">
        <f t="shared" si="3"/>
        <v>5562494.4900000021</v>
      </c>
      <c r="BU21" s="3">
        <f t="shared" si="4"/>
        <v>5562.4944900000019</v>
      </c>
      <c r="BW21" s="3">
        <v>10812874.720000001</v>
      </c>
      <c r="BX21" s="3">
        <v>60709.77</v>
      </c>
      <c r="BY21" s="3">
        <v>170998.6</v>
      </c>
      <c r="BZ21" s="3">
        <f t="shared" si="9"/>
        <v>10923163.550000001</v>
      </c>
      <c r="CA21" s="3">
        <f t="shared" si="10"/>
        <v>10923.163550000001</v>
      </c>
    </row>
    <row r="22" spans="1:79" x14ac:dyDescent="0.2">
      <c r="A22" s="1" t="s">
        <v>12</v>
      </c>
      <c r="B22" s="1">
        <v>1454</v>
      </c>
      <c r="C22" s="1">
        <v>1316.1938</v>
      </c>
      <c r="D22" s="1">
        <v>1647.9083600000001</v>
      </c>
      <c r="E22" s="1">
        <v>1633.7899199999999</v>
      </c>
      <c r="F22" s="1">
        <v>1285.5540399999998</v>
      </c>
      <c r="G22" s="1">
        <v>1382.1461600000002</v>
      </c>
      <c r="H22" s="1">
        <v>1361.13372</v>
      </c>
      <c r="I22" s="1">
        <v>1355.23993</v>
      </c>
      <c r="J22" s="1">
        <v>1488.1068599999999</v>
      </c>
      <c r="K22" s="1">
        <f t="shared" si="7"/>
        <v>1513.5083499999998</v>
      </c>
      <c r="L22" s="151">
        <f>(K22-J22)*100/J22</f>
        <v>1.7069667967258728</v>
      </c>
      <c r="M22" s="151">
        <f t="shared" si="8"/>
        <v>4.0927338376891225</v>
      </c>
      <c r="N22" s="3"/>
      <c r="O22" s="1">
        <v>1410842.82</v>
      </c>
      <c r="P22" s="3">
        <v>26064.880000000001</v>
      </c>
      <c r="Q22" s="52">
        <v>62892.97</v>
      </c>
      <c r="R22" s="3">
        <f>O22-P22+Q22</f>
        <v>1447670.9100000001</v>
      </c>
      <c r="S22" s="3">
        <f>R22/1000</f>
        <v>1447.67091</v>
      </c>
      <c r="U22" s="3">
        <v>1430998.93</v>
      </c>
      <c r="V22" s="3">
        <v>19543.349999999999</v>
      </c>
      <c r="W22" s="3">
        <v>42795.73</v>
      </c>
      <c r="X22" s="3">
        <f>U22-V22+W22</f>
        <v>1454251.3099999998</v>
      </c>
      <c r="Y22" s="3">
        <f>X22/1000</f>
        <v>1454.2513099999999</v>
      </c>
      <c r="AA22" s="3">
        <v>1263764.71</v>
      </c>
      <c r="AB22" s="3">
        <v>23512.43</v>
      </c>
      <c r="AC22" s="3">
        <v>75941.52</v>
      </c>
      <c r="AD22" s="3">
        <f>AA22-AB22+AC22</f>
        <v>1316193.8</v>
      </c>
      <c r="AE22" s="3">
        <f>AD22/1000</f>
        <v>1316.1938</v>
      </c>
      <c r="AG22" s="3">
        <v>1512075.19</v>
      </c>
      <c r="AH22" s="3">
        <v>25122.9</v>
      </c>
      <c r="AI22" s="3">
        <v>160956.07</v>
      </c>
      <c r="AJ22" s="3">
        <f>AG22-AH22+AI22</f>
        <v>1647908.36</v>
      </c>
      <c r="AK22" s="3">
        <f>AJ22/1000</f>
        <v>1647.9083600000001</v>
      </c>
      <c r="AM22" s="164">
        <v>1493507.13</v>
      </c>
      <c r="AN22" s="3">
        <v>11919.31</v>
      </c>
      <c r="AO22" s="3">
        <v>152202.1</v>
      </c>
      <c r="AP22" s="3">
        <f>AM22-AN22+AO22</f>
        <v>1633789.92</v>
      </c>
      <c r="AQ22" s="3">
        <f>AP22/1000</f>
        <v>1633.7899199999999</v>
      </c>
      <c r="AS22" s="164">
        <v>1186393.71</v>
      </c>
      <c r="AT22" s="3">
        <v>770.33</v>
      </c>
      <c r="AU22" s="3">
        <v>99930.66</v>
      </c>
      <c r="AV22" s="3">
        <f>AS22-AT22+AU22</f>
        <v>1285554.0399999998</v>
      </c>
      <c r="AW22" s="3">
        <f>AV22/1000</f>
        <v>1285.5540399999998</v>
      </c>
      <c r="AY22" s="164">
        <v>1075916.54</v>
      </c>
      <c r="AZ22" s="3">
        <v>75</v>
      </c>
      <c r="BA22" s="3">
        <v>306304.62000000005</v>
      </c>
      <c r="BB22" s="3">
        <f>AY22-AZ22+BA22</f>
        <v>1382146.1600000001</v>
      </c>
      <c r="BC22" s="3">
        <f>BB22/1000</f>
        <v>1382.1461600000002</v>
      </c>
      <c r="BE22" s="3">
        <v>1070992.8599999999</v>
      </c>
      <c r="BF22" s="3">
        <v>1000</v>
      </c>
      <c r="BG22" s="3">
        <v>291140.86000000004</v>
      </c>
      <c r="BH22" s="3">
        <f>BE22-BF22+BG22</f>
        <v>1361133.72</v>
      </c>
      <c r="BI22" s="3">
        <f>BH22/1000</f>
        <v>1361.13372</v>
      </c>
      <c r="BK22" s="3">
        <v>1117491.17</v>
      </c>
      <c r="BL22" s="3">
        <v>406.65</v>
      </c>
      <c r="BM22" s="3">
        <v>238155.41</v>
      </c>
      <c r="BN22" s="3">
        <f>BK22-BL22+BM22</f>
        <v>1355239.93</v>
      </c>
      <c r="BO22" s="3">
        <f>BN22/1000</f>
        <v>1355.23993</v>
      </c>
      <c r="BQ22" s="3">
        <v>1288339.46</v>
      </c>
      <c r="BR22" s="3">
        <v>1010.85</v>
      </c>
      <c r="BS22" s="3">
        <v>200778.25000000003</v>
      </c>
      <c r="BT22" s="3">
        <f t="shared" si="3"/>
        <v>1488106.8599999999</v>
      </c>
      <c r="BU22" s="3">
        <f t="shared" si="4"/>
        <v>1488.1068599999999</v>
      </c>
      <c r="BW22" s="3">
        <v>1326326.2999999998</v>
      </c>
      <c r="BX22" s="3">
        <v>299.5</v>
      </c>
      <c r="BY22" s="3">
        <v>187481.55000000002</v>
      </c>
      <c r="BZ22" s="3">
        <f t="shared" si="9"/>
        <v>1513508.3499999999</v>
      </c>
      <c r="CA22" s="3">
        <f t="shared" si="10"/>
        <v>1513.5083499999998</v>
      </c>
    </row>
    <row r="23" spans="1:79" x14ac:dyDescent="0.2">
      <c r="L23" s="151"/>
      <c r="M23" s="151"/>
      <c r="N23" s="3"/>
      <c r="O23" s="1"/>
      <c r="Q23" s="52"/>
      <c r="AM23" s="164"/>
      <c r="AS23" s="164"/>
      <c r="AY23" s="164"/>
    </row>
    <row r="24" spans="1:79" x14ac:dyDescent="0.2">
      <c r="A24" s="1" t="s">
        <v>13</v>
      </c>
      <c r="B24" s="1">
        <v>7585</v>
      </c>
      <c r="C24" s="1">
        <v>10272.426720000001</v>
      </c>
      <c r="D24" s="1">
        <v>10850.015940000003</v>
      </c>
      <c r="E24" s="1">
        <v>11688.067780000001</v>
      </c>
      <c r="F24" s="1">
        <v>10608.577519999997</v>
      </c>
      <c r="G24" s="1">
        <v>11699.430289999998</v>
      </c>
      <c r="H24" s="1">
        <v>13744.932359999999</v>
      </c>
      <c r="I24" s="1">
        <v>9236.1102899999987</v>
      </c>
      <c r="J24" s="1">
        <v>7815.9506999999976</v>
      </c>
      <c r="K24" s="1">
        <f t="shared" ref="K24" si="11">CA24</f>
        <v>9171.5913299999993</v>
      </c>
      <c r="L24" s="151">
        <f>(K24-J24)*100/J24</f>
        <v>17.344539161435627</v>
      </c>
      <c r="M24" s="151">
        <f t="shared" ref="M24" si="12">(K24-B24)*100/B24</f>
        <v>20.917486222808162</v>
      </c>
      <c r="N24" s="3"/>
      <c r="O24" s="1">
        <v>9619372</v>
      </c>
      <c r="P24" s="3">
        <v>76834.720000000001</v>
      </c>
      <c r="Q24" s="52">
        <v>497021.95</v>
      </c>
      <c r="R24" s="3">
        <f>O24-P24+Q24</f>
        <v>10039559.229999999</v>
      </c>
      <c r="S24" s="3">
        <f>R24/1000</f>
        <v>10039.559229999999</v>
      </c>
      <c r="U24" s="3">
        <v>7127790</v>
      </c>
      <c r="V24" s="3">
        <v>57966.42</v>
      </c>
      <c r="W24" s="3">
        <v>515518.15</v>
      </c>
      <c r="X24" s="3">
        <f>U24-V24+W24</f>
        <v>7585341.7300000004</v>
      </c>
      <c r="Y24" s="3">
        <f>X24/1000</f>
        <v>7585.3417300000001</v>
      </c>
      <c r="AA24" s="3">
        <v>9747799.0200000014</v>
      </c>
      <c r="AB24" s="3">
        <v>67454.38</v>
      </c>
      <c r="AC24" s="3">
        <v>592082.07999999996</v>
      </c>
      <c r="AD24" s="3">
        <f>AA24-AB24+AC24</f>
        <v>10272426.720000001</v>
      </c>
      <c r="AE24" s="3">
        <f>AD24/1000</f>
        <v>10272.426720000001</v>
      </c>
      <c r="AG24" s="3">
        <v>10372680.590000004</v>
      </c>
      <c r="AH24" s="3">
        <v>44578.66</v>
      </c>
      <c r="AI24" s="3">
        <v>521914.01</v>
      </c>
      <c r="AJ24" s="3">
        <f>AG24-AH24+AI24</f>
        <v>10850015.940000003</v>
      </c>
      <c r="AK24" s="3">
        <f>AJ24/1000</f>
        <v>10850.015940000003</v>
      </c>
      <c r="AM24" s="164">
        <v>11204535.120000001</v>
      </c>
      <c r="AN24" s="3">
        <v>48020.51</v>
      </c>
      <c r="AO24" s="3">
        <v>531553.17000000004</v>
      </c>
      <c r="AP24" s="3">
        <f>AM24-AN24+AO24</f>
        <v>11688067.780000001</v>
      </c>
      <c r="AQ24" s="3">
        <f>AP24/1000</f>
        <v>11688.067780000001</v>
      </c>
      <c r="AS24" s="164">
        <v>10136559.579999998</v>
      </c>
      <c r="AT24" s="3">
        <v>106425.31999999999</v>
      </c>
      <c r="AU24" s="3">
        <v>578443.26</v>
      </c>
      <c r="AV24" s="3">
        <f>AS24-AT24+AU24</f>
        <v>10608577.519999998</v>
      </c>
      <c r="AW24" s="3">
        <f>AV24/1000</f>
        <v>10608.577519999997</v>
      </c>
      <c r="AY24" s="164">
        <v>10153576.93</v>
      </c>
      <c r="AZ24" s="3">
        <v>92955.749999999985</v>
      </c>
      <c r="BA24" s="3">
        <v>1638809.11</v>
      </c>
      <c r="BB24" s="3">
        <f>AY24-AZ24+BA24</f>
        <v>11699430.289999999</v>
      </c>
      <c r="BC24" s="3">
        <f>BB24/1000</f>
        <v>11699.430289999998</v>
      </c>
      <c r="BE24" s="3">
        <v>11929222.68</v>
      </c>
      <c r="BF24" s="3">
        <v>65001.560000000005</v>
      </c>
      <c r="BG24" s="3">
        <v>1880711.24</v>
      </c>
      <c r="BH24" s="3">
        <f>BE24-BF24+BG24</f>
        <v>13744932.359999999</v>
      </c>
      <c r="BI24" s="3">
        <f>BH24/1000</f>
        <v>13744.932359999999</v>
      </c>
      <c r="BK24" s="3">
        <v>8504956.1899999995</v>
      </c>
      <c r="BL24" s="3">
        <v>942.5</v>
      </c>
      <c r="BM24" s="3">
        <v>732096.6</v>
      </c>
      <c r="BN24" s="3">
        <f>BK24-BL24+BM24</f>
        <v>9236110.2899999991</v>
      </c>
      <c r="BO24" s="3">
        <f>BN24/1000</f>
        <v>9236.1102899999987</v>
      </c>
      <c r="BQ24" s="3">
        <v>7054392.8099999977</v>
      </c>
      <c r="BR24" s="3">
        <v>0</v>
      </c>
      <c r="BS24" s="3">
        <v>761557.8899999999</v>
      </c>
      <c r="BT24" s="3">
        <f t="shared" si="3"/>
        <v>7815950.6999999974</v>
      </c>
      <c r="BU24" s="3">
        <f t="shared" si="4"/>
        <v>7815.9506999999976</v>
      </c>
      <c r="BW24" s="3">
        <v>8301653.1799999997</v>
      </c>
      <c r="BX24" s="3">
        <v>0</v>
      </c>
      <c r="BY24" s="3">
        <v>869938.15000000014</v>
      </c>
      <c r="BZ24" s="3">
        <f t="shared" ref="BZ24" si="13">BW24-BX24+BY24</f>
        <v>9171591.3300000001</v>
      </c>
      <c r="CA24" s="3">
        <f t="shared" ref="CA24" si="14">BZ24/1000</f>
        <v>9171.5913299999993</v>
      </c>
    </row>
    <row r="25" spans="1:79" x14ac:dyDescent="0.2">
      <c r="A25" s="1" t="s">
        <v>14</v>
      </c>
      <c r="B25" s="1">
        <v>928</v>
      </c>
      <c r="C25" s="1">
        <v>1066.64318</v>
      </c>
      <c r="D25" s="1">
        <v>1168.02242</v>
      </c>
      <c r="E25" s="1">
        <v>1440.1010999999999</v>
      </c>
      <c r="F25" s="1">
        <v>860.38078000000007</v>
      </c>
      <c r="G25" s="1">
        <v>800.02827999999988</v>
      </c>
      <c r="H25" s="1">
        <v>752.10877000000005</v>
      </c>
      <c r="I25" s="1">
        <v>660.11347999999998</v>
      </c>
      <c r="J25" s="1">
        <v>897.54565000000002</v>
      </c>
      <c r="K25" s="1">
        <f t="shared" si="7"/>
        <v>1171.7978700000003</v>
      </c>
      <c r="L25" s="151">
        <f>(K25-J25)*100/J25</f>
        <v>30.555796242787238</v>
      </c>
      <c r="M25" s="151">
        <f t="shared" si="8"/>
        <v>26.271322198275897</v>
      </c>
      <c r="N25" s="3"/>
      <c r="O25" s="1">
        <v>1072713.33</v>
      </c>
      <c r="P25" s="3">
        <v>0</v>
      </c>
      <c r="Q25" s="52">
        <v>67404.789999999994</v>
      </c>
      <c r="R25" s="3">
        <f>O25-P25+Q25</f>
        <v>1140118.1200000001</v>
      </c>
      <c r="S25" s="3">
        <f>R25/1000</f>
        <v>1140.1181200000001</v>
      </c>
      <c r="U25" s="3">
        <v>883309.31</v>
      </c>
      <c r="V25" s="3">
        <v>0</v>
      </c>
      <c r="W25" s="3">
        <v>44384.34</v>
      </c>
      <c r="X25" s="3">
        <f>U25-V25+W25</f>
        <v>927693.65</v>
      </c>
      <c r="Y25" s="3">
        <f>X25/1000</f>
        <v>927.69365000000005</v>
      </c>
      <c r="AA25" s="3">
        <v>1010812.69</v>
      </c>
      <c r="AB25" s="3">
        <v>0</v>
      </c>
      <c r="AC25" s="3">
        <v>55830.49</v>
      </c>
      <c r="AD25" s="3">
        <f>AA25-AB25+AC25</f>
        <v>1066643.18</v>
      </c>
      <c r="AE25" s="3">
        <f>AD25/1000</f>
        <v>1066.64318</v>
      </c>
      <c r="AG25" s="3">
        <v>1120845.44</v>
      </c>
      <c r="AH25" s="3">
        <v>0</v>
      </c>
      <c r="AI25" s="3">
        <v>47176.98</v>
      </c>
      <c r="AJ25" s="3">
        <f>AG25-AH25+AI25</f>
        <v>1168022.42</v>
      </c>
      <c r="AK25" s="3">
        <f>AJ25/1000</f>
        <v>1168.02242</v>
      </c>
      <c r="AM25" s="164">
        <v>1390433.64</v>
      </c>
      <c r="AN25" s="3">
        <v>0</v>
      </c>
      <c r="AO25" s="3">
        <v>49667.46</v>
      </c>
      <c r="AP25" s="3">
        <f>AM25-AN25+AO25</f>
        <v>1440101.0999999999</v>
      </c>
      <c r="AQ25" s="3">
        <f>AP25/1000</f>
        <v>1440.1010999999999</v>
      </c>
      <c r="AS25" s="164">
        <v>739818.64</v>
      </c>
      <c r="AT25" s="3">
        <v>0</v>
      </c>
      <c r="AU25" s="3">
        <v>120562.14</v>
      </c>
      <c r="AV25" s="3">
        <f>AS25-AT25+AU25</f>
        <v>860380.78</v>
      </c>
      <c r="AW25" s="3">
        <f>AV25/1000</f>
        <v>860.38078000000007</v>
      </c>
      <c r="AY25" s="164">
        <v>724539.07</v>
      </c>
      <c r="AZ25" s="3">
        <v>0</v>
      </c>
      <c r="BA25" s="3">
        <v>75489.210000000006</v>
      </c>
      <c r="BB25" s="3">
        <f>AY25-AZ25+BA25</f>
        <v>800028.27999999991</v>
      </c>
      <c r="BC25" s="3">
        <f>BB25/1000</f>
        <v>800.02827999999988</v>
      </c>
      <c r="BE25" s="3">
        <v>631657.74</v>
      </c>
      <c r="BF25" s="3">
        <v>0</v>
      </c>
      <c r="BG25" s="3">
        <v>120451.03000000003</v>
      </c>
      <c r="BH25" s="3">
        <f>BE25-BF25+BG25</f>
        <v>752108.77</v>
      </c>
      <c r="BI25" s="3">
        <f>BH25/1000</f>
        <v>752.10877000000005</v>
      </c>
      <c r="BK25" s="3">
        <v>579950.16</v>
      </c>
      <c r="BL25" s="3">
        <v>0</v>
      </c>
      <c r="BM25" s="3">
        <v>80163.320000000007</v>
      </c>
      <c r="BN25" s="3">
        <f>BK25-BL25+BM25</f>
        <v>660113.48</v>
      </c>
      <c r="BO25" s="3">
        <f>BN25/1000</f>
        <v>660.11347999999998</v>
      </c>
      <c r="BQ25" s="3">
        <v>854131.88</v>
      </c>
      <c r="BR25" s="3">
        <v>0</v>
      </c>
      <c r="BS25" s="3">
        <v>43413.770000000004</v>
      </c>
      <c r="BT25" s="3">
        <f t="shared" si="3"/>
        <v>897545.65</v>
      </c>
      <c r="BU25" s="3">
        <f t="shared" si="4"/>
        <v>897.54565000000002</v>
      </c>
      <c r="BW25" s="3">
        <v>1124357.5300000003</v>
      </c>
      <c r="BX25" s="3">
        <v>0</v>
      </c>
      <c r="BY25" s="3">
        <v>47440.340000000011</v>
      </c>
      <c r="BZ25" s="3">
        <f t="shared" si="9"/>
        <v>1171797.8700000003</v>
      </c>
      <c r="CA25" s="3">
        <f t="shared" si="10"/>
        <v>1171.7978700000003</v>
      </c>
    </row>
    <row r="26" spans="1:79" x14ac:dyDescent="0.2">
      <c r="A26" s="1" t="s">
        <v>15</v>
      </c>
      <c r="B26" s="1">
        <v>6957</v>
      </c>
      <c r="C26" s="1">
        <v>9738.8558900000007</v>
      </c>
      <c r="D26" s="1">
        <v>11324.309359999999</v>
      </c>
      <c r="E26" s="1">
        <v>10673.900670000001</v>
      </c>
      <c r="F26" s="1">
        <v>9220.3349799999978</v>
      </c>
      <c r="G26" s="1">
        <v>9585.4146099999998</v>
      </c>
      <c r="H26" s="1">
        <v>9082.6704100000006</v>
      </c>
      <c r="I26" s="1">
        <v>8971.070749999999</v>
      </c>
      <c r="J26" s="1">
        <v>8268.7341400000023</v>
      </c>
      <c r="K26" s="1">
        <f t="shared" si="7"/>
        <v>7982.9120500000008</v>
      </c>
      <c r="L26" s="151">
        <f>(K26-J26)*100/J26</f>
        <v>-3.4566607797599525</v>
      </c>
      <c r="M26" s="151">
        <f t="shared" si="8"/>
        <v>14.746471898806968</v>
      </c>
      <c r="N26" s="3"/>
      <c r="O26" s="1">
        <v>6878110</v>
      </c>
      <c r="P26" s="3">
        <v>0</v>
      </c>
      <c r="Q26" s="52">
        <v>230711.15</v>
      </c>
      <c r="R26" s="3">
        <f>O26-P26+Q26</f>
        <v>7108821.1500000004</v>
      </c>
      <c r="S26" s="3">
        <f>R26/1000</f>
        <v>7108.8211500000007</v>
      </c>
      <c r="U26" s="3">
        <v>6590470</v>
      </c>
      <c r="V26" s="3">
        <v>0</v>
      </c>
      <c r="W26" s="3">
        <v>366844.76</v>
      </c>
      <c r="X26" s="3">
        <f>U26-V26+W26</f>
        <v>6957314.7599999998</v>
      </c>
      <c r="Y26" s="3">
        <f>X26/1000</f>
        <v>6957.3147600000002</v>
      </c>
      <c r="AA26" s="3">
        <v>9223712.1400000006</v>
      </c>
      <c r="AB26" s="3">
        <v>0</v>
      </c>
      <c r="AC26" s="3">
        <v>515143.75</v>
      </c>
      <c r="AD26" s="3">
        <f>AA26-AB26+AC26</f>
        <v>9738855.8900000006</v>
      </c>
      <c r="AE26" s="3">
        <f>AD26/1000</f>
        <v>9738.8558900000007</v>
      </c>
      <c r="AG26" s="3">
        <v>10749755.84</v>
      </c>
      <c r="AH26" s="3">
        <v>0</v>
      </c>
      <c r="AI26" s="3">
        <v>574553.52</v>
      </c>
      <c r="AJ26" s="3">
        <f>AG26-AH26+AI26</f>
        <v>11324309.359999999</v>
      </c>
      <c r="AK26" s="3">
        <f>AJ26/1000</f>
        <v>11324.309359999999</v>
      </c>
      <c r="AM26" s="164">
        <v>10245351.710000001</v>
      </c>
      <c r="AN26" s="3">
        <v>0</v>
      </c>
      <c r="AO26" s="3">
        <v>428548.96</v>
      </c>
      <c r="AP26" s="3">
        <f>AM26-AN26+AO26</f>
        <v>10673900.670000002</v>
      </c>
      <c r="AQ26" s="3">
        <f>AP26/1000</f>
        <v>10673.900670000001</v>
      </c>
      <c r="AS26" s="164">
        <v>8825846.1199999992</v>
      </c>
      <c r="AT26" s="3">
        <v>0</v>
      </c>
      <c r="AU26" s="3">
        <v>394488.85999999993</v>
      </c>
      <c r="AV26" s="3">
        <f>AS26-AT26+AU26</f>
        <v>9220334.9799999986</v>
      </c>
      <c r="AW26" s="3">
        <f>AV26/1000</f>
        <v>9220.3349799999978</v>
      </c>
      <c r="AY26" s="164">
        <v>8192386.9399999995</v>
      </c>
      <c r="AZ26" s="3">
        <v>0</v>
      </c>
      <c r="BA26" s="3">
        <v>1393027.6699999995</v>
      </c>
      <c r="BB26" s="3">
        <f>AY26-AZ26+BA26</f>
        <v>9585414.6099999994</v>
      </c>
      <c r="BC26" s="3">
        <f>BB26/1000</f>
        <v>9585.4146099999998</v>
      </c>
      <c r="BE26" s="3">
        <v>8477986.0999999996</v>
      </c>
      <c r="BF26" s="3">
        <v>0</v>
      </c>
      <c r="BG26" s="3">
        <v>604684.30999999994</v>
      </c>
      <c r="BH26" s="3">
        <f>BE26-BF26+BG26</f>
        <v>9082670.4100000001</v>
      </c>
      <c r="BI26" s="3">
        <f>BH26/1000</f>
        <v>9082.6704100000006</v>
      </c>
      <c r="BK26" s="3">
        <v>8641736.7199999988</v>
      </c>
      <c r="BL26" s="3">
        <v>0</v>
      </c>
      <c r="BM26" s="3">
        <v>329334.02999999997</v>
      </c>
      <c r="BN26" s="3">
        <f>BK26-BL26+BM26</f>
        <v>8971070.7499999981</v>
      </c>
      <c r="BO26" s="3">
        <f>BN26/1000</f>
        <v>8971.070749999999</v>
      </c>
      <c r="BQ26" s="3">
        <v>7746777.6100000013</v>
      </c>
      <c r="BR26" s="3">
        <v>0</v>
      </c>
      <c r="BS26" s="3">
        <v>521956.52999999991</v>
      </c>
      <c r="BT26" s="3">
        <f t="shared" si="3"/>
        <v>8268734.1400000015</v>
      </c>
      <c r="BU26" s="3">
        <f t="shared" si="4"/>
        <v>8268.7341400000023</v>
      </c>
      <c r="BW26" s="3">
        <v>7726011.8100000005</v>
      </c>
      <c r="BX26" s="3">
        <v>0</v>
      </c>
      <c r="BY26" s="3">
        <v>256900.23999999996</v>
      </c>
      <c r="BZ26" s="3">
        <f t="shared" si="9"/>
        <v>7982912.0500000007</v>
      </c>
      <c r="CA26" s="3">
        <f t="shared" si="10"/>
        <v>7982.9120500000008</v>
      </c>
    </row>
    <row r="27" spans="1:79" x14ac:dyDescent="0.2">
      <c r="A27" s="1" t="s">
        <v>16</v>
      </c>
      <c r="B27" s="1">
        <v>10664</v>
      </c>
      <c r="C27" s="1">
        <v>12965.42389</v>
      </c>
      <c r="D27" s="1">
        <v>10258.912269999999</v>
      </c>
      <c r="E27" s="1">
        <v>14449.1222</v>
      </c>
      <c r="F27" s="1">
        <v>13975.30406</v>
      </c>
      <c r="G27" s="1">
        <v>14405.145699999999</v>
      </c>
      <c r="H27" s="1">
        <v>19810.510760000001</v>
      </c>
      <c r="I27" s="1">
        <v>14978.45544</v>
      </c>
      <c r="J27" s="1">
        <v>12808.767900000001</v>
      </c>
      <c r="K27" s="1">
        <f t="shared" si="7"/>
        <v>15551.93231</v>
      </c>
      <c r="L27" s="151">
        <f>(K27-J27)*100/J27</f>
        <v>21.416301953601636</v>
      </c>
      <c r="M27" s="151">
        <f t="shared" si="8"/>
        <v>45.835824362340588</v>
      </c>
      <c r="N27" s="3"/>
      <c r="O27" s="1">
        <v>10731389</v>
      </c>
      <c r="P27" s="3">
        <v>0</v>
      </c>
      <c r="Q27" s="52">
        <v>868446.6</v>
      </c>
      <c r="R27" s="3">
        <f>O27-P27+Q27</f>
        <v>11599835.6</v>
      </c>
      <c r="S27" s="3">
        <f>R27/1000</f>
        <v>11599.8356</v>
      </c>
      <c r="U27" s="3">
        <v>9096260</v>
      </c>
      <c r="V27" s="3">
        <v>0</v>
      </c>
      <c r="W27" s="3">
        <v>1567626.36</v>
      </c>
      <c r="X27" s="3">
        <f>U27-V27+W27</f>
        <v>10663886.359999999</v>
      </c>
      <c r="Y27" s="3">
        <f>X27/1000</f>
        <v>10663.886359999999</v>
      </c>
      <c r="AA27" s="3">
        <v>11583124.73</v>
      </c>
      <c r="AB27" s="3">
        <v>0</v>
      </c>
      <c r="AC27" s="3">
        <v>1382299.16</v>
      </c>
      <c r="AD27" s="3">
        <f>AA27-AB27+AC27</f>
        <v>12965423.890000001</v>
      </c>
      <c r="AE27" s="3">
        <f>AD27/1000</f>
        <v>12965.42389</v>
      </c>
      <c r="AG27" s="3">
        <v>8979454.2599999998</v>
      </c>
      <c r="AH27" s="3">
        <v>0</v>
      </c>
      <c r="AI27" s="3">
        <v>1279458.01</v>
      </c>
      <c r="AJ27" s="3">
        <f>AG27-AH27+AI27</f>
        <v>10258912.27</v>
      </c>
      <c r="AK27" s="3">
        <f>AJ27/1000</f>
        <v>10258.912269999999</v>
      </c>
      <c r="AM27" s="164">
        <v>13034183.82</v>
      </c>
      <c r="AN27" s="3">
        <v>0</v>
      </c>
      <c r="AO27" s="3">
        <v>1414938.38</v>
      </c>
      <c r="AP27" s="3">
        <f>AM27-AN27+AO27</f>
        <v>14449122.199999999</v>
      </c>
      <c r="AQ27" s="3">
        <f>AP27/1000</f>
        <v>14449.1222</v>
      </c>
      <c r="AS27" s="164">
        <v>13307571.790000001</v>
      </c>
      <c r="AT27" s="3">
        <v>0</v>
      </c>
      <c r="AU27" s="3">
        <v>667732.27</v>
      </c>
      <c r="AV27" s="3">
        <f>AS27-AT27+AU27</f>
        <v>13975304.060000001</v>
      </c>
      <c r="AW27" s="3">
        <f>AV27/1000</f>
        <v>13975.30406</v>
      </c>
      <c r="AY27" s="164">
        <v>13180841.02</v>
      </c>
      <c r="AZ27" s="3">
        <v>0</v>
      </c>
      <c r="BA27" s="3">
        <v>1224304.6800000002</v>
      </c>
      <c r="BB27" s="3">
        <f>AY27-AZ27+BA27</f>
        <v>14405145.699999999</v>
      </c>
      <c r="BC27" s="3">
        <f>BB27/1000</f>
        <v>14405.145699999999</v>
      </c>
      <c r="BE27" s="3">
        <v>18003490.030000001</v>
      </c>
      <c r="BF27" s="3">
        <v>0</v>
      </c>
      <c r="BG27" s="3">
        <v>1807020.7299999997</v>
      </c>
      <c r="BH27" s="3">
        <f>BE27-BF27+BG27</f>
        <v>19810510.760000002</v>
      </c>
      <c r="BI27" s="3">
        <f>BH27/1000</f>
        <v>19810.510760000001</v>
      </c>
      <c r="BK27" s="3">
        <v>14474715.76</v>
      </c>
      <c r="BL27" s="3">
        <v>0</v>
      </c>
      <c r="BM27" s="3">
        <v>503739.67999999993</v>
      </c>
      <c r="BN27" s="3">
        <f>BK27-BL27+BM27</f>
        <v>14978455.439999999</v>
      </c>
      <c r="BO27" s="3">
        <f>BN27/1000</f>
        <v>14978.45544</v>
      </c>
      <c r="BQ27" s="3">
        <v>12196165.140000001</v>
      </c>
      <c r="BR27" s="3">
        <v>0</v>
      </c>
      <c r="BS27" s="3">
        <v>612602.76</v>
      </c>
      <c r="BT27" s="3">
        <f t="shared" si="3"/>
        <v>12808767.9</v>
      </c>
      <c r="BU27" s="3">
        <f t="shared" si="4"/>
        <v>12808.767900000001</v>
      </c>
      <c r="BW27" s="3">
        <v>14604846.24</v>
      </c>
      <c r="BX27" s="3">
        <v>0</v>
      </c>
      <c r="BY27" s="3">
        <v>947086.07000000007</v>
      </c>
      <c r="BZ27" s="3">
        <f t="shared" si="9"/>
        <v>15551932.310000001</v>
      </c>
      <c r="CA27" s="3">
        <f t="shared" si="10"/>
        <v>15551.93231</v>
      </c>
    </row>
    <row r="28" spans="1:79" x14ac:dyDescent="0.2">
      <c r="A28" s="1" t="s">
        <v>17</v>
      </c>
      <c r="B28" s="1">
        <v>541</v>
      </c>
      <c r="C28" s="1">
        <v>615.62278000000003</v>
      </c>
      <c r="D28" s="1">
        <v>719.50615000000005</v>
      </c>
      <c r="E28" s="1">
        <v>538.24540000000002</v>
      </c>
      <c r="F28" s="1">
        <v>716.6884399999999</v>
      </c>
      <c r="G28" s="1">
        <v>789.55908999999997</v>
      </c>
      <c r="H28" s="1">
        <v>533.80466999999987</v>
      </c>
      <c r="I28" s="1">
        <v>490.67745999999994</v>
      </c>
      <c r="J28" s="1">
        <v>438.08351999999996</v>
      </c>
      <c r="K28" s="1">
        <f t="shared" si="7"/>
        <v>769.33658000000003</v>
      </c>
      <c r="L28" s="151">
        <f>(K28-J28)*100/J28</f>
        <v>75.614134035446043</v>
      </c>
      <c r="M28" s="151">
        <f t="shared" si="8"/>
        <v>42.20639186691313</v>
      </c>
      <c r="N28" s="3"/>
      <c r="O28" s="1">
        <v>435689.69</v>
      </c>
      <c r="P28" s="3">
        <v>14017.38</v>
      </c>
      <c r="Q28" s="52">
        <v>34542.11</v>
      </c>
      <c r="R28" s="3">
        <f>O28-P28+Q28</f>
        <v>456214.42</v>
      </c>
      <c r="S28" s="3">
        <f>R28/1000</f>
        <v>456.21441999999996</v>
      </c>
      <c r="U28" s="3">
        <v>521675.6</v>
      </c>
      <c r="V28" s="3">
        <v>8668.14</v>
      </c>
      <c r="W28" s="3">
        <v>28420.31</v>
      </c>
      <c r="X28" s="3">
        <f>U28-V28+W28</f>
        <v>541427.77</v>
      </c>
      <c r="Y28" s="3">
        <f>X28/1000</f>
        <v>541.42777000000001</v>
      </c>
      <c r="AA28" s="3">
        <v>612528.14</v>
      </c>
      <c r="AB28" s="3">
        <v>21168.12</v>
      </c>
      <c r="AC28" s="3">
        <v>24262.76</v>
      </c>
      <c r="AD28" s="3">
        <f>AA28-AB28+AC28</f>
        <v>615622.78</v>
      </c>
      <c r="AE28" s="3">
        <f>AD28/1000</f>
        <v>615.62278000000003</v>
      </c>
      <c r="AG28" s="3">
        <v>710831.34</v>
      </c>
      <c r="AH28" s="3">
        <v>11453.82</v>
      </c>
      <c r="AI28" s="3">
        <v>20128.63</v>
      </c>
      <c r="AJ28" s="3">
        <f>AG28-AH28+AI28</f>
        <v>719506.15</v>
      </c>
      <c r="AK28" s="3">
        <f>AJ28/1000</f>
        <v>719.50615000000005</v>
      </c>
      <c r="AM28" s="164">
        <v>544595.27</v>
      </c>
      <c r="AN28" s="3">
        <v>16499.87</v>
      </c>
      <c r="AO28" s="3">
        <v>10150</v>
      </c>
      <c r="AP28" s="3">
        <f>AM28-AN28+AO28</f>
        <v>538245.4</v>
      </c>
      <c r="AQ28" s="3">
        <f>AP28/1000</f>
        <v>538.24540000000002</v>
      </c>
      <c r="AS28" s="164">
        <v>660365.34</v>
      </c>
      <c r="AT28" s="3">
        <v>214.85</v>
      </c>
      <c r="AU28" s="3">
        <v>56537.94999999999</v>
      </c>
      <c r="AV28" s="3">
        <f>AS28-AT28+AU28</f>
        <v>716688.44</v>
      </c>
      <c r="AW28" s="3">
        <f>AV28/1000</f>
        <v>716.6884399999999</v>
      </c>
      <c r="AY28" s="164">
        <v>666472.5</v>
      </c>
      <c r="AZ28" s="3">
        <v>0</v>
      </c>
      <c r="BA28" s="3">
        <v>123086.58999999998</v>
      </c>
      <c r="BB28" s="3">
        <f>AY28-AZ28+BA28</f>
        <v>789559.09</v>
      </c>
      <c r="BC28" s="3">
        <f>BB28/1000</f>
        <v>789.55908999999997</v>
      </c>
      <c r="BE28" s="3">
        <v>475765.79999999993</v>
      </c>
      <c r="BF28" s="3">
        <v>0</v>
      </c>
      <c r="BG28" s="3">
        <v>58038.87</v>
      </c>
      <c r="BH28" s="3">
        <f>BE28-BF28+BG28</f>
        <v>533804.66999999993</v>
      </c>
      <c r="BI28" s="3">
        <f>BH28/1000</f>
        <v>533.80466999999987</v>
      </c>
      <c r="BK28" s="3">
        <v>428097.22</v>
      </c>
      <c r="BL28" s="3">
        <v>0</v>
      </c>
      <c r="BM28" s="3">
        <v>62580.239999999991</v>
      </c>
      <c r="BN28" s="3">
        <f>BK28-BL28+BM28</f>
        <v>490677.45999999996</v>
      </c>
      <c r="BO28" s="3">
        <f>BN28/1000</f>
        <v>490.67745999999994</v>
      </c>
      <c r="BQ28" s="3">
        <v>390844.29</v>
      </c>
      <c r="BR28" s="3">
        <v>0</v>
      </c>
      <c r="BS28" s="3">
        <v>47239.23</v>
      </c>
      <c r="BT28" s="3">
        <f t="shared" si="3"/>
        <v>438083.51999999996</v>
      </c>
      <c r="BU28" s="3">
        <f t="shared" si="4"/>
        <v>438.08351999999996</v>
      </c>
      <c r="BW28" s="3">
        <v>744811.32000000007</v>
      </c>
      <c r="BX28" s="3">
        <v>0</v>
      </c>
      <c r="BY28" s="3">
        <v>24525.260000000002</v>
      </c>
      <c r="BZ28" s="3">
        <f t="shared" si="9"/>
        <v>769336.58000000007</v>
      </c>
      <c r="CA28" s="3">
        <f t="shared" si="10"/>
        <v>769.33658000000003</v>
      </c>
    </row>
    <row r="29" spans="1:79" x14ac:dyDescent="0.2">
      <c r="L29" s="151"/>
      <c r="M29" s="151"/>
      <c r="N29" s="3"/>
      <c r="O29" s="1"/>
      <c r="Q29" s="52"/>
      <c r="AM29" s="164"/>
      <c r="AS29" s="164"/>
      <c r="AY29" s="164"/>
    </row>
    <row r="30" spans="1:79" x14ac:dyDescent="0.2">
      <c r="A30" s="1" t="s">
        <v>18</v>
      </c>
      <c r="B30" s="1">
        <v>32099</v>
      </c>
      <c r="C30" s="1">
        <v>36798.049680000004</v>
      </c>
      <c r="D30" s="1">
        <v>40224.553900000014</v>
      </c>
      <c r="E30" s="1">
        <v>31990.29075</v>
      </c>
      <c r="F30" s="1">
        <v>30747.802809999997</v>
      </c>
      <c r="G30" s="1">
        <v>29764.695359999998</v>
      </c>
      <c r="H30" s="1">
        <v>27162.048060000001</v>
      </c>
      <c r="I30" s="1">
        <v>28425.830029999997</v>
      </c>
      <c r="J30" s="1">
        <v>27796.998019999999</v>
      </c>
      <c r="K30" s="1">
        <f t="shared" ref="K30" si="15">CA30</f>
        <v>25973.650640000003</v>
      </c>
      <c r="L30" s="151">
        <f>(K30-J30)*100/J30</f>
        <v>-6.5595118533594636</v>
      </c>
      <c r="M30" s="151">
        <f t="shared" ref="M30" si="16">(K30-B30)*100/B30</f>
        <v>-19.082679709648264</v>
      </c>
      <c r="N30" s="3"/>
      <c r="O30" s="1">
        <v>25859194</v>
      </c>
      <c r="P30" s="3">
        <v>402297.23</v>
      </c>
      <c r="Q30" s="52">
        <v>2164896.8199999998</v>
      </c>
      <c r="R30" s="3">
        <f>O30-P30+Q30</f>
        <v>27621793.59</v>
      </c>
      <c r="S30" s="3">
        <f>R30/1000</f>
        <v>27621.793590000001</v>
      </c>
      <c r="U30" s="3">
        <v>29915605</v>
      </c>
      <c r="V30" s="3">
        <v>50956.43</v>
      </c>
      <c r="W30" s="3">
        <v>2234194.54</v>
      </c>
      <c r="X30" s="3">
        <f>U30-V30+W30</f>
        <v>32098843.109999999</v>
      </c>
      <c r="Y30" s="3">
        <f>X30/1000</f>
        <v>32098.843109999998</v>
      </c>
      <c r="AA30" s="3">
        <v>33422458.210000005</v>
      </c>
      <c r="AB30" s="3">
        <v>42545.38</v>
      </c>
      <c r="AC30" s="3">
        <v>3418136.85</v>
      </c>
      <c r="AD30" s="3">
        <f>AA30-AB30+AC30</f>
        <v>36798049.680000007</v>
      </c>
      <c r="AE30" s="3">
        <f>AD30/1000</f>
        <v>36798.049680000004</v>
      </c>
      <c r="AG30" s="3">
        <v>36876375.830000013</v>
      </c>
      <c r="AH30" s="3">
        <v>0</v>
      </c>
      <c r="AI30" s="3">
        <v>3348178.07</v>
      </c>
      <c r="AJ30" s="3">
        <f>AG30-AH30+AI30</f>
        <v>40224553.900000013</v>
      </c>
      <c r="AK30" s="3">
        <f>AJ30/1000</f>
        <v>40224.553900000014</v>
      </c>
      <c r="AM30" s="164">
        <v>30132734.940000001</v>
      </c>
      <c r="AN30" s="3">
        <v>0</v>
      </c>
      <c r="AO30" s="3">
        <v>1857555.81</v>
      </c>
      <c r="AP30" s="3">
        <f>AM30-AN30+AO30</f>
        <v>31990290.75</v>
      </c>
      <c r="AQ30" s="3">
        <f>AP30/1000</f>
        <v>31990.29075</v>
      </c>
      <c r="AS30" s="164">
        <v>28615786.18</v>
      </c>
      <c r="AT30" s="3">
        <v>0</v>
      </c>
      <c r="AU30" s="3">
        <v>2132016.63</v>
      </c>
      <c r="AV30" s="3">
        <f>AS30-AT30+AU30</f>
        <v>30747802.809999999</v>
      </c>
      <c r="AW30" s="3">
        <f>AV30/1000</f>
        <v>30747.802809999997</v>
      </c>
      <c r="AY30" s="164">
        <v>27755399.759999998</v>
      </c>
      <c r="AZ30" s="3">
        <v>0</v>
      </c>
      <c r="BA30" s="3">
        <v>2009295.6</v>
      </c>
      <c r="BB30" s="3">
        <f>AY30-AZ30+BA30</f>
        <v>29764695.359999999</v>
      </c>
      <c r="BC30" s="3">
        <f>BB30/1000</f>
        <v>29764.695359999998</v>
      </c>
      <c r="BE30" s="3">
        <v>23583630.740000002</v>
      </c>
      <c r="BF30" s="3">
        <v>0</v>
      </c>
      <c r="BG30" s="3">
        <v>3578417.3200000008</v>
      </c>
      <c r="BH30" s="3">
        <f>BE30-BF30+BG30</f>
        <v>27162048.060000002</v>
      </c>
      <c r="BI30" s="3">
        <f>BH30/1000</f>
        <v>27162.048060000001</v>
      </c>
      <c r="BK30" s="3">
        <v>25638634.189999998</v>
      </c>
      <c r="BL30" s="3">
        <v>0</v>
      </c>
      <c r="BM30" s="3">
        <v>2787195.84</v>
      </c>
      <c r="BN30" s="3">
        <f>BK30-BL30+BM30</f>
        <v>28425830.029999997</v>
      </c>
      <c r="BO30" s="3">
        <f>BN30/1000</f>
        <v>28425.830029999997</v>
      </c>
      <c r="BQ30" s="3">
        <v>25561872.530000001</v>
      </c>
      <c r="BR30" s="3">
        <v>0</v>
      </c>
      <c r="BS30" s="3">
        <v>2235125.4899999998</v>
      </c>
      <c r="BT30" s="3">
        <f t="shared" si="3"/>
        <v>27796998.02</v>
      </c>
      <c r="BU30" s="3">
        <f t="shared" si="4"/>
        <v>27796.998019999999</v>
      </c>
      <c r="BW30" s="3">
        <v>24230198.750000004</v>
      </c>
      <c r="BX30" s="3">
        <v>0</v>
      </c>
      <c r="BY30" s="3">
        <v>1743451.8899999997</v>
      </c>
      <c r="BZ30" s="3">
        <f t="shared" ref="BZ30" si="17">BW30-BX30+BY30</f>
        <v>25973650.640000004</v>
      </c>
      <c r="CA30" s="3">
        <f t="shared" ref="CA30" si="18">BZ30/1000</f>
        <v>25973.650640000003</v>
      </c>
    </row>
    <row r="31" spans="1:79" x14ac:dyDescent="0.2">
      <c r="A31" s="1" t="s">
        <v>19</v>
      </c>
      <c r="B31" s="1">
        <v>26773</v>
      </c>
      <c r="C31" s="1">
        <v>38233.735250000005</v>
      </c>
      <c r="D31" s="1">
        <v>32742.935880000001</v>
      </c>
      <c r="E31" s="1">
        <v>41267.899509999996</v>
      </c>
      <c r="F31" s="1">
        <v>21717.417839999995</v>
      </c>
      <c r="G31" s="1">
        <v>21537.772359999999</v>
      </c>
      <c r="H31" s="1">
        <v>22124.704400000002</v>
      </c>
      <c r="I31" s="1">
        <v>18681.659759999999</v>
      </c>
      <c r="J31" s="1">
        <v>24122.762650000001</v>
      </c>
      <c r="K31" s="1">
        <f t="shared" si="7"/>
        <v>26838.639859999999</v>
      </c>
      <c r="L31" s="151">
        <f>(K31-J31)*100/J31</f>
        <v>11.258566232255321</v>
      </c>
      <c r="M31" s="151">
        <f t="shared" si="8"/>
        <v>0.24517185223919366</v>
      </c>
      <c r="N31" s="3"/>
      <c r="O31" s="1">
        <v>28539537</v>
      </c>
      <c r="P31" s="3">
        <v>183974.72</v>
      </c>
      <c r="Q31" s="52">
        <v>631603.37</v>
      </c>
      <c r="R31" s="3">
        <f>O31-P31+Q31</f>
        <v>28987165.650000002</v>
      </c>
      <c r="S31" s="3">
        <f>R31/1000</f>
        <v>28987.165650000003</v>
      </c>
      <c r="U31" s="3">
        <v>25224791</v>
      </c>
      <c r="V31" s="3">
        <v>184822.57</v>
      </c>
      <c r="W31" s="3">
        <v>1732821.74</v>
      </c>
      <c r="X31" s="3">
        <f>U31-V31+W31</f>
        <v>26772790.169999998</v>
      </c>
      <c r="Y31" s="3">
        <f>X31/1000</f>
        <v>26772.790169999997</v>
      </c>
      <c r="AA31" s="3">
        <v>35153140.520000011</v>
      </c>
      <c r="AB31" s="3">
        <v>28031.88</v>
      </c>
      <c r="AC31" s="3">
        <v>3108626.61</v>
      </c>
      <c r="AD31" s="3">
        <f>AA31-AB31+AC31</f>
        <v>38233735.250000007</v>
      </c>
      <c r="AE31" s="3">
        <f>AD31/1000</f>
        <v>38233.735250000005</v>
      </c>
      <c r="AG31" s="3">
        <v>28269208.960000001</v>
      </c>
      <c r="AH31" s="3">
        <v>1681.32</v>
      </c>
      <c r="AI31" s="3">
        <v>4475408.24</v>
      </c>
      <c r="AJ31" s="3">
        <f>AG31-AH31+AI31</f>
        <v>32742935.880000003</v>
      </c>
      <c r="AK31" s="3">
        <f>AJ31/1000</f>
        <v>32742.935880000001</v>
      </c>
      <c r="AM31" s="164">
        <v>39030797.759999998</v>
      </c>
      <c r="AN31" s="3">
        <v>0</v>
      </c>
      <c r="AO31" s="3">
        <v>2237101.75</v>
      </c>
      <c r="AP31" s="3">
        <f>AM31-AN31+AO31</f>
        <v>41267899.509999998</v>
      </c>
      <c r="AQ31" s="3">
        <f>AP31/1000</f>
        <v>41267.899509999996</v>
      </c>
      <c r="AS31" s="164">
        <v>20285642.779999997</v>
      </c>
      <c r="AT31" s="3">
        <v>0</v>
      </c>
      <c r="AU31" s="3">
        <v>1431775.06</v>
      </c>
      <c r="AV31" s="3">
        <f>AS31-AT31+AU31</f>
        <v>21717417.839999996</v>
      </c>
      <c r="AW31" s="3">
        <f>AV31/1000</f>
        <v>21717.417839999995</v>
      </c>
      <c r="AY31" s="164">
        <v>20557341.079999998</v>
      </c>
      <c r="AZ31" s="3">
        <v>0</v>
      </c>
      <c r="BA31" s="3">
        <v>980431.27999999991</v>
      </c>
      <c r="BB31" s="3">
        <f>AY31-AZ31+BA31</f>
        <v>21537772.359999999</v>
      </c>
      <c r="BC31" s="3">
        <f>BB31/1000</f>
        <v>21537.772359999999</v>
      </c>
      <c r="BE31" s="3">
        <v>20086560.750000004</v>
      </c>
      <c r="BF31" s="3">
        <v>0</v>
      </c>
      <c r="BG31" s="3">
        <v>2038143.6500000001</v>
      </c>
      <c r="BH31" s="3">
        <f>BE31-BF31+BG31</f>
        <v>22124704.400000002</v>
      </c>
      <c r="BI31" s="3">
        <f>BH31/1000</f>
        <v>22124.704400000002</v>
      </c>
      <c r="BK31" s="3">
        <v>16881143.219999999</v>
      </c>
      <c r="BL31" s="3">
        <v>0</v>
      </c>
      <c r="BM31" s="3">
        <v>1800516.5399999998</v>
      </c>
      <c r="BN31" s="3">
        <f>BK31-BL31+BM31</f>
        <v>18681659.759999998</v>
      </c>
      <c r="BO31" s="3">
        <f>BN31/1000</f>
        <v>18681.659759999999</v>
      </c>
      <c r="BQ31" s="3">
        <v>22491311.700000003</v>
      </c>
      <c r="BR31" s="3">
        <v>0</v>
      </c>
      <c r="BS31" s="3">
        <v>1631450.95</v>
      </c>
      <c r="BT31" s="3">
        <f t="shared" si="3"/>
        <v>24122762.650000002</v>
      </c>
      <c r="BU31" s="3">
        <f t="shared" si="4"/>
        <v>24122.762650000001</v>
      </c>
      <c r="BW31" s="3">
        <v>25142289.059999999</v>
      </c>
      <c r="BX31" s="3">
        <v>0</v>
      </c>
      <c r="BY31" s="3">
        <v>1696350.8</v>
      </c>
      <c r="BZ31" s="3">
        <f t="shared" si="9"/>
        <v>26838639.859999999</v>
      </c>
      <c r="CA31" s="3">
        <f t="shared" si="10"/>
        <v>26838.639859999999</v>
      </c>
    </row>
    <row r="32" spans="1:79" x14ac:dyDescent="0.2">
      <c r="A32" s="1" t="s">
        <v>20</v>
      </c>
      <c r="B32" s="1">
        <v>1771</v>
      </c>
      <c r="C32" s="1">
        <v>1726.61716</v>
      </c>
      <c r="D32" s="1">
        <v>2007.8159699999999</v>
      </c>
      <c r="E32" s="1">
        <v>2076.20183</v>
      </c>
      <c r="F32" s="1">
        <v>2097.3732699999996</v>
      </c>
      <c r="G32" s="1">
        <v>1788.8779199999999</v>
      </c>
      <c r="H32" s="1">
        <v>1458.6820299999999</v>
      </c>
      <c r="I32" s="1">
        <v>1492.24766</v>
      </c>
      <c r="J32" s="1">
        <v>1653.26403</v>
      </c>
      <c r="K32" s="1">
        <f t="shared" si="7"/>
        <v>1482.1836000000001</v>
      </c>
      <c r="L32" s="151">
        <f>(K32-J32)*100/J32</f>
        <v>-10.348040415540884</v>
      </c>
      <c r="M32" s="151">
        <f t="shared" si="8"/>
        <v>-16.308097120271029</v>
      </c>
      <c r="N32" s="3"/>
      <c r="O32" s="1">
        <v>1907628.03</v>
      </c>
      <c r="P32" s="3">
        <v>3842.78</v>
      </c>
      <c r="Q32" s="52">
        <v>119608.94</v>
      </c>
      <c r="R32" s="3">
        <f>O32-P32+Q32</f>
        <v>2023394.19</v>
      </c>
      <c r="S32" s="3">
        <f>R32/1000</f>
        <v>2023.39419</v>
      </c>
      <c r="U32" s="3">
        <v>1658139.75</v>
      </c>
      <c r="V32" s="3">
        <v>1690.97</v>
      </c>
      <c r="W32" s="3">
        <v>114366.39999999999</v>
      </c>
      <c r="X32" s="3">
        <f>U32-V32+W32</f>
        <v>1770815.18</v>
      </c>
      <c r="Y32" s="3">
        <f>X32/1000</f>
        <v>1770.8151799999998</v>
      </c>
      <c r="AA32" s="3">
        <v>1624476.52</v>
      </c>
      <c r="AB32" s="3">
        <v>7827.8</v>
      </c>
      <c r="AC32" s="3">
        <v>109968.44</v>
      </c>
      <c r="AD32" s="3">
        <f>AA32-AB32+AC32</f>
        <v>1726617.16</v>
      </c>
      <c r="AE32" s="3">
        <f>AD32/1000</f>
        <v>1726.61716</v>
      </c>
      <c r="AG32" s="3">
        <v>1894005.99</v>
      </c>
      <c r="AH32" s="3">
        <v>5396.98</v>
      </c>
      <c r="AI32" s="3">
        <v>119206.96</v>
      </c>
      <c r="AJ32" s="3">
        <f>AG32-AH32+AI32</f>
        <v>2007815.97</v>
      </c>
      <c r="AK32" s="3">
        <f>AJ32/1000</f>
        <v>2007.8159699999999</v>
      </c>
      <c r="AM32" s="164">
        <v>1954722.87</v>
      </c>
      <c r="AN32" s="3">
        <v>6127.78</v>
      </c>
      <c r="AO32" s="3">
        <v>127606.74</v>
      </c>
      <c r="AP32" s="3">
        <f>AM32-AN32+AO32</f>
        <v>2076201.83</v>
      </c>
      <c r="AQ32" s="3">
        <f>AP32/1000</f>
        <v>2076.20183</v>
      </c>
      <c r="AS32" s="164">
        <v>1914957.4799999995</v>
      </c>
      <c r="AT32" s="3">
        <v>12201.29</v>
      </c>
      <c r="AU32" s="3">
        <v>194617.08000000002</v>
      </c>
      <c r="AV32" s="3">
        <f>AS32-AT32+AU32</f>
        <v>2097373.2699999996</v>
      </c>
      <c r="AW32" s="3">
        <f>AV32/1000</f>
        <v>2097.3732699999996</v>
      </c>
      <c r="AY32" s="164">
        <v>1583187.1199999999</v>
      </c>
      <c r="AZ32" s="3">
        <v>5555.05</v>
      </c>
      <c r="BA32" s="3">
        <v>211245.85000000003</v>
      </c>
      <c r="BB32" s="3">
        <f>AY32-AZ32+BA32</f>
        <v>1788877.92</v>
      </c>
      <c r="BC32" s="3">
        <f>BB32/1000</f>
        <v>1788.8779199999999</v>
      </c>
      <c r="BE32" s="3">
        <v>1321187.49</v>
      </c>
      <c r="BF32" s="3">
        <v>259.02</v>
      </c>
      <c r="BG32" s="3">
        <v>137753.56</v>
      </c>
      <c r="BH32" s="3">
        <f>BE32-BF32+BG32</f>
        <v>1458682.03</v>
      </c>
      <c r="BI32" s="3">
        <f>BH32/1000</f>
        <v>1458.6820299999999</v>
      </c>
      <c r="BK32" s="3">
        <v>1289034.74</v>
      </c>
      <c r="BL32" s="3">
        <v>0</v>
      </c>
      <c r="BM32" s="3">
        <v>203212.92</v>
      </c>
      <c r="BN32" s="3">
        <f>BK32-BL32+BM32</f>
        <v>1492247.66</v>
      </c>
      <c r="BO32" s="3">
        <f>BN32/1000</f>
        <v>1492.24766</v>
      </c>
      <c r="BQ32" s="3">
        <v>1404537.97</v>
      </c>
      <c r="BR32" s="3">
        <v>0</v>
      </c>
      <c r="BS32" s="3">
        <v>248726.06000000003</v>
      </c>
      <c r="BT32" s="3">
        <f t="shared" si="3"/>
        <v>1653264.03</v>
      </c>
      <c r="BU32" s="3">
        <f t="shared" si="4"/>
        <v>1653.26403</v>
      </c>
      <c r="BW32" s="3">
        <v>1336963.9400000002</v>
      </c>
      <c r="BX32" s="3">
        <v>0</v>
      </c>
      <c r="BY32" s="3">
        <v>145219.65999999997</v>
      </c>
      <c r="BZ32" s="3">
        <f t="shared" si="9"/>
        <v>1482183.6</v>
      </c>
      <c r="CA32" s="3">
        <f t="shared" si="10"/>
        <v>1482.1836000000001</v>
      </c>
    </row>
    <row r="33" spans="1:79" x14ac:dyDescent="0.2">
      <c r="A33" s="1" t="s">
        <v>21</v>
      </c>
      <c r="B33" s="1">
        <v>4120</v>
      </c>
      <c r="C33" s="1">
        <v>3610.9520599999996</v>
      </c>
      <c r="D33" s="1">
        <v>3665.1275000000001</v>
      </c>
      <c r="E33" s="1">
        <v>4795.5142400000004</v>
      </c>
      <c r="F33" s="1">
        <v>4991.4011600000003</v>
      </c>
      <c r="G33" s="1">
        <v>9209.4834499999997</v>
      </c>
      <c r="H33" s="1">
        <v>3875.2319800000005</v>
      </c>
      <c r="I33" s="1">
        <v>3548.085</v>
      </c>
      <c r="J33" s="1">
        <v>4479.9924499999988</v>
      </c>
      <c r="K33" s="1">
        <f t="shared" si="7"/>
        <v>3241.4849499999991</v>
      </c>
      <c r="L33" s="151">
        <f>(K33-J33)*100/J33</f>
        <v>-27.6453032861696</v>
      </c>
      <c r="M33" s="151">
        <f t="shared" si="8"/>
        <v>-21.323180825242741</v>
      </c>
      <c r="N33" s="3"/>
      <c r="O33" s="1">
        <v>3338109.3</v>
      </c>
      <c r="P33" s="3">
        <v>23304.959999999999</v>
      </c>
      <c r="Q33" s="52">
        <v>250927.33</v>
      </c>
      <c r="R33" s="3">
        <f>O33-P33+Q33</f>
        <v>3565731.67</v>
      </c>
      <c r="S33" s="3">
        <f>R33/1000</f>
        <v>3565.7316700000001</v>
      </c>
      <c r="U33" s="3">
        <v>3823322</v>
      </c>
      <c r="V33" s="3">
        <v>42244.11</v>
      </c>
      <c r="W33" s="3">
        <v>339057.65</v>
      </c>
      <c r="X33" s="3">
        <f>U33-V33+W33</f>
        <v>4120135.54</v>
      </c>
      <c r="Y33" s="3">
        <f>X33/1000</f>
        <v>4120.1355400000002</v>
      </c>
      <c r="AA33" s="3">
        <v>3499025.28</v>
      </c>
      <c r="AB33" s="3">
        <v>46538.89</v>
      </c>
      <c r="AC33" s="3">
        <v>158465.67000000001</v>
      </c>
      <c r="AD33" s="3">
        <f>AA33-AB33+AC33</f>
        <v>3610952.0599999996</v>
      </c>
      <c r="AE33" s="3">
        <f>AD33/1000</f>
        <v>3610.9520599999996</v>
      </c>
      <c r="AG33" s="3">
        <v>3482829.57</v>
      </c>
      <c r="AH33" s="3">
        <v>19524.689999999999</v>
      </c>
      <c r="AI33" s="3">
        <v>201822.62</v>
      </c>
      <c r="AJ33" s="3">
        <f>AG33-AH33+AI33</f>
        <v>3665127.5</v>
      </c>
      <c r="AK33" s="3">
        <f>AJ33/1000</f>
        <v>3665.1275000000001</v>
      </c>
      <c r="AM33" s="164">
        <v>4695051.79</v>
      </c>
      <c r="AN33" s="3">
        <v>39559.46</v>
      </c>
      <c r="AO33" s="3">
        <v>140021.91</v>
      </c>
      <c r="AP33" s="3">
        <f>AM33-AN33+AO33</f>
        <v>4795514.24</v>
      </c>
      <c r="AQ33" s="3">
        <f>AP33/1000</f>
        <v>4795.5142400000004</v>
      </c>
      <c r="AS33" s="164">
        <v>4690695.63</v>
      </c>
      <c r="AT33" s="3">
        <v>14014.259999999998</v>
      </c>
      <c r="AU33" s="3">
        <v>314719.78999999998</v>
      </c>
      <c r="AV33" s="3">
        <f>AS33-AT33+AU33</f>
        <v>4991401.16</v>
      </c>
      <c r="AW33" s="3">
        <f>AV33/1000</f>
        <v>4991.4011600000003</v>
      </c>
      <c r="AY33" s="164">
        <v>7134860.8199999994</v>
      </c>
      <c r="AZ33" s="3">
        <v>19827.62</v>
      </c>
      <c r="BA33" s="3">
        <v>2094450.25</v>
      </c>
      <c r="BB33" s="3">
        <f>AY33-AZ33+BA33</f>
        <v>9209483.4499999993</v>
      </c>
      <c r="BC33" s="3">
        <f>BB33/1000</f>
        <v>9209.4834499999997</v>
      </c>
      <c r="BE33" s="3">
        <v>3370673.3500000006</v>
      </c>
      <c r="BF33" s="3">
        <v>21809.93</v>
      </c>
      <c r="BG33" s="3">
        <v>526368.55999999994</v>
      </c>
      <c r="BH33" s="3">
        <f>BE33-BF33+BG33</f>
        <v>3875231.9800000004</v>
      </c>
      <c r="BI33" s="3">
        <f>BH33/1000</f>
        <v>3875.2319800000005</v>
      </c>
      <c r="BK33" s="3">
        <v>2957553.2</v>
      </c>
      <c r="BL33" s="3">
        <v>8077.96</v>
      </c>
      <c r="BM33" s="3">
        <v>598609.76</v>
      </c>
      <c r="BN33" s="3">
        <f>BK33-BL33+BM33</f>
        <v>3548085</v>
      </c>
      <c r="BO33" s="3">
        <f>BN33/1000</f>
        <v>3548.085</v>
      </c>
      <c r="BQ33" s="3">
        <v>4294957.59</v>
      </c>
      <c r="BR33" s="3">
        <v>14812.57</v>
      </c>
      <c r="BS33" s="3">
        <v>199847.43000000002</v>
      </c>
      <c r="BT33" s="3">
        <f t="shared" si="3"/>
        <v>4479992.4499999993</v>
      </c>
      <c r="BU33" s="3">
        <f t="shared" si="4"/>
        <v>4479.9924499999988</v>
      </c>
      <c r="BW33" s="3">
        <v>2972044.8599999994</v>
      </c>
      <c r="BX33" s="3">
        <v>30035.13</v>
      </c>
      <c r="BY33" s="3">
        <v>299475.21999999997</v>
      </c>
      <c r="BZ33" s="3">
        <f t="shared" si="9"/>
        <v>3241484.9499999993</v>
      </c>
      <c r="CA33" s="3">
        <f t="shared" si="10"/>
        <v>3241.4849499999991</v>
      </c>
    </row>
    <row r="34" spans="1:79" x14ac:dyDescent="0.2">
      <c r="A34" s="1" t="s">
        <v>22</v>
      </c>
      <c r="B34" s="1">
        <v>1106</v>
      </c>
      <c r="C34" s="1">
        <v>1146.7490400000002</v>
      </c>
      <c r="D34" s="1">
        <v>1334.0190600000001</v>
      </c>
      <c r="E34" s="1">
        <v>1254.0152800000001</v>
      </c>
      <c r="F34" s="1">
        <v>1088.1234000000002</v>
      </c>
      <c r="G34" s="1">
        <v>1240.7824800000001</v>
      </c>
      <c r="H34" s="1">
        <v>699.28375000000005</v>
      </c>
      <c r="I34" s="1">
        <v>653.09278000000018</v>
      </c>
      <c r="J34" s="1">
        <v>521.58200999999997</v>
      </c>
      <c r="K34" s="1">
        <f t="shared" si="7"/>
        <v>815.98818000000006</v>
      </c>
      <c r="L34" s="151">
        <f>(K34-J34)*100/J34</f>
        <v>56.444847474704908</v>
      </c>
      <c r="M34" s="151">
        <f t="shared" si="8"/>
        <v>-26.22168354430379</v>
      </c>
      <c r="N34" s="3"/>
      <c r="O34" s="1">
        <v>817853.16</v>
      </c>
      <c r="P34" s="3">
        <v>7140.46</v>
      </c>
      <c r="Q34" s="52">
        <v>37495.660000000003</v>
      </c>
      <c r="R34" s="3">
        <f>O34-P34+Q34</f>
        <v>848208.3600000001</v>
      </c>
      <c r="S34" s="3">
        <f>R34/1000</f>
        <v>848.20836000000008</v>
      </c>
      <c r="U34" s="3">
        <v>1081589.02</v>
      </c>
      <c r="V34" s="3">
        <v>5241.63</v>
      </c>
      <c r="W34" s="3">
        <v>29683.58</v>
      </c>
      <c r="X34" s="3">
        <f>U34-V34+W34</f>
        <v>1106030.9700000002</v>
      </c>
      <c r="Y34" s="3">
        <f>X34/1000</f>
        <v>1106.0309700000003</v>
      </c>
      <c r="AA34" s="3">
        <v>1064019.82</v>
      </c>
      <c r="AB34" s="3">
        <v>14872.06</v>
      </c>
      <c r="AC34" s="3">
        <v>97601.279999999999</v>
      </c>
      <c r="AD34" s="3">
        <f>AA34-AB34+AC34</f>
        <v>1146749.04</v>
      </c>
      <c r="AE34" s="3">
        <f>AD34/1000</f>
        <v>1146.7490400000002</v>
      </c>
      <c r="AG34" s="3">
        <v>1291727.32</v>
      </c>
      <c r="AH34" s="3">
        <v>4846.82</v>
      </c>
      <c r="AI34" s="3">
        <v>47138.559999999998</v>
      </c>
      <c r="AJ34" s="3">
        <f>AG34-AH34+AI34</f>
        <v>1334019.06</v>
      </c>
      <c r="AK34" s="3">
        <f>AJ34/1000</f>
        <v>1334.0190600000001</v>
      </c>
      <c r="AM34" s="164">
        <v>1233461.33</v>
      </c>
      <c r="AN34" s="3">
        <v>18177.59</v>
      </c>
      <c r="AO34" s="3">
        <v>38731.54</v>
      </c>
      <c r="AP34" s="3">
        <f>AM34-AN34+AO34</f>
        <v>1254015.28</v>
      </c>
      <c r="AQ34" s="3">
        <f>AP34/1000</f>
        <v>1254.0152800000001</v>
      </c>
      <c r="AS34" s="164">
        <v>1072958.4100000001</v>
      </c>
      <c r="AT34" s="3">
        <v>17760.760000000002</v>
      </c>
      <c r="AU34" s="3">
        <v>32925.75</v>
      </c>
      <c r="AV34" s="3">
        <f>AS34-AT34+AU34</f>
        <v>1088123.4000000001</v>
      </c>
      <c r="AW34" s="3">
        <f>AV34/1000</f>
        <v>1088.1234000000002</v>
      </c>
      <c r="AY34" s="164">
        <v>1172944.5199999998</v>
      </c>
      <c r="AZ34" s="3">
        <v>5645.3799999999992</v>
      </c>
      <c r="BA34" s="3">
        <v>73483.340000000026</v>
      </c>
      <c r="BB34" s="3">
        <f>AY34-AZ34+BA34</f>
        <v>1240782.48</v>
      </c>
      <c r="BC34" s="3">
        <f>BB34/1000</f>
        <v>1240.7824800000001</v>
      </c>
      <c r="BE34" s="3">
        <v>643422.01</v>
      </c>
      <c r="BF34" s="3">
        <v>5299.5199999999995</v>
      </c>
      <c r="BG34" s="3">
        <v>61161.25999999998</v>
      </c>
      <c r="BH34" s="3">
        <f>BE34-BF34+BG34</f>
        <v>699283.75</v>
      </c>
      <c r="BI34" s="3">
        <f>BH34/1000</f>
        <v>699.28375000000005</v>
      </c>
      <c r="BK34" s="3">
        <v>632640.21000000008</v>
      </c>
      <c r="BL34" s="3">
        <v>15428.1</v>
      </c>
      <c r="BM34" s="3">
        <v>35880.67</v>
      </c>
      <c r="BN34" s="3">
        <f>BK34-BL34+BM34</f>
        <v>653092.78000000014</v>
      </c>
      <c r="BO34" s="3">
        <f>BN34/1000</f>
        <v>653.09278000000018</v>
      </c>
      <c r="BQ34" s="3">
        <v>495960.95999999996</v>
      </c>
      <c r="BR34" s="3">
        <v>13167.09</v>
      </c>
      <c r="BS34" s="3">
        <v>38788.14</v>
      </c>
      <c r="BT34" s="3">
        <f t="shared" si="3"/>
        <v>521582.00999999995</v>
      </c>
      <c r="BU34" s="3">
        <f t="shared" si="4"/>
        <v>521.58200999999997</v>
      </c>
      <c r="BW34" s="3">
        <v>795933.79</v>
      </c>
      <c r="BX34" s="3">
        <v>9197.67</v>
      </c>
      <c r="BY34" s="3">
        <v>29252.060000000005</v>
      </c>
      <c r="BZ34" s="3">
        <f t="shared" si="9"/>
        <v>815988.18</v>
      </c>
      <c r="CA34" s="3">
        <f t="shared" si="10"/>
        <v>815.98818000000006</v>
      </c>
    </row>
    <row r="35" spans="1:79" x14ac:dyDescent="0.2">
      <c r="L35" s="151"/>
      <c r="M35" s="151"/>
      <c r="N35" s="3"/>
      <c r="O35" s="1"/>
      <c r="Q35" s="52"/>
      <c r="AM35" s="164"/>
      <c r="AS35" s="164"/>
      <c r="AY35" s="164"/>
    </row>
    <row r="36" spans="1:79" x14ac:dyDescent="0.2">
      <c r="A36" s="1" t="s">
        <v>23</v>
      </c>
      <c r="B36" s="1">
        <v>916</v>
      </c>
      <c r="C36" s="1">
        <v>1161.31845</v>
      </c>
      <c r="D36" s="1">
        <v>1198.6790999999998</v>
      </c>
      <c r="E36" s="1">
        <v>1250.8108500000001</v>
      </c>
      <c r="F36" s="1">
        <v>1481.48533</v>
      </c>
      <c r="G36" s="1">
        <v>1551.51929</v>
      </c>
      <c r="H36" s="1">
        <v>1451.2616499999999</v>
      </c>
      <c r="I36" s="1">
        <v>855.0548</v>
      </c>
      <c r="J36" s="1">
        <v>830.84657000000004</v>
      </c>
      <c r="K36" s="1">
        <f t="shared" ref="K36" si="19">CA36</f>
        <v>848.89910999999984</v>
      </c>
      <c r="L36" s="151">
        <f>(K36-J36)*100/J36</f>
        <v>2.1727886533851604</v>
      </c>
      <c r="M36" s="151">
        <f t="shared" ref="M36" si="20">(K36-B36)*100/B36</f>
        <v>-7.3254246724891008</v>
      </c>
      <c r="N36" s="3"/>
      <c r="O36" s="1">
        <v>1137086.82</v>
      </c>
      <c r="P36" s="3">
        <v>0</v>
      </c>
      <c r="Q36" s="52">
        <v>84855.31</v>
      </c>
      <c r="R36" s="3">
        <f>O36-P36+Q36</f>
        <v>1221942.1300000001</v>
      </c>
      <c r="S36" s="3">
        <f>R36/1000</f>
        <v>1221.9421300000001</v>
      </c>
      <c r="U36" s="3">
        <v>813331.88</v>
      </c>
      <c r="V36" s="3">
        <v>0</v>
      </c>
      <c r="W36" s="3">
        <v>102236.07</v>
      </c>
      <c r="X36" s="3">
        <f>U36-V36+W36</f>
        <v>915567.95</v>
      </c>
      <c r="Y36" s="3">
        <f>X36/1000</f>
        <v>915.56795</v>
      </c>
      <c r="AA36" s="3">
        <v>1062642.46</v>
      </c>
      <c r="AB36" s="3">
        <v>0</v>
      </c>
      <c r="AC36" s="3">
        <v>98675.99</v>
      </c>
      <c r="AD36" s="3">
        <f>AA36-AB36+AC36</f>
        <v>1161318.45</v>
      </c>
      <c r="AE36" s="3">
        <f>AD36/1000</f>
        <v>1161.31845</v>
      </c>
      <c r="AG36" s="3">
        <v>1137561.96</v>
      </c>
      <c r="AH36" s="3">
        <v>0</v>
      </c>
      <c r="AI36" s="3">
        <v>61117.14</v>
      </c>
      <c r="AJ36" s="3">
        <f>AG36-AH36+AI36</f>
        <v>1198679.0999999999</v>
      </c>
      <c r="AK36" s="3">
        <f>AJ36/1000</f>
        <v>1198.6790999999998</v>
      </c>
      <c r="AM36" s="164">
        <v>1139338.8500000001</v>
      </c>
      <c r="AN36" s="3">
        <v>0</v>
      </c>
      <c r="AO36" s="3">
        <v>111472</v>
      </c>
      <c r="AP36" s="3">
        <f>AM36-AN36+AO36</f>
        <v>1250810.8500000001</v>
      </c>
      <c r="AQ36" s="3">
        <f>AP36/1000</f>
        <v>1250.8108500000001</v>
      </c>
      <c r="AS36" s="164">
        <v>1391979.07</v>
      </c>
      <c r="AT36" s="3">
        <v>0</v>
      </c>
      <c r="AU36" s="3">
        <v>89506.26</v>
      </c>
      <c r="AV36" s="3">
        <f>AS36-AT36+AU36</f>
        <v>1481485.33</v>
      </c>
      <c r="AW36" s="3">
        <f>AV36/1000</f>
        <v>1481.48533</v>
      </c>
      <c r="AY36" s="164">
        <v>1340108.29</v>
      </c>
      <c r="AZ36" s="3">
        <v>0</v>
      </c>
      <c r="BA36" s="3">
        <v>211411</v>
      </c>
      <c r="BB36" s="3">
        <f>AY36-AZ36+BA36</f>
        <v>1551519.29</v>
      </c>
      <c r="BC36" s="3">
        <f>BB36/1000</f>
        <v>1551.51929</v>
      </c>
      <c r="BE36" s="3">
        <v>1292898.31</v>
      </c>
      <c r="BF36" s="3">
        <v>0</v>
      </c>
      <c r="BG36" s="3">
        <v>158363.33999999994</v>
      </c>
      <c r="BH36" s="3">
        <f>BE36-BF36+BG36</f>
        <v>1451261.65</v>
      </c>
      <c r="BI36" s="3">
        <f>BH36/1000</f>
        <v>1451.2616499999999</v>
      </c>
      <c r="BK36" s="3">
        <v>707883.53</v>
      </c>
      <c r="BL36" s="3">
        <v>0</v>
      </c>
      <c r="BM36" s="3">
        <v>147171.26999999999</v>
      </c>
      <c r="BN36" s="3">
        <f>BK36-BL36+BM36</f>
        <v>855054.8</v>
      </c>
      <c r="BO36" s="3">
        <f>BN36/1000</f>
        <v>855.0548</v>
      </c>
      <c r="BQ36" s="3">
        <v>759759.00000000012</v>
      </c>
      <c r="BR36" s="3">
        <v>0</v>
      </c>
      <c r="BS36" s="3">
        <v>71087.570000000007</v>
      </c>
      <c r="BT36" s="3">
        <f t="shared" si="3"/>
        <v>830846.57000000007</v>
      </c>
      <c r="BU36" s="3">
        <f t="shared" si="4"/>
        <v>830.84657000000004</v>
      </c>
      <c r="BW36" s="3">
        <v>756088.8899999999</v>
      </c>
      <c r="BX36" s="3">
        <v>0</v>
      </c>
      <c r="BY36" s="3">
        <v>92810.22</v>
      </c>
      <c r="BZ36" s="3">
        <f t="shared" ref="BZ36" si="21">BW36-BX36+BY36</f>
        <v>848899.10999999987</v>
      </c>
      <c r="CA36" s="3">
        <f t="shared" ref="CA36" si="22">BZ36/1000</f>
        <v>848.89910999999984</v>
      </c>
    </row>
    <row r="37" spans="1:79" x14ac:dyDescent="0.2">
      <c r="A37" s="1" t="s">
        <v>24</v>
      </c>
      <c r="B37" s="1">
        <v>8000</v>
      </c>
      <c r="C37" s="1">
        <v>7442.2038600000005</v>
      </c>
      <c r="D37" s="1">
        <v>8476.7139999999981</v>
      </c>
      <c r="E37" s="1">
        <v>9524.8048199999976</v>
      </c>
      <c r="F37" s="1">
        <v>8973.2516000000014</v>
      </c>
      <c r="G37" s="1">
        <v>7405.741759999999</v>
      </c>
      <c r="H37" s="1">
        <v>7729.8266199999989</v>
      </c>
      <c r="I37" s="1">
        <v>8316.5414799999999</v>
      </c>
      <c r="J37" s="1">
        <v>7265.2004500000012</v>
      </c>
      <c r="K37" s="1">
        <f t="shared" si="7"/>
        <v>6787.0789199999999</v>
      </c>
      <c r="L37" s="151">
        <f>(K37-J37)*100/J37</f>
        <v>-6.5809819466165056</v>
      </c>
      <c r="M37" s="151">
        <f t="shared" si="8"/>
        <v>-15.161513500000002</v>
      </c>
      <c r="N37" s="3"/>
      <c r="O37" s="1">
        <v>6209516</v>
      </c>
      <c r="P37" s="3">
        <v>527.48</v>
      </c>
      <c r="Q37" s="52">
        <v>148540.94</v>
      </c>
      <c r="R37" s="3">
        <f>O37-P37+Q37</f>
        <v>6357529.46</v>
      </c>
      <c r="S37" s="3">
        <f>R37/1000</f>
        <v>6357.5294599999997</v>
      </c>
      <c r="U37" s="3">
        <v>7804565</v>
      </c>
      <c r="V37" s="3">
        <v>0</v>
      </c>
      <c r="W37" s="3">
        <v>195076.45</v>
      </c>
      <c r="X37" s="3">
        <f>U37-V37+W37</f>
        <v>7999641.4500000002</v>
      </c>
      <c r="Y37" s="3">
        <f>X37/1000</f>
        <v>7999.6414500000001</v>
      </c>
      <c r="AA37" s="3">
        <v>7095481.9199999999</v>
      </c>
      <c r="AB37" s="3">
        <v>0</v>
      </c>
      <c r="AC37" s="3">
        <v>346721.94</v>
      </c>
      <c r="AD37" s="3">
        <f>AA37-AB37+AC37</f>
        <v>7442203.8600000003</v>
      </c>
      <c r="AE37" s="3">
        <f>AD37/1000</f>
        <v>7442.2038600000005</v>
      </c>
      <c r="AG37" s="3">
        <v>8133484.5199999986</v>
      </c>
      <c r="AH37" s="3">
        <v>0</v>
      </c>
      <c r="AI37" s="3">
        <v>343229.48</v>
      </c>
      <c r="AJ37" s="3">
        <f>AG37-AH37+AI37</f>
        <v>8476713.9999999981</v>
      </c>
      <c r="AK37" s="3">
        <f>AJ37/1000</f>
        <v>8476.7139999999981</v>
      </c>
      <c r="AM37" s="164">
        <v>9001597.7599999979</v>
      </c>
      <c r="AN37" s="3">
        <v>0</v>
      </c>
      <c r="AO37" s="3">
        <v>523207.06</v>
      </c>
      <c r="AP37" s="3">
        <f>AM37-AN37+AO37</f>
        <v>9524804.8199999984</v>
      </c>
      <c r="AQ37" s="3">
        <f>AP37/1000</f>
        <v>9524.8048199999976</v>
      </c>
      <c r="AS37" s="164">
        <v>8397065.660000002</v>
      </c>
      <c r="AT37" s="3">
        <v>0</v>
      </c>
      <c r="AU37" s="3">
        <v>576185.93999999994</v>
      </c>
      <c r="AV37" s="3">
        <f>AS37-AT37+AU37</f>
        <v>8973251.6000000015</v>
      </c>
      <c r="AW37" s="3">
        <f>AV37/1000</f>
        <v>8973.2516000000014</v>
      </c>
      <c r="AY37" s="164">
        <v>6833555.6599999992</v>
      </c>
      <c r="AZ37" s="3">
        <v>0</v>
      </c>
      <c r="BA37" s="3">
        <v>572186.1</v>
      </c>
      <c r="BB37" s="3">
        <f>AY37-AZ37+BA37</f>
        <v>7405741.7599999988</v>
      </c>
      <c r="BC37" s="3">
        <f>BB37/1000</f>
        <v>7405.741759999999</v>
      </c>
      <c r="BE37" s="3">
        <v>6807357.1599999992</v>
      </c>
      <c r="BF37" s="3">
        <v>0</v>
      </c>
      <c r="BG37" s="3">
        <v>922469.46</v>
      </c>
      <c r="BH37" s="3">
        <f>BE37-BF37+BG37</f>
        <v>7729826.6199999992</v>
      </c>
      <c r="BI37" s="3">
        <f>BH37/1000</f>
        <v>7729.8266199999989</v>
      </c>
      <c r="BK37" s="3">
        <v>7443869.04</v>
      </c>
      <c r="BL37" s="3">
        <v>0</v>
      </c>
      <c r="BM37" s="3">
        <v>872672.44</v>
      </c>
      <c r="BN37" s="3">
        <f>BK37-BL37+BM37</f>
        <v>8316541.4800000004</v>
      </c>
      <c r="BO37" s="3">
        <f>BN37/1000</f>
        <v>8316.5414799999999</v>
      </c>
      <c r="BQ37" s="3">
        <v>6766027.6100000013</v>
      </c>
      <c r="BR37" s="3">
        <v>0</v>
      </c>
      <c r="BS37" s="3">
        <v>499172.83999999997</v>
      </c>
      <c r="BT37" s="3">
        <f t="shared" si="3"/>
        <v>7265200.4500000011</v>
      </c>
      <c r="BU37" s="3">
        <f t="shared" si="4"/>
        <v>7265.2004500000012</v>
      </c>
      <c r="BW37" s="3">
        <v>6403591.7000000002</v>
      </c>
      <c r="BX37" s="3">
        <v>0</v>
      </c>
      <c r="BY37" s="3">
        <v>383487.22</v>
      </c>
      <c r="BZ37" s="3">
        <f t="shared" si="9"/>
        <v>6787078.9199999999</v>
      </c>
      <c r="CA37" s="3">
        <f t="shared" si="10"/>
        <v>6787.0789199999999</v>
      </c>
    </row>
    <row r="38" spans="1:79" x14ac:dyDescent="0.2">
      <c r="A38" s="1" t="s">
        <v>25</v>
      </c>
      <c r="B38" s="1">
        <v>3328</v>
      </c>
      <c r="C38" s="1">
        <v>3875.6392699999997</v>
      </c>
      <c r="D38" s="1">
        <v>4311.3916900000004</v>
      </c>
      <c r="E38" s="1">
        <v>4606.5712299999996</v>
      </c>
      <c r="F38" s="1">
        <v>4299.5778999999993</v>
      </c>
      <c r="G38" s="1">
        <v>4935.0479299999997</v>
      </c>
      <c r="H38" s="1">
        <v>3975.9319400000008</v>
      </c>
      <c r="I38" s="1">
        <v>3212.0341200000007</v>
      </c>
      <c r="J38" s="1">
        <v>3390.7654600000001</v>
      </c>
      <c r="K38" s="1">
        <f t="shared" si="7"/>
        <v>4068.3358900000007</v>
      </c>
      <c r="L38" s="151">
        <f>(K38-J38)*100/J38</f>
        <v>19.982816210473036</v>
      </c>
      <c r="M38" s="151">
        <f t="shared" si="8"/>
        <v>22.245669771634638</v>
      </c>
      <c r="N38" s="3"/>
      <c r="O38" s="1">
        <v>3421262.15</v>
      </c>
      <c r="P38" s="3">
        <v>29233.42</v>
      </c>
      <c r="Q38" s="52">
        <v>218497.73</v>
      </c>
      <c r="R38" s="3">
        <f>O38-P38+Q38</f>
        <v>3610526.46</v>
      </c>
      <c r="S38" s="3">
        <f>R38/1000</f>
        <v>3610.52646</v>
      </c>
      <c r="U38" s="3">
        <v>3196182.51</v>
      </c>
      <c r="V38" s="3">
        <v>62941.95</v>
      </c>
      <c r="W38" s="3">
        <v>194642.51</v>
      </c>
      <c r="X38" s="3">
        <f>U38-V38+W38</f>
        <v>3327883.0699999994</v>
      </c>
      <c r="Y38" s="3">
        <f>X38/1000</f>
        <v>3327.8830699999994</v>
      </c>
      <c r="AA38" s="3">
        <v>3731774.76</v>
      </c>
      <c r="AB38" s="3">
        <v>28847.02</v>
      </c>
      <c r="AC38" s="3">
        <v>172711.53</v>
      </c>
      <c r="AD38" s="3">
        <f>AA38-AB38+AC38</f>
        <v>3875639.2699999996</v>
      </c>
      <c r="AE38" s="3">
        <f>AD38/1000</f>
        <v>3875.6392699999997</v>
      </c>
      <c r="AG38" s="3">
        <v>4150803.78</v>
      </c>
      <c r="AH38" s="3">
        <v>25250.53</v>
      </c>
      <c r="AI38" s="3">
        <v>185838.44</v>
      </c>
      <c r="AJ38" s="3">
        <f>AG38-AH38+AI38</f>
        <v>4311391.6900000004</v>
      </c>
      <c r="AK38" s="3">
        <f>AJ38/1000</f>
        <v>4311.3916900000004</v>
      </c>
      <c r="AM38" s="164">
        <v>4388613.55</v>
      </c>
      <c r="AN38" s="3">
        <v>18888.11</v>
      </c>
      <c r="AO38" s="3">
        <v>236845.79</v>
      </c>
      <c r="AP38" s="3">
        <f>AM38-AN38+AO38</f>
        <v>4606571.2299999995</v>
      </c>
      <c r="AQ38" s="3">
        <f>AP38/1000</f>
        <v>4606.5712299999996</v>
      </c>
      <c r="AS38" s="164">
        <v>4159147.26</v>
      </c>
      <c r="AT38" s="3">
        <v>14518.24</v>
      </c>
      <c r="AU38" s="3">
        <v>154948.87999999995</v>
      </c>
      <c r="AV38" s="3">
        <f>AS38-AT38+AU38</f>
        <v>4299577.8999999994</v>
      </c>
      <c r="AW38" s="3">
        <f>AV38/1000</f>
        <v>4299.5778999999993</v>
      </c>
      <c r="AY38" s="164">
        <v>4461333.82</v>
      </c>
      <c r="AZ38" s="3">
        <v>16284.499999999998</v>
      </c>
      <c r="BA38" s="3">
        <v>489998.60999999987</v>
      </c>
      <c r="BB38" s="3">
        <f>AY38-AZ38+BA38</f>
        <v>4935047.93</v>
      </c>
      <c r="BC38" s="3">
        <f>BB38/1000</f>
        <v>4935.0479299999997</v>
      </c>
      <c r="BE38" s="3">
        <v>3738353.0000000009</v>
      </c>
      <c r="BF38" s="3">
        <v>127.18</v>
      </c>
      <c r="BG38" s="3">
        <v>237706.12</v>
      </c>
      <c r="BH38" s="3">
        <f>BE38-BF38+BG38</f>
        <v>3975931.9400000009</v>
      </c>
      <c r="BI38" s="3">
        <f>BH38/1000</f>
        <v>3975.9319400000008</v>
      </c>
      <c r="BK38" s="3">
        <v>3009684.6500000004</v>
      </c>
      <c r="BL38" s="3">
        <v>0</v>
      </c>
      <c r="BM38" s="3">
        <v>202349.47</v>
      </c>
      <c r="BN38" s="3">
        <f>BK38-BL38+BM38</f>
        <v>3212034.1200000006</v>
      </c>
      <c r="BO38" s="3">
        <f>BN38/1000</f>
        <v>3212.0341200000007</v>
      </c>
      <c r="BQ38" s="3">
        <v>3247967.5</v>
      </c>
      <c r="BR38" s="3">
        <v>0</v>
      </c>
      <c r="BS38" s="3">
        <v>142797.96000000002</v>
      </c>
      <c r="BT38" s="3">
        <f t="shared" si="3"/>
        <v>3390765.46</v>
      </c>
      <c r="BU38" s="3">
        <f t="shared" si="4"/>
        <v>3390.7654600000001</v>
      </c>
      <c r="BW38" s="3">
        <v>3944845.4800000004</v>
      </c>
      <c r="BX38" s="3">
        <v>0</v>
      </c>
      <c r="BY38" s="3">
        <v>123490.41</v>
      </c>
      <c r="BZ38" s="3">
        <f t="shared" si="9"/>
        <v>4068335.8900000006</v>
      </c>
      <c r="CA38" s="3">
        <f t="shared" si="10"/>
        <v>4068.3358900000007</v>
      </c>
    </row>
    <row r="39" spans="1:79" x14ac:dyDescent="0.2">
      <c r="A39" s="15" t="s">
        <v>26</v>
      </c>
      <c r="B39" s="1">
        <v>2714</v>
      </c>
      <c r="C39" s="1">
        <v>2582.10205</v>
      </c>
      <c r="D39" s="1">
        <v>3057.4565300000004</v>
      </c>
      <c r="E39" s="1">
        <v>2611.6503400000001</v>
      </c>
      <c r="F39" s="1">
        <v>2723.5357599999998</v>
      </c>
      <c r="G39" s="1">
        <v>2888.6384800000005</v>
      </c>
      <c r="H39" s="1">
        <v>3466.9008200000003</v>
      </c>
      <c r="I39" s="1">
        <v>3199.2421999999997</v>
      </c>
      <c r="J39" s="1">
        <v>2315.1372899999997</v>
      </c>
      <c r="K39" s="1">
        <f t="shared" si="7"/>
        <v>3357.7958800000006</v>
      </c>
      <c r="L39" s="151">
        <f>(K39-J39)*100/J39</f>
        <v>45.036577074874074</v>
      </c>
      <c r="M39" s="151">
        <f t="shared" si="8"/>
        <v>23.721292557111298</v>
      </c>
      <c r="N39" s="3"/>
      <c r="O39" s="1">
        <v>2404416.27</v>
      </c>
      <c r="P39" s="3">
        <v>5294.5</v>
      </c>
      <c r="Q39" s="67">
        <v>317247.87</v>
      </c>
      <c r="R39" s="3">
        <f>O39-P39+Q39</f>
        <v>2716369.64</v>
      </c>
      <c r="S39" s="3">
        <f>R39/1000</f>
        <v>2716.3696400000003</v>
      </c>
      <c r="U39" s="3">
        <v>2340039.46</v>
      </c>
      <c r="V39" s="3">
        <v>22160.01</v>
      </c>
      <c r="W39" s="3">
        <v>396424.72</v>
      </c>
      <c r="X39" s="3">
        <f>U39-V39+W39</f>
        <v>2714304.17</v>
      </c>
      <c r="Y39" s="3">
        <f>X39/1000</f>
        <v>2714.3041699999999</v>
      </c>
      <c r="AA39" s="3">
        <v>2273985.5499999998</v>
      </c>
      <c r="AB39" s="3">
        <v>22295.07</v>
      </c>
      <c r="AC39" s="3">
        <v>330411.57</v>
      </c>
      <c r="AD39" s="3">
        <f>AA39-AB39+AC39</f>
        <v>2582102.0499999998</v>
      </c>
      <c r="AE39" s="3">
        <f>AD39/1000</f>
        <v>2582.10205</v>
      </c>
      <c r="AG39" s="3">
        <v>2737738.2</v>
      </c>
      <c r="AH39" s="3">
        <v>17676.48</v>
      </c>
      <c r="AI39" s="3">
        <v>337394.81</v>
      </c>
      <c r="AJ39" s="3">
        <f>AG39-AH39+AI39</f>
        <v>3057456.5300000003</v>
      </c>
      <c r="AK39" s="3">
        <f>AJ39/1000</f>
        <v>3057.4565300000004</v>
      </c>
      <c r="AM39" s="165">
        <v>2392778.6</v>
      </c>
      <c r="AN39" s="3">
        <v>7148.55</v>
      </c>
      <c r="AO39" s="3">
        <v>226020.29</v>
      </c>
      <c r="AP39" s="3">
        <f>AM39-AN39+AO39</f>
        <v>2611650.3400000003</v>
      </c>
      <c r="AQ39" s="3">
        <f>AP39/1000</f>
        <v>2611.6503400000001</v>
      </c>
      <c r="AS39" s="165">
        <v>2505993.2400000002</v>
      </c>
      <c r="AT39" s="3">
        <v>11117.219999999998</v>
      </c>
      <c r="AU39" s="3">
        <v>228659.74</v>
      </c>
      <c r="AV39" s="3">
        <f>AS39-AT39+AU39</f>
        <v>2723535.76</v>
      </c>
      <c r="AW39" s="3">
        <f>AV39/1000</f>
        <v>2723.5357599999998</v>
      </c>
      <c r="AY39" s="165">
        <v>2534354.9400000004</v>
      </c>
      <c r="AZ39" s="3">
        <v>14657.670000000004</v>
      </c>
      <c r="BA39" s="3">
        <v>368941.21</v>
      </c>
      <c r="BB39" s="3">
        <f>AY39-AZ39+BA39</f>
        <v>2888638.4800000004</v>
      </c>
      <c r="BC39" s="3">
        <f>BB39/1000</f>
        <v>2888.6384800000005</v>
      </c>
      <c r="BE39" s="3">
        <v>3169472.0900000003</v>
      </c>
      <c r="BF39" s="3">
        <v>7451.08</v>
      </c>
      <c r="BG39" s="3">
        <v>304879.81</v>
      </c>
      <c r="BH39" s="3">
        <f>BE39-BF39+BG39</f>
        <v>3466900.8200000003</v>
      </c>
      <c r="BI39" s="3">
        <f>BH39/1000</f>
        <v>3466.9008200000003</v>
      </c>
      <c r="BK39" s="3">
        <v>2838460.9399999995</v>
      </c>
      <c r="BL39" s="3">
        <v>11198.13</v>
      </c>
      <c r="BM39" s="3">
        <v>371979.39</v>
      </c>
      <c r="BN39" s="3">
        <f>BK39-BL39+BM39</f>
        <v>3199242.1999999997</v>
      </c>
      <c r="BO39" s="3">
        <f>BN39/1000</f>
        <v>3199.2421999999997</v>
      </c>
      <c r="BQ39" s="3">
        <v>2126689.0699999998</v>
      </c>
      <c r="BR39" s="3">
        <v>8993.0199999999986</v>
      </c>
      <c r="BS39" s="3">
        <v>197441.23999999996</v>
      </c>
      <c r="BT39" s="3">
        <f t="shared" si="3"/>
        <v>2315137.2899999996</v>
      </c>
      <c r="BU39" s="3">
        <f t="shared" si="4"/>
        <v>2315.1372899999997</v>
      </c>
      <c r="BW39" s="3">
        <v>3031574.9800000004</v>
      </c>
      <c r="BX39" s="3">
        <v>22079.97</v>
      </c>
      <c r="BY39" s="3">
        <v>348300.86999999994</v>
      </c>
      <c r="BZ39" s="3">
        <f t="shared" si="9"/>
        <v>3357795.8800000004</v>
      </c>
      <c r="CA39" s="3">
        <f t="shared" si="10"/>
        <v>3357.7958800000006</v>
      </c>
    </row>
    <row r="40" spans="1:79" x14ac:dyDescent="0.2">
      <c r="A40" s="1" t="s">
        <v>232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</sheetData>
  <sheetProtection password="CAB5" sheet="1" objects="1" scenarios="1"/>
  <mergeCells count="4">
    <mergeCell ref="A4:M4"/>
    <mergeCell ref="BI8:BI9"/>
    <mergeCell ref="BO8:BO9"/>
    <mergeCell ref="BU8:BU9"/>
  </mergeCells>
  <phoneticPr fontId="2" type="noConversion"/>
  <printOptions horizontalCentered="1"/>
  <pageMargins left="0.34" right="0.36" top="1" bottom="0.93" header="0.5" footer="0.52"/>
  <pageSetup scale="78" orientation="landscape" r:id="rId1"/>
  <headerFooter scaleWithDoc="0" alignWithMargins="0">
    <oddHeader xml:space="preserve">&amp;R
</oddHeader>
    <oddFooter>&amp;L&amp;"Arial,Italic"&amp;10MSDE - LFRO   04-2016&amp;C&amp;"Arial,Regular"&amp;10&amp;P&amp;R&amp;"Arial,Italic"&amp;10Selected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BE41"/>
  <sheetViews>
    <sheetView zoomScaleNormal="100" workbookViewId="0">
      <selection activeCell="K10" sqref="K10"/>
    </sheetView>
  </sheetViews>
  <sheetFormatPr defaultColWidth="10" defaultRowHeight="12.75" x14ac:dyDescent="0.2"/>
  <cols>
    <col min="1" max="1" width="12.875" style="1" customWidth="1"/>
    <col min="2" max="4" width="12.625" style="1" customWidth="1"/>
    <col min="5" max="5" width="11.375" style="1" customWidth="1"/>
    <col min="6" max="6" width="11" style="1" customWidth="1"/>
    <col min="7" max="7" width="10.625" style="1" customWidth="1"/>
    <col min="8" max="8" width="10.875" style="1" customWidth="1"/>
    <col min="9" max="9" width="11" style="1" customWidth="1"/>
    <col min="10" max="12" width="10.5" style="1" customWidth="1"/>
    <col min="13" max="14" width="8.375" style="1" customWidth="1"/>
    <col min="15" max="15" width="11.25" style="3" customWidth="1"/>
    <col min="16" max="16" width="11.125" style="3" customWidth="1"/>
    <col min="17" max="17" width="11.375" style="3" customWidth="1"/>
    <col min="18" max="20" width="10.125" style="3" customWidth="1"/>
    <col min="21" max="21" width="10.75" style="3" bestFit="1" customWidth="1"/>
    <col min="22" max="24" width="10.125" style="3" customWidth="1"/>
    <col min="25" max="25" width="11.375" style="3" customWidth="1"/>
    <col min="26" max="26" width="4.125" style="3" customWidth="1"/>
    <col min="27" max="28" width="10" style="3" customWidth="1"/>
    <col min="29" max="29" width="10.75" style="3" bestFit="1" customWidth="1"/>
    <col min="30" max="30" width="3.125" style="3" customWidth="1"/>
    <col min="31" max="32" width="10" style="3" customWidth="1"/>
    <col min="33" max="33" width="10.75" style="3" bestFit="1" customWidth="1"/>
    <col min="34" max="34" width="10" style="3"/>
    <col min="35" max="35" width="13.625" style="3" bestFit="1" customWidth="1"/>
    <col min="36" max="36" width="8.5" style="3" bestFit="1" customWidth="1"/>
    <col min="37" max="37" width="10.75" style="3" bestFit="1" customWidth="1"/>
    <col min="38" max="38" width="10" style="3"/>
    <col min="39" max="39" width="11.5" style="3" customWidth="1"/>
    <col min="40" max="40" width="10.75" style="3" bestFit="1" customWidth="1"/>
    <col min="41" max="41" width="12.125" style="3" customWidth="1"/>
    <col min="42" max="42" width="10" style="3"/>
    <col min="43" max="43" width="13.625" style="3" bestFit="1" customWidth="1"/>
    <col min="44" max="44" width="10" style="3"/>
    <col min="45" max="45" width="10.75" style="3" bestFit="1" customWidth="1"/>
    <col min="46" max="46" width="5.75" style="3" customWidth="1"/>
    <col min="47" max="47" width="12.75" style="3" customWidth="1"/>
    <col min="48" max="48" width="10" style="3"/>
    <col min="49" max="49" width="12.75" style="3" customWidth="1"/>
    <col min="50" max="16384" width="10" style="3"/>
  </cols>
  <sheetData>
    <row r="1" spans="1:57" ht="15.75" customHeight="1" x14ac:dyDescent="0.2">
      <c r="A1" s="285" t="s">
        <v>50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68"/>
    </row>
    <row r="2" spans="1:57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57" x14ac:dyDescent="0.2">
      <c r="A3" s="285" t="s">
        <v>32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68"/>
    </row>
    <row r="4" spans="1:57" x14ac:dyDescent="0.2">
      <c r="A4" s="285" t="s">
        <v>288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68"/>
      <c r="O4" s="2"/>
      <c r="P4" s="2"/>
      <c r="Q4" s="2"/>
      <c r="R4" s="2"/>
      <c r="S4" s="2"/>
      <c r="T4" s="2"/>
      <c r="U4" s="2"/>
      <c r="V4" s="1"/>
    </row>
    <row r="5" spans="1:57" ht="13.5" thickBot="1" x14ac:dyDescent="0.25"/>
    <row r="6" spans="1:57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O6" s="238" t="s">
        <v>139</v>
      </c>
      <c r="P6" s="238"/>
      <c r="Q6" s="238"/>
      <c r="S6" s="292" t="s">
        <v>140</v>
      </c>
      <c r="T6" s="292"/>
      <c r="U6" s="292"/>
      <c r="W6" s="292" t="s">
        <v>154</v>
      </c>
      <c r="X6" s="292"/>
      <c r="Y6" s="292"/>
      <c r="AA6" s="292" t="s">
        <v>187</v>
      </c>
      <c r="AB6" s="292"/>
      <c r="AC6" s="292"/>
      <c r="AE6" s="292" t="s">
        <v>199</v>
      </c>
      <c r="AF6" s="292"/>
      <c r="AG6" s="292"/>
      <c r="AI6" s="3" t="s">
        <v>213</v>
      </c>
      <c r="AM6" s="3" t="s">
        <v>225</v>
      </c>
      <c r="AQ6" s="3" t="s">
        <v>252</v>
      </c>
      <c r="AU6" s="3" t="s">
        <v>272</v>
      </c>
      <c r="AY6" s="3" t="s">
        <v>282</v>
      </c>
      <c r="BC6" s="3" t="s">
        <v>296</v>
      </c>
    </row>
    <row r="7" spans="1:57" x14ac:dyDescent="0.2">
      <c r="L7" s="286" t="s">
        <v>27</v>
      </c>
      <c r="M7" s="314"/>
      <c r="N7" s="107"/>
      <c r="O7" s="240" t="s">
        <v>92</v>
      </c>
      <c r="P7" s="3" t="s">
        <v>93</v>
      </c>
      <c r="Q7" s="238" t="s">
        <v>63</v>
      </c>
      <c r="S7" s="28" t="s">
        <v>92</v>
      </c>
      <c r="T7" s="3" t="s">
        <v>93</v>
      </c>
      <c r="U7" s="18" t="s">
        <v>63</v>
      </c>
      <c r="W7" s="28" t="s">
        <v>92</v>
      </c>
      <c r="X7" s="3" t="s">
        <v>93</v>
      </c>
      <c r="Y7" s="18" t="s">
        <v>63</v>
      </c>
      <c r="AA7" s="28" t="s">
        <v>92</v>
      </c>
      <c r="AB7" s="3" t="s">
        <v>93</v>
      </c>
      <c r="AC7" s="18" t="s">
        <v>63</v>
      </c>
      <c r="AE7" s="28" t="s">
        <v>92</v>
      </c>
      <c r="AF7" s="3" t="s">
        <v>93</v>
      </c>
      <c r="AG7" s="18" t="s">
        <v>63</v>
      </c>
      <c r="AI7" s="3" t="s">
        <v>92</v>
      </c>
      <c r="AJ7" s="3" t="s">
        <v>93</v>
      </c>
      <c r="AK7" s="3" t="s">
        <v>63</v>
      </c>
      <c r="AM7" s="3" t="s">
        <v>92</v>
      </c>
      <c r="AN7" s="3" t="s">
        <v>93</v>
      </c>
      <c r="AO7" s="3" t="s">
        <v>63</v>
      </c>
      <c r="AQ7" s="3" t="s">
        <v>92</v>
      </c>
      <c r="AR7" s="3" t="s">
        <v>93</v>
      </c>
      <c r="AS7" s="3" t="s">
        <v>63</v>
      </c>
      <c r="AU7" s="3" t="s">
        <v>92</v>
      </c>
      <c r="AV7" s="3" t="s">
        <v>93</v>
      </c>
      <c r="AW7" s="3" t="s">
        <v>63</v>
      </c>
      <c r="AY7" s="3" t="s">
        <v>92</v>
      </c>
      <c r="AZ7" s="3" t="s">
        <v>93</v>
      </c>
      <c r="BA7" s="3" t="s">
        <v>63</v>
      </c>
      <c r="BC7" s="3" t="s">
        <v>92</v>
      </c>
      <c r="BD7" s="3" t="s">
        <v>93</v>
      </c>
      <c r="BE7" s="3" t="s">
        <v>63</v>
      </c>
    </row>
    <row r="8" spans="1:57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N8" s="273"/>
      <c r="O8" s="240"/>
      <c r="P8" s="240"/>
      <c r="Q8" s="238" t="s">
        <v>129</v>
      </c>
      <c r="S8" s="28"/>
      <c r="T8" s="28"/>
      <c r="U8" s="18" t="s">
        <v>155</v>
      </c>
      <c r="W8" s="28"/>
      <c r="X8" s="28"/>
      <c r="Y8" s="18" t="s">
        <v>156</v>
      </c>
      <c r="AA8" s="28"/>
      <c r="AB8" s="28"/>
      <c r="AC8" s="18" t="s">
        <v>156</v>
      </c>
      <c r="AE8" s="28"/>
      <c r="AF8" s="28"/>
      <c r="AG8" s="18" t="s">
        <v>200</v>
      </c>
      <c r="AK8" s="3" t="s">
        <v>214</v>
      </c>
      <c r="AO8" s="3" t="s">
        <v>226</v>
      </c>
      <c r="AS8" s="3" t="s">
        <v>253</v>
      </c>
      <c r="AW8" s="3" t="s">
        <v>273</v>
      </c>
      <c r="BA8" s="3" t="s">
        <v>295</v>
      </c>
      <c r="BE8" s="3" t="s">
        <v>297</v>
      </c>
    </row>
    <row r="9" spans="1:57" ht="13.5" thickBot="1" x14ac:dyDescent="0.25">
      <c r="A9" s="8" t="s">
        <v>1</v>
      </c>
      <c r="B9" s="264" t="s">
        <v>132</v>
      </c>
      <c r="C9" s="264" t="s">
        <v>145</v>
      </c>
      <c r="D9" s="264" t="s">
        <v>180</v>
      </c>
      <c r="E9" s="264" t="s">
        <v>193</v>
      </c>
      <c r="F9" s="264" t="s">
        <v>206</v>
      </c>
      <c r="G9" s="264" t="s">
        <v>220</v>
      </c>
      <c r="H9" s="264" t="s">
        <v>240</v>
      </c>
      <c r="I9" s="264" t="s">
        <v>267</v>
      </c>
      <c r="J9" s="264" t="s">
        <v>279</v>
      </c>
      <c r="K9" s="264" t="s">
        <v>287</v>
      </c>
      <c r="L9" s="9" t="s">
        <v>38</v>
      </c>
      <c r="M9" s="9" t="s">
        <v>38</v>
      </c>
      <c r="N9" s="270"/>
      <c r="O9" s="68" t="s">
        <v>91</v>
      </c>
      <c r="P9" s="68" t="s">
        <v>91</v>
      </c>
      <c r="Q9" s="239" t="s">
        <v>91</v>
      </c>
      <c r="S9" s="68" t="s">
        <v>91</v>
      </c>
      <c r="T9" s="68" t="s">
        <v>91</v>
      </c>
      <c r="U9" s="29" t="s">
        <v>91</v>
      </c>
      <c r="W9" s="68" t="s">
        <v>91</v>
      </c>
      <c r="X9" s="68" t="s">
        <v>91</v>
      </c>
      <c r="Y9" s="29" t="s">
        <v>91</v>
      </c>
      <c r="AA9" s="68" t="s">
        <v>91</v>
      </c>
      <c r="AB9" s="68" t="s">
        <v>91</v>
      </c>
      <c r="AC9" s="29" t="s">
        <v>91</v>
      </c>
      <c r="AE9" s="68" t="s">
        <v>91</v>
      </c>
      <c r="AF9" s="68" t="s">
        <v>91</v>
      </c>
      <c r="AG9" s="29" t="s">
        <v>91</v>
      </c>
      <c r="AI9" s="3" t="s">
        <v>91</v>
      </c>
      <c r="AJ9" s="3" t="s">
        <v>91</v>
      </c>
      <c r="AK9" s="3" t="s">
        <v>91</v>
      </c>
      <c r="AM9" s="3" t="s">
        <v>91</v>
      </c>
      <c r="AN9" s="3" t="s">
        <v>91</v>
      </c>
      <c r="AO9" s="3" t="s">
        <v>91</v>
      </c>
      <c r="AQ9" s="3" t="s">
        <v>91</v>
      </c>
      <c r="AR9" s="3" t="s">
        <v>91</v>
      </c>
      <c r="AS9" s="3" t="s">
        <v>91</v>
      </c>
      <c r="AU9" s="3" t="s">
        <v>91</v>
      </c>
      <c r="AV9" s="3" t="s">
        <v>91</v>
      </c>
      <c r="AW9" s="3" t="s">
        <v>91</v>
      </c>
      <c r="AY9" s="3" t="s">
        <v>91</v>
      </c>
      <c r="AZ9" s="3" t="s">
        <v>91</v>
      </c>
      <c r="BA9" s="3" t="s">
        <v>91</v>
      </c>
      <c r="BC9" s="3" t="s">
        <v>91</v>
      </c>
      <c r="BD9" s="3" t="s">
        <v>91</v>
      </c>
      <c r="BE9" s="3" t="s">
        <v>91</v>
      </c>
    </row>
    <row r="10" spans="1:57" x14ac:dyDescent="0.2">
      <c r="A10" s="7" t="s">
        <v>2</v>
      </c>
      <c r="B10" s="11">
        <v>57147190</v>
      </c>
      <c r="C10" s="11">
        <v>61501348.120000005</v>
      </c>
      <c r="D10" s="11">
        <v>56154723.239999995</v>
      </c>
      <c r="E10" s="11">
        <v>51280107.429999992</v>
      </c>
      <c r="F10" s="11">
        <v>44539654.529999979</v>
      </c>
      <c r="G10" s="11">
        <v>45717573.659999996</v>
      </c>
      <c r="H10" s="11">
        <v>38621174.849999987</v>
      </c>
      <c r="I10" s="11">
        <v>35316226.709999986</v>
      </c>
      <c r="J10" s="11">
        <v>39961583.529999994</v>
      </c>
      <c r="K10" s="11">
        <f>BE10</f>
        <v>44472212.300000004</v>
      </c>
      <c r="L10" s="151">
        <f>(K10-J10)*100/J10</f>
        <v>11.287412488581159</v>
      </c>
      <c r="M10" s="151">
        <f>(K10-B10)*100/B10</f>
        <v>-22.179529212197476</v>
      </c>
      <c r="N10" s="151"/>
      <c r="O10" s="64">
        <f>SUM(O12:O39)</f>
        <v>61256629.040000007</v>
      </c>
      <c r="P10" s="66">
        <f>SUM(P12:P39)</f>
        <v>1041141.7300000001</v>
      </c>
      <c r="Q10" s="66">
        <f>SUM(Q12:Q39)</f>
        <v>62297770.770000003</v>
      </c>
      <c r="S10" s="64">
        <f>SUM(S12:S39)</f>
        <v>56658825.18</v>
      </c>
      <c r="T10" s="66">
        <f>SUM(T12:T39)</f>
        <v>488366.05000000005</v>
      </c>
      <c r="U10" s="66">
        <f>SUM(U12:U39)</f>
        <v>57147191.229999997</v>
      </c>
      <c r="W10" s="64">
        <f>SUM(W12:W39)</f>
        <v>59926153.300000004</v>
      </c>
      <c r="X10" s="66">
        <f>SUM(X12:X39)</f>
        <v>1575194.82</v>
      </c>
      <c r="Y10" s="66">
        <f>SUM(Y12:Y39)</f>
        <v>61501348.120000005</v>
      </c>
      <c r="AA10" s="64">
        <f>SUM(AA12:AA39)</f>
        <v>55217221.750000007</v>
      </c>
      <c r="AB10" s="66">
        <f>SUM(AB12:AB39)</f>
        <v>937501.49</v>
      </c>
      <c r="AC10" s="66">
        <f>SUM(AC12:AC39)</f>
        <v>56154723.239999995</v>
      </c>
      <c r="AE10" s="64">
        <f>SUM(AE12:AE39)</f>
        <v>50617998.460000001</v>
      </c>
      <c r="AF10" s="66">
        <f>SUM(AF12:AF39)</f>
        <v>662108.97000000009</v>
      </c>
      <c r="AG10" s="66">
        <f>SUM(AG12:AG39)</f>
        <v>51280107.429999992</v>
      </c>
      <c r="AI10" s="66">
        <f>SUM(AI12:AI39)</f>
        <v>43848033.680000007</v>
      </c>
      <c r="AJ10" s="66">
        <f>SUM(AJ12:AJ39)</f>
        <v>691620.85</v>
      </c>
      <c r="AK10" s="66">
        <f>SUM(AK12:AK39)</f>
        <v>44539654.529999979</v>
      </c>
      <c r="AM10" s="66">
        <f>SUM(AM12:AM39)</f>
        <v>44896929.000000007</v>
      </c>
      <c r="AN10" s="66">
        <f>SUM(AN12:AN39)</f>
        <v>820644.66000000015</v>
      </c>
      <c r="AO10" s="66">
        <f>SUM(AO12:AO39)</f>
        <v>45717573.659999996</v>
      </c>
      <c r="AQ10" s="66">
        <f>SUM(AQ12:AQ39)</f>
        <v>37944033.5</v>
      </c>
      <c r="AR10" s="66">
        <f>SUM(AR12:AR39)</f>
        <v>677141.35000000009</v>
      </c>
      <c r="AS10" s="66">
        <f>SUM(AS12:AS39)</f>
        <v>38621174.849999987</v>
      </c>
      <c r="AU10" s="66">
        <f>SUM(AU12:AU39)</f>
        <v>34089105.5</v>
      </c>
      <c r="AV10" s="66">
        <f>SUM(AV12:AV39)</f>
        <v>1227121.2100000002</v>
      </c>
      <c r="AW10" s="66">
        <f>SUM(AW12:AW39)</f>
        <v>35316226.709999986</v>
      </c>
      <c r="AY10" s="3">
        <f>SUM(AY12:AY39)</f>
        <v>39431511.750000007</v>
      </c>
      <c r="AZ10" s="3">
        <f t="shared" ref="AZ10:BA10" si="0">SUM(AZ12:AZ39)</f>
        <v>530071.78</v>
      </c>
      <c r="BA10" s="3">
        <f t="shared" si="0"/>
        <v>39961583.529999994</v>
      </c>
      <c r="BC10" s="3">
        <v>43658053.990000002</v>
      </c>
      <c r="BD10" s="3">
        <v>814158.31</v>
      </c>
      <c r="BE10" s="3">
        <f>BC10+BD10</f>
        <v>44472212.300000004</v>
      </c>
    </row>
    <row r="11" spans="1:57" x14ac:dyDescent="0.2">
      <c r="M11" s="151"/>
      <c r="N11" s="151"/>
      <c r="O11" s="65"/>
      <c r="AN11" s="194"/>
      <c r="AR11" s="194"/>
      <c r="AV11" s="194"/>
    </row>
    <row r="12" spans="1:57" x14ac:dyDescent="0.2">
      <c r="A12" s="1" t="s">
        <v>3</v>
      </c>
      <c r="B12" s="1">
        <v>988840</v>
      </c>
      <c r="C12" s="1">
        <v>236621.8</v>
      </c>
      <c r="D12" s="1">
        <v>100606.1</v>
      </c>
      <c r="E12" s="1">
        <v>327768.69</v>
      </c>
      <c r="F12" s="1">
        <v>602505.43999999994</v>
      </c>
      <c r="G12" s="1">
        <v>743498.4</v>
      </c>
      <c r="H12" s="1">
        <v>358601.05</v>
      </c>
      <c r="I12" s="1">
        <v>46650.07</v>
      </c>
      <c r="J12" s="1">
        <v>507332.52</v>
      </c>
      <c r="K12" s="1">
        <f>BE12</f>
        <v>89086.07</v>
      </c>
      <c r="L12" s="151">
        <f>(K12-J12)*100/J12</f>
        <v>-82.440299707182177</v>
      </c>
      <c r="M12" s="151">
        <f>(K12-B12)*100/B12</f>
        <v>-90.990850895999358</v>
      </c>
      <c r="N12" s="151"/>
      <c r="O12" s="94">
        <v>1688389.45</v>
      </c>
      <c r="P12" s="52">
        <v>0</v>
      </c>
      <c r="Q12" s="3">
        <f>SUM(O12:P12)</f>
        <v>1688389.45</v>
      </c>
      <c r="S12" s="3">
        <v>988840</v>
      </c>
      <c r="T12" s="3">
        <v>0</v>
      </c>
      <c r="U12" s="3">
        <f>SUM(S12:T12)</f>
        <v>988840</v>
      </c>
      <c r="W12" s="3">
        <v>236621.8</v>
      </c>
      <c r="X12" s="3">
        <v>0</v>
      </c>
      <c r="Y12" s="3">
        <f>SUM(W12:X12)</f>
        <v>236621.8</v>
      </c>
      <c r="AA12" s="3">
        <v>100606.1</v>
      </c>
      <c r="AB12" s="3">
        <v>0</v>
      </c>
      <c r="AC12" s="3">
        <f>SUM(AA12:AB12)</f>
        <v>100606.1</v>
      </c>
      <c r="AE12" s="3">
        <v>327768.69</v>
      </c>
      <c r="AF12" s="3">
        <v>0</v>
      </c>
      <c r="AG12" s="3">
        <f>SUM(AE12:AF12)</f>
        <v>327768.69</v>
      </c>
      <c r="AI12" s="3">
        <v>602505.43999999994</v>
      </c>
      <c r="AJ12" s="3">
        <v>0</v>
      </c>
      <c r="AK12" s="3">
        <f>SUM(AI12:AJ12)</f>
        <v>602505.43999999994</v>
      </c>
      <c r="AM12" s="3">
        <v>743498.4</v>
      </c>
      <c r="AN12" s="3">
        <v>0</v>
      </c>
      <c r="AO12" s="3">
        <f>SUM(AM12:AN12)</f>
        <v>743498.4</v>
      </c>
      <c r="AQ12" s="3">
        <v>358601.05</v>
      </c>
      <c r="AR12" s="3">
        <v>0</v>
      </c>
      <c r="AS12" s="3">
        <f>SUM(AQ12:AR12)</f>
        <v>358601.05</v>
      </c>
      <c r="AU12" s="3">
        <v>46650.07</v>
      </c>
      <c r="AV12" s="3">
        <v>0</v>
      </c>
      <c r="AW12" s="3">
        <f>SUM(AU12:AV12)</f>
        <v>46650.07</v>
      </c>
      <c r="AY12" s="3">
        <v>507332.52</v>
      </c>
      <c r="AZ12" s="3">
        <v>0</v>
      </c>
      <c r="BA12" s="3">
        <f>SUM(AY12:AZ12)</f>
        <v>507332.52</v>
      </c>
      <c r="BC12" s="3">
        <v>89086.07</v>
      </c>
      <c r="BD12" s="3">
        <v>0</v>
      </c>
      <c r="BE12" s="3">
        <f>BC12+BD12</f>
        <v>89086.07</v>
      </c>
    </row>
    <row r="13" spans="1:57" x14ac:dyDescent="0.2">
      <c r="A13" s="1" t="s">
        <v>4</v>
      </c>
      <c r="B13" s="1">
        <v>7203477</v>
      </c>
      <c r="C13" s="1">
        <v>1110162.3</v>
      </c>
      <c r="D13" s="1">
        <v>2084223.7</v>
      </c>
      <c r="E13" s="1">
        <v>1481180.17</v>
      </c>
      <c r="F13" s="1">
        <v>1393542.73</v>
      </c>
      <c r="G13" s="1">
        <v>1481035.4000000001</v>
      </c>
      <c r="H13" s="1">
        <v>8856816.9900000002</v>
      </c>
      <c r="I13" s="1">
        <v>11030949.08</v>
      </c>
      <c r="J13" s="1">
        <v>13528802.98</v>
      </c>
      <c r="K13" s="1">
        <f t="shared" ref="K13:K16" si="1">BE13</f>
        <v>11315674.329999998</v>
      </c>
      <c r="L13" s="151">
        <f>(K13-J13)*100/J13</f>
        <v>-16.358643505059028</v>
      </c>
      <c r="M13" s="151">
        <f t="shared" ref="M13:M16" si="2">(K13-B13)*100/B13</f>
        <v>57.086283887628127</v>
      </c>
      <c r="N13" s="151"/>
      <c r="O13" s="94">
        <v>8006787</v>
      </c>
      <c r="P13" s="52">
        <v>53381.59</v>
      </c>
      <c r="Q13" s="3">
        <f>SUM(O13:P13)</f>
        <v>8060168.5899999999</v>
      </c>
      <c r="S13" s="3">
        <v>7199753</v>
      </c>
      <c r="T13" s="3">
        <v>3724.06</v>
      </c>
      <c r="U13" s="3">
        <f>SUM(S13:T13)</f>
        <v>7203477.0599999996</v>
      </c>
      <c r="W13" s="3">
        <v>1109078.8</v>
      </c>
      <c r="X13" s="3">
        <v>1083.5</v>
      </c>
      <c r="Y13" s="3">
        <f>SUM(W13:X13)</f>
        <v>1110162.3</v>
      </c>
      <c r="AA13" s="3">
        <v>2083712.42</v>
      </c>
      <c r="AB13" s="3">
        <v>511.28</v>
      </c>
      <c r="AC13" s="3">
        <f>SUM(AA13:AB13)</f>
        <v>2084223.7</v>
      </c>
      <c r="AE13" s="3">
        <v>1463940.63</v>
      </c>
      <c r="AF13" s="3">
        <v>17239.54</v>
      </c>
      <c r="AG13" s="3">
        <f>SUM(AE13:AF13)</f>
        <v>1481180.17</v>
      </c>
      <c r="AI13" s="3">
        <v>1355142.48</v>
      </c>
      <c r="AJ13" s="3">
        <v>38400.25</v>
      </c>
      <c r="AK13" s="3">
        <f>SUM(AI13:AJ13)</f>
        <v>1393542.73</v>
      </c>
      <c r="AM13" s="3">
        <v>1442146.9000000001</v>
      </c>
      <c r="AN13" s="3">
        <v>38888.5</v>
      </c>
      <c r="AO13" s="3">
        <f>SUM(AM13:AN13)</f>
        <v>1481035.4000000001</v>
      </c>
      <c r="AQ13" s="3">
        <v>8818316.9900000002</v>
      </c>
      <c r="AR13" s="3">
        <v>38500</v>
      </c>
      <c r="AS13" s="3">
        <f>SUM(AQ13:AR13)</f>
        <v>8856816.9900000002</v>
      </c>
      <c r="AU13" s="3">
        <v>11024822.779999999</v>
      </c>
      <c r="AV13" s="3">
        <v>6126.3</v>
      </c>
      <c r="AW13" s="3">
        <f>SUM(AU13:AV13)</f>
        <v>11030949.08</v>
      </c>
      <c r="AY13" s="3">
        <v>13513802.98</v>
      </c>
      <c r="AZ13" s="3">
        <v>15000</v>
      </c>
      <c r="BA13" s="3">
        <f t="shared" ref="BA13:BA39" si="3">SUM(AY13:AZ13)</f>
        <v>13528802.98</v>
      </c>
      <c r="BC13" s="3">
        <v>11300454.539999999</v>
      </c>
      <c r="BD13" s="3">
        <v>15219.79</v>
      </c>
      <c r="BE13" s="3">
        <f t="shared" ref="BE13:BE16" si="4">BC13+BD13</f>
        <v>11315674.329999998</v>
      </c>
    </row>
    <row r="14" spans="1:57" x14ac:dyDescent="0.2">
      <c r="A14" s="1" t="s">
        <v>5</v>
      </c>
      <c r="B14" s="1">
        <v>12877959</v>
      </c>
      <c r="C14" s="1">
        <v>13257466.74</v>
      </c>
      <c r="D14" s="1">
        <v>12221977.930000002</v>
      </c>
      <c r="E14" s="1">
        <v>13112468.58</v>
      </c>
      <c r="F14" s="1">
        <v>5531658.46</v>
      </c>
      <c r="G14" s="1">
        <v>4328106.6399999997</v>
      </c>
      <c r="H14" s="1">
        <v>3950822.379999999</v>
      </c>
      <c r="I14" s="1">
        <v>2393342.33</v>
      </c>
      <c r="J14" s="1">
        <v>2485292.33</v>
      </c>
      <c r="K14" s="1">
        <f t="shared" si="1"/>
        <v>1014791.89</v>
      </c>
      <c r="L14" s="151">
        <f>(K14-J14)*100/J14</f>
        <v>-59.168107600444735</v>
      </c>
      <c r="M14" s="151">
        <f t="shared" si="2"/>
        <v>-92.119932281194565</v>
      </c>
      <c r="N14" s="151"/>
      <c r="O14" s="94">
        <v>6723547</v>
      </c>
      <c r="P14" s="52">
        <v>1274.8900000000001</v>
      </c>
      <c r="Q14" s="3">
        <f>SUM(O14:P14)</f>
        <v>6724821.8899999997</v>
      </c>
      <c r="S14" s="3">
        <v>12876760</v>
      </c>
      <c r="T14" s="3">
        <v>1198.93</v>
      </c>
      <c r="U14" s="3">
        <f>SUM(S14:T14)</f>
        <v>12877958.93</v>
      </c>
      <c r="W14" s="3">
        <v>13241616.23</v>
      </c>
      <c r="X14" s="3">
        <v>15850.51</v>
      </c>
      <c r="Y14" s="3">
        <f>SUM(W14:X14)</f>
        <v>13257466.74</v>
      </c>
      <c r="AA14" s="3">
        <v>12221977.930000002</v>
      </c>
      <c r="AB14" s="3">
        <v>0</v>
      </c>
      <c r="AC14" s="3">
        <f>SUM(AA14:AB14)</f>
        <v>12221977.930000002</v>
      </c>
      <c r="AE14" s="3">
        <v>13111990.52</v>
      </c>
      <c r="AF14" s="3">
        <v>478.06</v>
      </c>
      <c r="AG14" s="3">
        <f>SUM(AE14:AF14)</f>
        <v>13112468.58</v>
      </c>
      <c r="AI14" s="3">
        <v>5412360.2000000002</v>
      </c>
      <c r="AJ14" s="3">
        <v>119298.26000000001</v>
      </c>
      <c r="AK14" s="3">
        <f>SUM(AI14:AJ14)</f>
        <v>5531658.46</v>
      </c>
      <c r="AM14" s="3">
        <v>4290344.0199999996</v>
      </c>
      <c r="AN14" s="3">
        <v>37762.620000000003</v>
      </c>
      <c r="AO14" s="3">
        <f>SUM(AM14:AN14)</f>
        <v>4328106.6399999997</v>
      </c>
      <c r="AQ14" s="3">
        <v>3729620.8699999992</v>
      </c>
      <c r="AR14" s="3">
        <v>221201.51</v>
      </c>
      <c r="AS14" s="3">
        <f>SUM(AQ14:AR14)</f>
        <v>3950822.379999999</v>
      </c>
      <c r="AU14" s="3">
        <v>1920579.62</v>
      </c>
      <c r="AV14" s="3">
        <v>472762.71</v>
      </c>
      <c r="AW14" s="3">
        <f>SUM(AU14:AV14)</f>
        <v>2393342.33</v>
      </c>
      <c r="AY14" s="3">
        <v>2430402.4900000002</v>
      </c>
      <c r="AZ14" s="3">
        <v>54889.84</v>
      </c>
      <c r="BA14" s="3">
        <f t="shared" si="3"/>
        <v>2485292.33</v>
      </c>
      <c r="BC14" s="3">
        <v>959231.72</v>
      </c>
      <c r="BD14" s="3">
        <v>55560.17</v>
      </c>
      <c r="BE14" s="3">
        <f t="shared" si="4"/>
        <v>1014791.89</v>
      </c>
    </row>
    <row r="15" spans="1:57" x14ac:dyDescent="0.2">
      <c r="A15" s="1" t="s">
        <v>6</v>
      </c>
      <c r="B15" s="1">
        <v>4745258</v>
      </c>
      <c r="C15" s="1">
        <v>4812138.96</v>
      </c>
      <c r="D15" s="1">
        <v>9484543.7899999991</v>
      </c>
      <c r="E15" s="1">
        <v>5288180.25</v>
      </c>
      <c r="F15" s="1">
        <v>8077677.8400000008</v>
      </c>
      <c r="G15" s="1">
        <v>12764682.190000001</v>
      </c>
      <c r="H15" s="1">
        <v>5639936.3499999996</v>
      </c>
      <c r="I15" s="1">
        <v>3793401.25</v>
      </c>
      <c r="J15" s="1">
        <v>2780736.04</v>
      </c>
      <c r="K15" s="1">
        <f t="shared" si="1"/>
        <v>11072479.609999999</v>
      </c>
      <c r="L15" s="151">
        <f>(K15-J15)*100/J15</f>
        <v>298.18520890605635</v>
      </c>
      <c r="M15" s="151">
        <f t="shared" si="2"/>
        <v>133.33777868347727</v>
      </c>
      <c r="N15" s="151"/>
      <c r="O15" s="94">
        <v>5267603.62</v>
      </c>
      <c r="P15" s="94">
        <v>139834.09</v>
      </c>
      <c r="Q15" s="3">
        <f>SUM(O15:P15)</f>
        <v>5407437.71</v>
      </c>
      <c r="S15" s="3">
        <v>4673679.08</v>
      </c>
      <c r="T15" s="3">
        <v>71579.16</v>
      </c>
      <c r="U15" s="3">
        <f>SUM(S15:T15)</f>
        <v>4745258.24</v>
      </c>
      <c r="W15" s="3">
        <v>4619705.37</v>
      </c>
      <c r="X15" s="3">
        <v>192433.59</v>
      </c>
      <c r="Y15" s="3">
        <f>SUM(W15:X15)</f>
        <v>4812138.96</v>
      </c>
      <c r="AA15" s="3">
        <v>9397716.8499999996</v>
      </c>
      <c r="AB15" s="3">
        <v>86826.94</v>
      </c>
      <c r="AC15" s="3">
        <f>SUM(AA15:AB15)</f>
        <v>9484543.7899999991</v>
      </c>
      <c r="AE15" s="3">
        <v>5193815.68</v>
      </c>
      <c r="AF15" s="3">
        <v>94364.57</v>
      </c>
      <c r="AG15" s="3">
        <f>SUM(AE15:AF15)</f>
        <v>5288180.25</v>
      </c>
      <c r="AI15" s="3">
        <v>7984320.6900000004</v>
      </c>
      <c r="AJ15" s="3">
        <v>93357.15</v>
      </c>
      <c r="AK15" s="3">
        <f>SUM(AI15:AJ15)</f>
        <v>8077677.8400000008</v>
      </c>
      <c r="AM15" s="3">
        <v>12694370.740000002</v>
      </c>
      <c r="AN15" s="3">
        <v>70311.45</v>
      </c>
      <c r="AO15" s="3">
        <f>SUM(AM15:AN15)</f>
        <v>12764682.190000001</v>
      </c>
      <c r="AQ15" s="3">
        <v>5531976.2299999995</v>
      </c>
      <c r="AR15" s="3">
        <v>107960.12</v>
      </c>
      <c r="AS15" s="3">
        <f>SUM(AQ15:AR15)</f>
        <v>5639936.3499999996</v>
      </c>
      <c r="AU15" s="3">
        <v>3736053.16</v>
      </c>
      <c r="AV15" s="3">
        <v>57348.09</v>
      </c>
      <c r="AW15" s="3">
        <f>SUM(AU15:AV15)</f>
        <v>3793401.25</v>
      </c>
      <c r="AY15" s="3">
        <v>2744523.25</v>
      </c>
      <c r="AZ15" s="3">
        <v>36212.79</v>
      </c>
      <c r="BA15" s="3">
        <f t="shared" si="3"/>
        <v>2780736.04</v>
      </c>
      <c r="BC15" s="3">
        <v>10674141.77</v>
      </c>
      <c r="BD15" s="3">
        <v>398337.84</v>
      </c>
      <c r="BE15" s="3">
        <f t="shared" si="4"/>
        <v>11072479.609999999</v>
      </c>
    </row>
    <row r="16" spans="1:57" x14ac:dyDescent="0.2">
      <c r="A16" s="1" t="s">
        <v>7</v>
      </c>
      <c r="B16" s="1">
        <v>820831</v>
      </c>
      <c r="C16" s="1">
        <v>972702.62</v>
      </c>
      <c r="D16" s="1">
        <v>1309155.43</v>
      </c>
      <c r="E16" s="1">
        <v>1184864.24</v>
      </c>
      <c r="F16" s="1">
        <v>516027.79</v>
      </c>
      <c r="G16" s="1">
        <v>345093.86000000004</v>
      </c>
      <c r="H16" s="1">
        <v>283208.05</v>
      </c>
      <c r="I16" s="1">
        <v>281283.89</v>
      </c>
      <c r="J16" s="1">
        <v>230116.45</v>
      </c>
      <c r="K16" s="1">
        <f t="shared" si="1"/>
        <v>231870.81</v>
      </c>
      <c r="L16" s="151">
        <f>(K16-J16)*100/J16</f>
        <v>0.76237922147677228</v>
      </c>
      <c r="M16" s="151">
        <f t="shared" si="2"/>
        <v>-71.751699192647436</v>
      </c>
      <c r="N16" s="151"/>
      <c r="O16" s="94">
        <v>959472</v>
      </c>
      <c r="P16" s="95">
        <v>40400</v>
      </c>
      <c r="Q16" s="3">
        <f>SUM(O16:P16)</f>
        <v>999872</v>
      </c>
      <c r="S16" s="3">
        <v>782288.84</v>
      </c>
      <c r="T16" s="3">
        <v>38542.339999999997</v>
      </c>
      <c r="U16" s="3">
        <f>SUM(S16:T16)</f>
        <v>820831.17999999993</v>
      </c>
      <c r="W16" s="3">
        <v>920266.62</v>
      </c>
      <c r="X16" s="3">
        <v>52436</v>
      </c>
      <c r="Y16" s="3">
        <f>SUM(W16:X16)</f>
        <v>972702.62</v>
      </c>
      <c r="AA16" s="3">
        <v>1233999.9099999999</v>
      </c>
      <c r="AB16" s="3">
        <v>75155.520000000004</v>
      </c>
      <c r="AC16" s="3">
        <f>SUM(AA16:AB16)</f>
        <v>1309155.43</v>
      </c>
      <c r="AE16" s="3">
        <v>1060397.1599999999</v>
      </c>
      <c r="AF16" s="3">
        <v>124467.08</v>
      </c>
      <c r="AG16" s="3">
        <f>SUM(AE16:AF16)</f>
        <v>1184864.24</v>
      </c>
      <c r="AI16" s="3">
        <v>453268.22</v>
      </c>
      <c r="AJ16" s="3">
        <v>62759.57</v>
      </c>
      <c r="AK16" s="3">
        <f>SUM(AI16:AJ16)</f>
        <v>516027.79</v>
      </c>
      <c r="AM16" s="3">
        <v>318449.60000000003</v>
      </c>
      <c r="AN16" s="3">
        <v>26644.26</v>
      </c>
      <c r="AO16" s="3">
        <f>SUM(AM16:AN16)</f>
        <v>345093.86000000004</v>
      </c>
      <c r="AQ16" s="3">
        <v>267091.36</v>
      </c>
      <c r="AR16" s="3">
        <v>16116.69</v>
      </c>
      <c r="AS16" s="3">
        <f>SUM(AQ16:AR16)</f>
        <v>283208.05</v>
      </c>
      <c r="AU16" s="3">
        <v>269615.05</v>
      </c>
      <c r="AV16" s="3">
        <v>11668.84</v>
      </c>
      <c r="AW16" s="3">
        <f>SUM(AU16:AV16)</f>
        <v>281283.89</v>
      </c>
      <c r="AY16" s="3">
        <v>217603.35</v>
      </c>
      <c r="AZ16" s="3">
        <v>12513.1</v>
      </c>
      <c r="BA16" s="3">
        <f t="shared" si="3"/>
        <v>230116.45</v>
      </c>
      <c r="BC16" s="3">
        <v>223512.63</v>
      </c>
      <c r="BD16" s="3">
        <v>8358.18</v>
      </c>
      <c r="BE16" s="3">
        <f t="shared" si="4"/>
        <v>231870.81</v>
      </c>
    </row>
    <row r="17" spans="1:57" x14ac:dyDescent="0.2">
      <c r="L17" s="151"/>
      <c r="M17" s="151"/>
      <c r="N17" s="151"/>
      <c r="O17" s="52"/>
      <c r="P17" s="97"/>
    </row>
    <row r="18" spans="1:57" x14ac:dyDescent="0.2">
      <c r="A18" s="1" t="s">
        <v>8</v>
      </c>
      <c r="B18" s="1">
        <v>70301</v>
      </c>
      <c r="C18" s="1">
        <v>270875.43</v>
      </c>
      <c r="D18" s="1">
        <v>394949.48</v>
      </c>
      <c r="E18" s="1">
        <v>619135.93000000005</v>
      </c>
      <c r="F18" s="1">
        <v>222572.23</v>
      </c>
      <c r="G18" s="1">
        <v>116394.37</v>
      </c>
      <c r="H18" s="1">
        <v>37897.35</v>
      </c>
      <c r="I18" s="1">
        <v>26732.58</v>
      </c>
      <c r="J18" s="1">
        <v>42913.79</v>
      </c>
      <c r="K18" s="1">
        <f t="shared" ref="K18:K39" si="5">BE18</f>
        <v>32126.7</v>
      </c>
      <c r="L18" s="151">
        <f>(K18-J18)*100/J18</f>
        <v>-25.136651878102587</v>
      </c>
      <c r="M18" s="151">
        <f t="shared" ref="M18:M39" si="6">(K18-B18)*100/B18</f>
        <v>-54.301219043825839</v>
      </c>
      <c r="N18" s="151"/>
      <c r="O18" s="95">
        <v>100924.54</v>
      </c>
      <c r="P18" s="95">
        <v>2480.88</v>
      </c>
      <c r="Q18" s="3">
        <f>SUM(O18:P18)</f>
        <v>103405.42</v>
      </c>
      <c r="S18" s="3">
        <v>68707.17</v>
      </c>
      <c r="T18" s="3">
        <v>1593.34</v>
      </c>
      <c r="U18" s="3">
        <f>SUM(S18:T18)</f>
        <v>70300.509999999995</v>
      </c>
      <c r="W18" s="3">
        <v>269705.21000000002</v>
      </c>
      <c r="X18" s="3">
        <v>1170.22</v>
      </c>
      <c r="Y18" s="3">
        <f>SUM(W18:X18)</f>
        <v>270875.43</v>
      </c>
      <c r="AA18" s="3">
        <v>394228.55</v>
      </c>
      <c r="AB18" s="3">
        <v>720.93</v>
      </c>
      <c r="AC18" s="3">
        <f>SUM(AA18:AB18)</f>
        <v>394949.48</v>
      </c>
      <c r="AE18" s="3">
        <v>617953.79</v>
      </c>
      <c r="AF18" s="3">
        <v>1182.1400000000001</v>
      </c>
      <c r="AG18" s="3">
        <f>SUM(AE18:AF18)</f>
        <v>619135.93000000005</v>
      </c>
      <c r="AI18" s="3">
        <v>222572.23</v>
      </c>
      <c r="AJ18" s="3">
        <v>0</v>
      </c>
      <c r="AK18" s="3">
        <f>SUM(AI18:AJ18)</f>
        <v>222572.23</v>
      </c>
      <c r="AM18" s="3">
        <v>116394.37</v>
      </c>
      <c r="AN18" s="3">
        <v>0</v>
      </c>
      <c r="AO18" s="3">
        <f>SUM(AM18:AN18)</f>
        <v>116394.37</v>
      </c>
      <c r="AQ18" s="3">
        <v>37897.35</v>
      </c>
      <c r="AR18" s="3">
        <v>0</v>
      </c>
      <c r="AS18" s="3">
        <f>SUM(AQ18:AR18)</f>
        <v>37897.35</v>
      </c>
      <c r="AU18" s="3">
        <v>26732.58</v>
      </c>
      <c r="AV18" s="3">
        <v>0</v>
      </c>
      <c r="AW18" s="3">
        <f>SUM(AU18:AV18)</f>
        <v>26732.58</v>
      </c>
      <c r="AY18" s="3">
        <v>42596.83</v>
      </c>
      <c r="AZ18" s="3">
        <v>316.95999999999998</v>
      </c>
      <c r="BA18" s="3">
        <f t="shared" si="3"/>
        <v>42913.79</v>
      </c>
      <c r="BC18" s="3">
        <v>32126.7</v>
      </c>
      <c r="BD18" s="3">
        <v>0</v>
      </c>
      <c r="BE18" s="3">
        <f t="shared" ref="BE18:BE39" si="7">BC18+BD18</f>
        <v>32126.7</v>
      </c>
    </row>
    <row r="19" spans="1:57" x14ac:dyDescent="0.2">
      <c r="A19" s="1" t="s">
        <v>9</v>
      </c>
      <c r="B19" s="1">
        <v>2311487</v>
      </c>
      <c r="C19" s="1">
        <v>1342092.6100000001</v>
      </c>
      <c r="D19" s="1">
        <v>1796581.04</v>
      </c>
      <c r="E19" s="1">
        <v>1453292.81</v>
      </c>
      <c r="F19" s="1">
        <v>1697988.76</v>
      </c>
      <c r="G19" s="1">
        <v>1774978.54</v>
      </c>
      <c r="H19" s="1">
        <v>1115390.22</v>
      </c>
      <c r="I19" s="1">
        <v>2061945.65</v>
      </c>
      <c r="J19" s="1">
        <v>2249323.7899999996</v>
      </c>
      <c r="K19" s="1">
        <f t="shared" si="5"/>
        <v>1568061.32</v>
      </c>
      <c r="L19" s="151">
        <f>(K19-J19)*100/J19</f>
        <v>-30.287434518264696</v>
      </c>
      <c r="M19" s="151">
        <f t="shared" si="6"/>
        <v>-32.162226307134759</v>
      </c>
      <c r="N19" s="151"/>
      <c r="O19" s="94">
        <v>1467988.6</v>
      </c>
      <c r="P19" s="52">
        <v>11391.87</v>
      </c>
      <c r="Q19" s="3">
        <f>SUM(O19:P19)</f>
        <v>1479380.4700000002</v>
      </c>
      <c r="S19" s="3">
        <v>2290730.09</v>
      </c>
      <c r="T19" s="3">
        <v>20757.14</v>
      </c>
      <c r="U19" s="3">
        <f>SUM(S19:T19)</f>
        <v>2311487.23</v>
      </c>
      <c r="W19" s="3">
        <v>1335344.3600000001</v>
      </c>
      <c r="X19" s="3">
        <v>6748.25</v>
      </c>
      <c r="Y19" s="3">
        <f>SUM(W19:X19)</f>
        <v>1342092.6100000001</v>
      </c>
      <c r="AA19" s="3">
        <v>1795985.31</v>
      </c>
      <c r="AB19" s="3">
        <v>595.73</v>
      </c>
      <c r="AC19" s="3">
        <f>SUM(AA19:AB19)</f>
        <v>1796581.04</v>
      </c>
      <c r="AE19" s="3">
        <v>1451638.62</v>
      </c>
      <c r="AF19" s="3">
        <v>1654.19</v>
      </c>
      <c r="AG19" s="3">
        <f>SUM(AE19:AF19)</f>
        <v>1453292.81</v>
      </c>
      <c r="AI19" s="3">
        <v>1696760.56</v>
      </c>
      <c r="AJ19" s="3">
        <v>1228.2</v>
      </c>
      <c r="AK19" s="3">
        <f>SUM(AI19:AJ19)</f>
        <v>1697988.76</v>
      </c>
      <c r="AM19" s="3">
        <v>1774766.6400000001</v>
      </c>
      <c r="AN19" s="3">
        <v>211.9</v>
      </c>
      <c r="AO19" s="3">
        <f>SUM(AM19:AN19)</f>
        <v>1774978.54</v>
      </c>
      <c r="AQ19" s="3">
        <v>1113873.42</v>
      </c>
      <c r="AR19" s="3">
        <v>1516.8</v>
      </c>
      <c r="AS19" s="3">
        <f>SUM(AQ19:AR19)</f>
        <v>1115390.22</v>
      </c>
      <c r="AU19" s="3">
        <v>2061467.01</v>
      </c>
      <c r="AV19" s="3">
        <v>478.64</v>
      </c>
      <c r="AW19" s="3">
        <f>SUM(AU19:AV19)</f>
        <v>2061945.65</v>
      </c>
      <c r="AY19" s="3">
        <v>2246777.4699999997</v>
      </c>
      <c r="AZ19" s="3">
        <v>2546.3200000000002</v>
      </c>
      <c r="BA19" s="3">
        <f t="shared" si="3"/>
        <v>2249323.7899999996</v>
      </c>
      <c r="BC19" s="3">
        <v>1567474.3</v>
      </c>
      <c r="BD19" s="3">
        <v>587.02</v>
      </c>
      <c r="BE19" s="3">
        <f t="shared" si="7"/>
        <v>1568061.32</v>
      </c>
    </row>
    <row r="20" spans="1:57" x14ac:dyDescent="0.2">
      <c r="A20" s="1" t="s">
        <v>10</v>
      </c>
      <c r="B20" s="1">
        <v>906806</v>
      </c>
      <c r="C20" s="1">
        <v>818925.82</v>
      </c>
      <c r="D20" s="1">
        <v>703840.5</v>
      </c>
      <c r="E20" s="1">
        <v>611049.28</v>
      </c>
      <c r="F20" s="1">
        <v>1374182.8</v>
      </c>
      <c r="G20" s="1">
        <v>678504.1</v>
      </c>
      <c r="H20" s="1">
        <v>265419.77999999997</v>
      </c>
      <c r="I20" s="1">
        <v>180487.67999999999</v>
      </c>
      <c r="J20" s="1">
        <v>185218.42</v>
      </c>
      <c r="K20" s="1">
        <f t="shared" si="5"/>
        <v>157561.49</v>
      </c>
      <c r="L20" s="151">
        <f>(K20-J20)*100/J20</f>
        <v>-14.932062372630121</v>
      </c>
      <c r="M20" s="151">
        <f t="shared" si="6"/>
        <v>-82.6245646808689</v>
      </c>
      <c r="N20" s="151"/>
      <c r="O20" s="94">
        <v>809010.21</v>
      </c>
      <c r="P20" s="52">
        <v>34046.46</v>
      </c>
      <c r="Q20" s="3">
        <f>SUM(O20:P20)</f>
        <v>843056.66999999993</v>
      </c>
      <c r="S20" s="3">
        <v>879521.53</v>
      </c>
      <c r="T20" s="3">
        <v>27284.61</v>
      </c>
      <c r="U20" s="3">
        <f>SUM(S20:T20)</f>
        <v>906806.14</v>
      </c>
      <c r="W20" s="3">
        <v>801805.77</v>
      </c>
      <c r="X20" s="3">
        <v>17120.05</v>
      </c>
      <c r="Y20" s="3">
        <f>SUM(W20:X20)</f>
        <v>818925.82000000007</v>
      </c>
      <c r="AA20" s="3">
        <v>700651.8</v>
      </c>
      <c r="AB20" s="3">
        <v>3188.7</v>
      </c>
      <c r="AC20" s="3">
        <f>SUM(AA20:AB20)</f>
        <v>703840.5</v>
      </c>
      <c r="AE20" s="3">
        <v>611049.28</v>
      </c>
      <c r="AF20" s="3">
        <v>0</v>
      </c>
      <c r="AG20" s="3">
        <f>SUM(AE20:AF20)</f>
        <v>611049.28</v>
      </c>
      <c r="AI20" s="3">
        <v>1348259.4200000002</v>
      </c>
      <c r="AJ20" s="3">
        <v>25923.38</v>
      </c>
      <c r="AK20" s="3">
        <f>SUM(AI20:AJ20)</f>
        <v>1374182.8</v>
      </c>
      <c r="AM20" s="3">
        <v>678504.1</v>
      </c>
      <c r="AN20" s="3">
        <v>0</v>
      </c>
      <c r="AO20" s="3">
        <f>SUM(AM20:AN20)</f>
        <v>678504.1</v>
      </c>
      <c r="AQ20" s="3">
        <v>264050.56999999995</v>
      </c>
      <c r="AR20" s="3">
        <v>1369.21</v>
      </c>
      <c r="AS20" s="3">
        <f>SUM(AQ20:AR20)</f>
        <v>265419.77999999997</v>
      </c>
      <c r="AU20" s="3">
        <v>180487.67999999999</v>
      </c>
      <c r="AV20" s="3">
        <v>0</v>
      </c>
      <c r="AW20" s="3">
        <f>SUM(AU20:AV20)</f>
        <v>180487.67999999999</v>
      </c>
      <c r="AY20" s="3">
        <v>185218.42</v>
      </c>
      <c r="AZ20" s="3">
        <v>0</v>
      </c>
      <c r="BA20" s="3">
        <f t="shared" si="3"/>
        <v>185218.42</v>
      </c>
      <c r="BC20" s="3">
        <v>157561.49</v>
      </c>
      <c r="BD20" s="3">
        <v>0</v>
      </c>
      <c r="BE20" s="3">
        <f t="shared" si="7"/>
        <v>157561.49</v>
      </c>
    </row>
    <row r="21" spans="1:57" x14ac:dyDescent="0.2">
      <c r="A21" s="1" t="s">
        <v>11</v>
      </c>
      <c r="B21" s="1">
        <v>2020858</v>
      </c>
      <c r="C21" s="1">
        <v>1476145.49</v>
      </c>
      <c r="D21" s="1">
        <v>1945562.8</v>
      </c>
      <c r="E21" s="1">
        <v>1440264.87</v>
      </c>
      <c r="F21" s="1">
        <v>492293.99000000005</v>
      </c>
      <c r="G21" s="1">
        <v>581158.42000000004</v>
      </c>
      <c r="H21" s="1">
        <v>166502.09</v>
      </c>
      <c r="I21" s="1">
        <v>267700.75</v>
      </c>
      <c r="J21" s="1">
        <v>218032.16</v>
      </c>
      <c r="K21" s="1">
        <f t="shared" si="5"/>
        <v>795681.61</v>
      </c>
      <c r="L21" s="151">
        <f>(K21-J21)*100/J21</f>
        <v>264.93772753524064</v>
      </c>
      <c r="M21" s="151">
        <f t="shared" si="6"/>
        <v>-60.6265452594888</v>
      </c>
      <c r="N21" s="151"/>
      <c r="O21" s="94">
        <v>1169810.79</v>
      </c>
      <c r="P21" s="52">
        <v>27401.5</v>
      </c>
      <c r="Q21" s="3">
        <f>SUM(O21:P21)</f>
        <v>1197212.29</v>
      </c>
      <c r="S21" s="3">
        <v>2008214.23</v>
      </c>
      <c r="T21" s="3">
        <v>12643.71</v>
      </c>
      <c r="U21" s="3">
        <f>SUM(S21:T21)</f>
        <v>2020857.94</v>
      </c>
      <c r="W21" s="3">
        <v>1474612.71</v>
      </c>
      <c r="X21" s="3">
        <v>1532.78</v>
      </c>
      <c r="Y21" s="3">
        <f>SUM(W21:X21)</f>
        <v>1476145.49</v>
      </c>
      <c r="AA21" s="3">
        <v>1943454.62</v>
      </c>
      <c r="AB21" s="3">
        <v>2108.1799999999998</v>
      </c>
      <c r="AC21" s="3">
        <f>SUM(AA21:AB21)</f>
        <v>1945562.8</v>
      </c>
      <c r="AE21" s="3">
        <v>1439493.25</v>
      </c>
      <c r="AF21" s="3">
        <v>771.62</v>
      </c>
      <c r="AG21" s="3">
        <f>SUM(AE21:AF21)</f>
        <v>1440264.87</v>
      </c>
      <c r="AI21" s="3">
        <v>476210.28</v>
      </c>
      <c r="AJ21" s="3">
        <v>16083.71</v>
      </c>
      <c r="AK21" s="3">
        <f>SUM(AI21:AJ21)</f>
        <v>492293.99000000005</v>
      </c>
      <c r="AM21" s="3">
        <v>540408.20000000007</v>
      </c>
      <c r="AN21" s="3">
        <v>40750.22</v>
      </c>
      <c r="AO21" s="3">
        <f>SUM(AM21:AN21)</f>
        <v>581158.42000000004</v>
      </c>
      <c r="AQ21" s="3">
        <v>163537.07</v>
      </c>
      <c r="AR21" s="3">
        <v>2965.02</v>
      </c>
      <c r="AS21" s="3">
        <f>SUM(AQ21:AR21)</f>
        <v>166502.09</v>
      </c>
      <c r="AU21" s="3">
        <v>267700.75</v>
      </c>
      <c r="AV21" s="3">
        <v>0</v>
      </c>
      <c r="AW21" s="3">
        <f>SUM(AU21:AV21)</f>
        <v>267700.75</v>
      </c>
      <c r="AY21" s="3">
        <v>217673.1</v>
      </c>
      <c r="AZ21" s="3">
        <v>359.06</v>
      </c>
      <c r="BA21" s="3">
        <f t="shared" si="3"/>
        <v>218032.16</v>
      </c>
      <c r="BC21" s="3">
        <v>795228.71</v>
      </c>
      <c r="BD21" s="3">
        <v>452.9</v>
      </c>
      <c r="BE21" s="3">
        <f t="shared" si="7"/>
        <v>795681.61</v>
      </c>
    </row>
    <row r="22" spans="1:57" x14ac:dyDescent="0.2">
      <c r="A22" s="1" t="s">
        <v>12</v>
      </c>
      <c r="B22" s="1">
        <v>323324</v>
      </c>
      <c r="C22" s="1">
        <v>448123.6</v>
      </c>
      <c r="D22" s="1">
        <v>453760.74</v>
      </c>
      <c r="E22" s="1">
        <v>375944.6</v>
      </c>
      <c r="F22" s="1">
        <v>443783.15</v>
      </c>
      <c r="G22" s="1">
        <v>302202.90000000002</v>
      </c>
      <c r="H22" s="1">
        <v>309608.34999999998</v>
      </c>
      <c r="I22" s="1">
        <v>291480.03999999998</v>
      </c>
      <c r="J22" s="1">
        <v>342414.98</v>
      </c>
      <c r="K22" s="1">
        <f t="shared" si="5"/>
        <v>374994.86</v>
      </c>
      <c r="L22" s="151">
        <f>(K22-J22)*100/J22</f>
        <v>9.5147355994764027</v>
      </c>
      <c r="M22" s="151">
        <f t="shared" si="6"/>
        <v>15.981139661763427</v>
      </c>
      <c r="N22" s="151"/>
      <c r="O22" s="96">
        <v>422665.16</v>
      </c>
      <c r="P22" s="52">
        <v>0</v>
      </c>
      <c r="Q22" s="3">
        <f>SUM(O22:P22)</f>
        <v>422665.16</v>
      </c>
      <c r="S22" s="3">
        <v>323324</v>
      </c>
      <c r="T22" s="3">
        <v>0</v>
      </c>
      <c r="U22" s="3">
        <f>SUM(S22:T22)</f>
        <v>323324</v>
      </c>
      <c r="W22" s="3">
        <v>448123.6</v>
      </c>
      <c r="X22" s="3">
        <v>0</v>
      </c>
      <c r="Y22" s="3">
        <f>SUM(W22:X22)</f>
        <v>448123.6</v>
      </c>
      <c r="AA22" s="3">
        <v>453760.74</v>
      </c>
      <c r="AB22" s="3">
        <v>0</v>
      </c>
      <c r="AC22" s="3">
        <f>SUM(AA22:AB22)</f>
        <v>453760.74</v>
      </c>
      <c r="AE22" s="3">
        <v>375944.6</v>
      </c>
      <c r="AF22" s="3">
        <v>0</v>
      </c>
      <c r="AG22" s="3">
        <f>SUM(AE22:AF22)</f>
        <v>375944.6</v>
      </c>
      <c r="AI22" s="3">
        <v>443783.15</v>
      </c>
      <c r="AJ22" s="3">
        <v>0</v>
      </c>
      <c r="AK22" s="3">
        <f>SUM(AI22:AJ22)</f>
        <v>443783.15</v>
      </c>
      <c r="AM22" s="3">
        <v>302202.90000000002</v>
      </c>
      <c r="AN22" s="3">
        <v>0</v>
      </c>
      <c r="AO22" s="3">
        <f>SUM(AM22:AN22)</f>
        <v>302202.90000000002</v>
      </c>
      <c r="AQ22" s="3">
        <v>309608.34999999998</v>
      </c>
      <c r="AR22" s="3">
        <v>0</v>
      </c>
      <c r="AS22" s="3">
        <f>SUM(AQ22:AR22)</f>
        <v>309608.34999999998</v>
      </c>
      <c r="AU22" s="3">
        <v>291480.03999999998</v>
      </c>
      <c r="AV22" s="3">
        <v>0</v>
      </c>
      <c r="AW22" s="3">
        <f>SUM(AU22:AV22)</f>
        <v>291480.03999999998</v>
      </c>
      <c r="AY22" s="3">
        <v>342414.98</v>
      </c>
      <c r="AZ22" s="3">
        <v>0</v>
      </c>
      <c r="BA22" s="3">
        <f t="shared" si="3"/>
        <v>342414.98</v>
      </c>
      <c r="BC22" s="3">
        <v>374994.86</v>
      </c>
      <c r="BD22" s="3">
        <v>0</v>
      </c>
      <c r="BE22" s="3">
        <f t="shared" si="7"/>
        <v>374994.86</v>
      </c>
    </row>
    <row r="23" spans="1:57" x14ac:dyDescent="0.2">
      <c r="L23" s="151"/>
      <c r="M23" s="151"/>
      <c r="N23" s="151"/>
      <c r="O23" s="52"/>
      <c r="P23" s="52"/>
    </row>
    <row r="24" spans="1:57" x14ac:dyDescent="0.2">
      <c r="A24" s="1" t="s">
        <v>13</v>
      </c>
      <c r="B24" s="1">
        <v>2607922</v>
      </c>
      <c r="C24" s="1">
        <v>2979096.81</v>
      </c>
      <c r="D24" s="1">
        <v>2572696.9900000002</v>
      </c>
      <c r="E24" s="1">
        <v>3582327.06</v>
      </c>
      <c r="F24" s="1">
        <v>3935515.0099999993</v>
      </c>
      <c r="G24" s="1">
        <v>4139362.3600000003</v>
      </c>
      <c r="H24" s="1">
        <v>3952014.74</v>
      </c>
      <c r="I24" s="1">
        <v>1065951.43</v>
      </c>
      <c r="J24" s="1">
        <v>1144136.9699999997</v>
      </c>
      <c r="K24" s="1">
        <f t="shared" ref="K24" si="8">BE24</f>
        <v>1806747.9899999998</v>
      </c>
      <c r="L24" s="151">
        <f>(K24-J24)*100/J24</f>
        <v>57.913609766495014</v>
      </c>
      <c r="M24" s="151">
        <f t="shared" ref="M24" si="9">(K24-B24)*100/B24</f>
        <v>-30.720781142994319</v>
      </c>
      <c r="N24" s="151"/>
      <c r="O24" s="94">
        <v>3893643.2</v>
      </c>
      <c r="P24" s="52">
        <v>73452.320000000007</v>
      </c>
      <c r="Q24" s="3">
        <f>SUM(O24:P24)</f>
        <v>3967095.52</v>
      </c>
      <c r="S24" s="3">
        <v>2532854.5</v>
      </c>
      <c r="T24" s="3">
        <v>75067.149999999994</v>
      </c>
      <c r="U24" s="3">
        <f>SUM(S24:T24)</f>
        <v>2607921.65</v>
      </c>
      <c r="W24" s="3">
        <v>2912771.71</v>
      </c>
      <c r="X24" s="3">
        <v>66325.100000000006</v>
      </c>
      <c r="Y24" s="3">
        <f>SUM(W24:X24)</f>
        <v>2979096.81</v>
      </c>
      <c r="AA24" s="3">
        <v>2510852.4</v>
      </c>
      <c r="AB24" s="3">
        <v>61844.59</v>
      </c>
      <c r="AC24" s="3">
        <f>SUM(AA24:AB24)</f>
        <v>2572696.9899999998</v>
      </c>
      <c r="AE24" s="3">
        <v>3474092.84</v>
      </c>
      <c r="AF24" s="3">
        <v>108234.22</v>
      </c>
      <c r="AG24" s="3">
        <f>SUM(AE24:AF24)</f>
        <v>3582327.06</v>
      </c>
      <c r="AI24" s="3">
        <v>3834794.4199999995</v>
      </c>
      <c r="AJ24" s="3">
        <v>100720.59</v>
      </c>
      <c r="AK24" s="3">
        <f>SUM(AI24:AJ24)</f>
        <v>3935515.0099999993</v>
      </c>
      <c r="AM24" s="3">
        <v>3844306.7600000002</v>
      </c>
      <c r="AN24" s="3">
        <v>295055.59999999998</v>
      </c>
      <c r="AO24" s="3">
        <f>SUM(AM24:AN24)</f>
        <v>4139362.3600000003</v>
      </c>
      <c r="AQ24" s="3">
        <v>3842671.8000000003</v>
      </c>
      <c r="AR24" s="3">
        <v>109342.94</v>
      </c>
      <c r="AS24" s="3">
        <f>SUM(AQ24:AR24)</f>
        <v>3952014.74</v>
      </c>
      <c r="AU24" s="3">
        <v>1039743.63</v>
      </c>
      <c r="AV24" s="3">
        <v>26207.800000000003</v>
      </c>
      <c r="AW24" s="3">
        <f>SUM(AU24:AV24)</f>
        <v>1065951.43</v>
      </c>
      <c r="AY24" s="3">
        <v>963692.4099999998</v>
      </c>
      <c r="AZ24" s="3">
        <v>180444.56</v>
      </c>
      <c r="BA24" s="3">
        <f t="shared" si="3"/>
        <v>1144136.9699999997</v>
      </c>
      <c r="BC24" s="3">
        <v>1637078.1499999997</v>
      </c>
      <c r="BD24" s="3">
        <v>169669.84</v>
      </c>
      <c r="BE24" s="3">
        <f t="shared" ref="BE24" si="10">BC24+BD24</f>
        <v>1806747.9899999998</v>
      </c>
    </row>
    <row r="25" spans="1:57" x14ac:dyDescent="0.2">
      <c r="A25" s="1" t="s">
        <v>14</v>
      </c>
      <c r="B25" s="1">
        <v>307739</v>
      </c>
      <c r="C25" s="1">
        <v>442594.45</v>
      </c>
      <c r="D25" s="1">
        <v>545678.94999999995</v>
      </c>
      <c r="E25" s="1">
        <v>659173.09</v>
      </c>
      <c r="F25" s="1">
        <v>198679.34</v>
      </c>
      <c r="G25" s="1">
        <v>137018.91</v>
      </c>
      <c r="H25" s="1">
        <v>105205.81000000003</v>
      </c>
      <c r="I25" s="1">
        <v>88433.75</v>
      </c>
      <c r="J25" s="1">
        <v>349731.27</v>
      </c>
      <c r="K25" s="1">
        <f t="shared" si="5"/>
        <v>573284.22000000009</v>
      </c>
      <c r="L25" s="151">
        <f>(K25-J25)*100/J25</f>
        <v>63.921350241286703</v>
      </c>
      <c r="M25" s="151">
        <f t="shared" si="6"/>
        <v>86.289102128751992</v>
      </c>
      <c r="N25" s="151"/>
      <c r="O25" s="94">
        <v>466925.46</v>
      </c>
      <c r="P25" s="95">
        <v>1412.52</v>
      </c>
      <c r="Q25" s="3">
        <f>SUM(O25:P25)</f>
        <v>468337.98000000004</v>
      </c>
      <c r="S25" s="3">
        <v>302016.08</v>
      </c>
      <c r="T25" s="3">
        <v>5723.15</v>
      </c>
      <c r="U25" s="3">
        <f>SUM(S25:T25)</f>
        <v>307739.23000000004</v>
      </c>
      <c r="W25" s="3">
        <v>437178.81</v>
      </c>
      <c r="X25" s="3">
        <v>5415.64</v>
      </c>
      <c r="Y25" s="3">
        <f>SUM(W25:X25)</f>
        <v>442594.45</v>
      </c>
      <c r="AA25" s="3">
        <v>539452.76</v>
      </c>
      <c r="AB25" s="3">
        <v>6226.19</v>
      </c>
      <c r="AC25" s="3">
        <f>SUM(AA25:AB25)</f>
        <v>545678.94999999995</v>
      </c>
      <c r="AE25" s="3">
        <v>646970.91</v>
      </c>
      <c r="AF25" s="3">
        <v>12202.18</v>
      </c>
      <c r="AG25" s="3">
        <f>SUM(AE25:AF25)</f>
        <v>659173.09000000008</v>
      </c>
      <c r="AI25" s="3">
        <v>176903.19</v>
      </c>
      <c r="AJ25" s="3">
        <v>21776.149999999998</v>
      </c>
      <c r="AK25" s="3">
        <f>SUM(AI25:AJ25)</f>
        <v>198679.34</v>
      </c>
      <c r="AM25" s="3">
        <v>125016.01</v>
      </c>
      <c r="AN25" s="3">
        <v>12002.900000000001</v>
      </c>
      <c r="AO25" s="3">
        <f>SUM(AM25:AN25)</f>
        <v>137018.91</v>
      </c>
      <c r="AQ25" s="3">
        <v>93859.49000000002</v>
      </c>
      <c r="AR25" s="3">
        <v>11346.32</v>
      </c>
      <c r="AS25" s="3">
        <f>SUM(AQ25:AR25)</f>
        <v>105205.81000000003</v>
      </c>
      <c r="AU25" s="3">
        <v>80761.19</v>
      </c>
      <c r="AV25" s="3">
        <v>7672.56</v>
      </c>
      <c r="AW25" s="3">
        <f>SUM(AU25:AV25)</f>
        <v>88433.75</v>
      </c>
      <c r="AY25" s="3">
        <v>339238.02</v>
      </c>
      <c r="AZ25" s="3">
        <v>10493.25</v>
      </c>
      <c r="BA25" s="3">
        <f t="shared" si="3"/>
        <v>349731.27</v>
      </c>
      <c r="BC25" s="3">
        <v>565701.71000000008</v>
      </c>
      <c r="BD25" s="3">
        <v>7582.5099999999993</v>
      </c>
      <c r="BE25" s="3">
        <f t="shared" si="7"/>
        <v>573284.22000000009</v>
      </c>
    </row>
    <row r="26" spans="1:57" x14ac:dyDescent="0.2">
      <c r="A26" s="1" t="s">
        <v>15</v>
      </c>
      <c r="B26" s="1">
        <v>2369983</v>
      </c>
      <c r="C26" s="1">
        <v>2953468.88</v>
      </c>
      <c r="D26" s="1">
        <v>2933750.44</v>
      </c>
      <c r="E26" s="1">
        <v>2498435.96</v>
      </c>
      <c r="F26" s="1">
        <v>2509676.5299999993</v>
      </c>
      <c r="G26" s="1">
        <v>1656671.57</v>
      </c>
      <c r="H26" s="1">
        <v>1547616.49</v>
      </c>
      <c r="I26" s="1">
        <v>1368962.26</v>
      </c>
      <c r="J26" s="1">
        <v>963736.16999999993</v>
      </c>
      <c r="K26" s="1">
        <f t="shared" si="5"/>
        <v>958845.12999999989</v>
      </c>
      <c r="L26" s="151">
        <f>(K26-J26)*100/J26</f>
        <v>-0.50750819075308107</v>
      </c>
      <c r="M26" s="151">
        <f t="shared" si="6"/>
        <v>-59.54210937378032</v>
      </c>
      <c r="N26" s="151"/>
      <c r="O26" s="94">
        <v>2546794.67</v>
      </c>
      <c r="P26" s="95">
        <v>50790.18</v>
      </c>
      <c r="Q26" s="3">
        <f>SUM(O26:P26)</f>
        <v>2597584.85</v>
      </c>
      <c r="S26" s="3">
        <v>2266952.8199999998</v>
      </c>
      <c r="T26" s="3">
        <v>103030.55</v>
      </c>
      <c r="U26" s="3">
        <f>SUM(S26:T26)</f>
        <v>2369983.3699999996</v>
      </c>
      <c r="W26" s="3">
        <v>2827431.74</v>
      </c>
      <c r="X26" s="3">
        <v>126037.14</v>
      </c>
      <c r="Y26" s="3">
        <f>SUM(W26:X26)</f>
        <v>2953468.8800000004</v>
      </c>
      <c r="AA26" s="3">
        <v>2818921.07</v>
      </c>
      <c r="AB26" s="3">
        <v>114829.37</v>
      </c>
      <c r="AC26" s="3">
        <f>SUM(AA26:AB26)</f>
        <v>2933750.44</v>
      </c>
      <c r="AE26" s="3">
        <v>2449987.15</v>
      </c>
      <c r="AF26" s="3">
        <v>48448.81</v>
      </c>
      <c r="AG26" s="3">
        <f>SUM(AE26:AF26)</f>
        <v>2498435.96</v>
      </c>
      <c r="AI26" s="3">
        <v>2475164.2099999995</v>
      </c>
      <c r="AJ26" s="3">
        <v>34512.32</v>
      </c>
      <c r="AK26" s="3">
        <f>SUM(AI26:AJ26)</f>
        <v>2509676.5299999993</v>
      </c>
      <c r="AM26" s="3">
        <v>1635965</v>
      </c>
      <c r="AN26" s="3">
        <v>20706.57</v>
      </c>
      <c r="AO26" s="3">
        <f>SUM(AM26:AN26)</f>
        <v>1656671.57</v>
      </c>
      <c r="AQ26" s="3">
        <v>1539591.71</v>
      </c>
      <c r="AR26" s="3">
        <v>8024.78</v>
      </c>
      <c r="AS26" s="3">
        <f>SUM(AQ26:AR26)</f>
        <v>1547616.49</v>
      </c>
      <c r="AU26" s="3">
        <v>1352921.96</v>
      </c>
      <c r="AV26" s="3">
        <v>16040.3</v>
      </c>
      <c r="AW26" s="3">
        <f>SUM(AU26:AV26)</f>
        <v>1368962.26</v>
      </c>
      <c r="AY26" s="3">
        <v>952430.54999999993</v>
      </c>
      <c r="AZ26" s="3">
        <v>11305.62</v>
      </c>
      <c r="BA26" s="3">
        <f t="shared" si="3"/>
        <v>963736.16999999993</v>
      </c>
      <c r="BC26" s="3">
        <v>958836.1399999999</v>
      </c>
      <c r="BD26" s="3">
        <v>8.99</v>
      </c>
      <c r="BE26" s="3">
        <f t="shared" si="7"/>
        <v>958845.12999999989</v>
      </c>
    </row>
    <row r="27" spans="1:57" x14ac:dyDescent="0.2">
      <c r="A27" s="1" t="s">
        <v>16</v>
      </c>
      <c r="B27" s="1">
        <v>515713</v>
      </c>
      <c r="C27" s="1">
        <v>2862129.98</v>
      </c>
      <c r="D27" s="1">
        <v>3465468.41</v>
      </c>
      <c r="E27" s="1">
        <v>3629827.39</v>
      </c>
      <c r="F27" s="1">
        <v>3025847.71</v>
      </c>
      <c r="G27" s="1">
        <v>3358070</v>
      </c>
      <c r="H27" s="1">
        <v>3013881</v>
      </c>
      <c r="I27" s="1">
        <v>3070870</v>
      </c>
      <c r="J27" s="1">
        <v>2366267</v>
      </c>
      <c r="K27" s="1">
        <f t="shared" si="5"/>
        <v>3767512</v>
      </c>
      <c r="L27" s="151">
        <f>(K27-J27)*100/J27</f>
        <v>59.217535468313592</v>
      </c>
      <c r="M27" s="151">
        <f t="shared" si="6"/>
        <v>630.54431437640699</v>
      </c>
      <c r="N27" s="151"/>
      <c r="O27" s="94">
        <v>2670941.13</v>
      </c>
      <c r="P27" s="95">
        <v>18178.759999999998</v>
      </c>
      <c r="Q27" s="3">
        <f>SUM(O27:P27)</f>
        <v>2689119.8899999997</v>
      </c>
      <c r="S27" s="3">
        <v>502498.07</v>
      </c>
      <c r="T27" s="3">
        <v>13215</v>
      </c>
      <c r="U27" s="3">
        <f>SUM(S27:T27)</f>
        <v>515713.07</v>
      </c>
      <c r="W27" s="3">
        <v>2623475.8199999998</v>
      </c>
      <c r="X27" s="3">
        <v>238654.16</v>
      </c>
      <c r="Y27" s="3">
        <f>SUM(W27:X27)</f>
        <v>2862129.98</v>
      </c>
      <c r="AA27" s="3">
        <v>2986968.07</v>
      </c>
      <c r="AB27" s="3">
        <v>478500.34</v>
      </c>
      <c r="AC27" s="3">
        <f>SUM(AA27:AB27)</f>
        <v>3465468.4099999997</v>
      </c>
      <c r="AE27" s="3">
        <v>3491480.79</v>
      </c>
      <c r="AF27" s="3">
        <v>138346.6</v>
      </c>
      <c r="AG27" s="3">
        <f>SUM(AE27:AF27)</f>
        <v>3629827.39</v>
      </c>
      <c r="AI27" s="3">
        <v>2962079.92</v>
      </c>
      <c r="AJ27" s="3">
        <v>63767.79</v>
      </c>
      <c r="AK27" s="3">
        <f>SUM(AI27:AJ27)</f>
        <v>3025847.71</v>
      </c>
      <c r="AM27" s="3">
        <v>3214828</v>
      </c>
      <c r="AN27" s="3">
        <v>143242</v>
      </c>
      <c r="AO27" s="3">
        <f>SUM(AM27:AN27)</f>
        <v>3358070</v>
      </c>
      <c r="AQ27" s="3">
        <v>2983078</v>
      </c>
      <c r="AR27" s="3">
        <v>30803</v>
      </c>
      <c r="AS27" s="3">
        <f>SUM(AQ27:AR27)</f>
        <v>3013881</v>
      </c>
      <c r="AU27" s="3">
        <v>3056961</v>
      </c>
      <c r="AV27" s="3">
        <v>13909</v>
      </c>
      <c r="AW27" s="3">
        <f>SUM(AU27:AV27)</f>
        <v>3070870</v>
      </c>
      <c r="AY27" s="3">
        <v>2349728</v>
      </c>
      <c r="AZ27" s="3">
        <v>16539</v>
      </c>
      <c r="BA27" s="3">
        <f t="shared" si="3"/>
        <v>2366267</v>
      </c>
      <c r="BC27" s="3">
        <v>3749892</v>
      </c>
      <c r="BD27" s="3">
        <v>17620</v>
      </c>
      <c r="BE27" s="3">
        <f t="shared" si="7"/>
        <v>3767512</v>
      </c>
    </row>
    <row r="28" spans="1:57" x14ac:dyDescent="0.2">
      <c r="A28" s="1" t="s">
        <v>17</v>
      </c>
      <c r="B28" s="1">
        <v>114943</v>
      </c>
      <c r="C28" s="1">
        <v>121176</v>
      </c>
      <c r="D28" s="1">
        <v>223652.58</v>
      </c>
      <c r="E28" s="1">
        <v>329666</v>
      </c>
      <c r="F28" s="1">
        <v>479443.25</v>
      </c>
      <c r="G28" s="1">
        <v>120570.64</v>
      </c>
      <c r="H28" s="1">
        <v>181804.02000000002</v>
      </c>
      <c r="I28" s="1">
        <v>70730.539999999994</v>
      </c>
      <c r="J28" s="1">
        <v>79336.180000000008</v>
      </c>
      <c r="K28" s="1">
        <f t="shared" si="5"/>
        <v>393599.43</v>
      </c>
      <c r="L28" s="151">
        <f>(K28-J28)*100/J28</f>
        <v>396.11593348709249</v>
      </c>
      <c r="M28" s="151">
        <f t="shared" si="6"/>
        <v>242.43010013658943</v>
      </c>
      <c r="N28" s="151"/>
      <c r="O28" s="94">
        <v>86669</v>
      </c>
      <c r="P28" s="95">
        <v>1642.64</v>
      </c>
      <c r="Q28" s="3">
        <f>SUM(O28:P28)</f>
        <v>88311.64</v>
      </c>
      <c r="S28" s="3">
        <v>114943.19</v>
      </c>
      <c r="T28" s="3">
        <v>0</v>
      </c>
      <c r="U28" s="3">
        <f>SUM(S28:T28)</f>
        <v>114943.19</v>
      </c>
      <c r="W28" s="3">
        <v>121176</v>
      </c>
      <c r="X28" s="3">
        <v>0</v>
      </c>
      <c r="Y28" s="3">
        <f>SUM(W28:X28)</f>
        <v>121176</v>
      </c>
      <c r="AA28" s="3">
        <v>223652.58</v>
      </c>
      <c r="AB28" s="3">
        <v>0</v>
      </c>
      <c r="AC28" s="3">
        <f>SUM(AA28:AB28)</f>
        <v>223652.58</v>
      </c>
      <c r="AE28" s="3">
        <v>329666</v>
      </c>
      <c r="AF28" s="3">
        <v>0</v>
      </c>
      <c r="AG28" s="3">
        <f>SUM(AE28:AF28)</f>
        <v>329666</v>
      </c>
      <c r="AI28" s="3">
        <v>479443.25</v>
      </c>
      <c r="AJ28" s="3">
        <v>0</v>
      </c>
      <c r="AK28" s="3">
        <f>SUM(AI28:AJ28)</f>
        <v>479443.25</v>
      </c>
      <c r="AM28" s="3">
        <v>120570.64</v>
      </c>
      <c r="AN28" s="3">
        <v>0</v>
      </c>
      <c r="AO28" s="3">
        <f>SUM(AM28:AN28)</f>
        <v>120570.64</v>
      </c>
      <c r="AQ28" s="3">
        <v>174973.92</v>
      </c>
      <c r="AR28" s="3">
        <v>6830.1</v>
      </c>
      <c r="AS28" s="3">
        <f>SUM(AQ28:AR28)</f>
        <v>181804.02000000002</v>
      </c>
      <c r="AU28" s="3">
        <v>70730.539999999994</v>
      </c>
      <c r="AV28" s="3">
        <v>0</v>
      </c>
      <c r="AW28" s="3">
        <f>SUM(AU28:AV28)</f>
        <v>70730.539999999994</v>
      </c>
      <c r="AY28" s="3">
        <v>74415.12000000001</v>
      </c>
      <c r="AZ28" s="3">
        <v>4921.0600000000004</v>
      </c>
      <c r="BA28" s="3">
        <f t="shared" si="3"/>
        <v>79336.180000000008</v>
      </c>
      <c r="BC28" s="3">
        <v>393599.43</v>
      </c>
      <c r="BD28" s="3">
        <v>0</v>
      </c>
      <c r="BE28" s="3">
        <f t="shared" si="7"/>
        <v>393599.43</v>
      </c>
    </row>
    <row r="29" spans="1:57" x14ac:dyDescent="0.2">
      <c r="L29" s="151"/>
      <c r="M29" s="151"/>
      <c r="N29" s="151"/>
      <c r="O29" s="52"/>
      <c r="P29" s="95"/>
    </row>
    <row r="30" spans="1:57" x14ac:dyDescent="0.2">
      <c r="A30" s="1" t="s">
        <v>18</v>
      </c>
      <c r="B30" s="1">
        <v>8439856</v>
      </c>
      <c r="C30" s="1">
        <v>10138418.510000002</v>
      </c>
      <c r="D30" s="1">
        <v>9313324.5500000007</v>
      </c>
      <c r="E30" s="1">
        <v>5802157.75</v>
      </c>
      <c r="F30" s="1">
        <v>7414057.7299999995</v>
      </c>
      <c r="G30" s="1">
        <v>5532430.1899999995</v>
      </c>
      <c r="H30" s="1">
        <v>3928843.5100000002</v>
      </c>
      <c r="I30" s="1">
        <v>4020345.76</v>
      </c>
      <c r="J30" s="1">
        <v>5144565.169999999</v>
      </c>
      <c r="K30" s="1">
        <f t="shared" ref="K30" si="11">BE30</f>
        <v>4801181.1500000004</v>
      </c>
      <c r="L30" s="151">
        <f>(K30-J30)*100/J30</f>
        <v>-6.6746947244911414</v>
      </c>
      <c r="M30" s="151">
        <f t="shared" ref="M30" si="12">(K30-B30)*100/B30</f>
        <v>-43.112996833121315</v>
      </c>
      <c r="N30" s="151"/>
      <c r="O30" s="94">
        <v>7356543</v>
      </c>
      <c r="P30" s="95">
        <v>524082.48</v>
      </c>
      <c r="Q30" s="3">
        <f>SUM(O30:P30)</f>
        <v>7880625.4800000004</v>
      </c>
      <c r="S30" s="3">
        <v>8340171</v>
      </c>
      <c r="T30" s="3">
        <v>99684.96</v>
      </c>
      <c r="U30" s="3">
        <f>SUM(S30:T30)</f>
        <v>8439855.9600000009</v>
      </c>
      <c r="W30" s="3">
        <v>9299026.9200000018</v>
      </c>
      <c r="X30" s="3">
        <v>839391.59</v>
      </c>
      <c r="Y30" s="3">
        <f>SUM(W30:X30)</f>
        <v>10138418.510000002</v>
      </c>
      <c r="AA30" s="3">
        <v>9230569.6500000004</v>
      </c>
      <c r="AB30" s="3">
        <v>82754.899999999994</v>
      </c>
      <c r="AC30" s="3">
        <f>SUM(AA30:AB30)</f>
        <v>9313324.5500000007</v>
      </c>
      <c r="AE30" s="3">
        <v>5717070.8899999997</v>
      </c>
      <c r="AF30" s="3">
        <v>85086.86</v>
      </c>
      <c r="AG30" s="3">
        <f>SUM(AE30:AF30)</f>
        <v>5802157.75</v>
      </c>
      <c r="AI30" s="3">
        <v>7332439.3899999997</v>
      </c>
      <c r="AJ30" s="3">
        <v>81618.34</v>
      </c>
      <c r="AK30" s="3">
        <f>SUM(AI30:AJ30)</f>
        <v>7414057.7299999995</v>
      </c>
      <c r="AM30" s="3">
        <v>5434876.3799999999</v>
      </c>
      <c r="AN30" s="3">
        <v>97553.81</v>
      </c>
      <c r="AO30" s="3">
        <f>SUM(AM30:AN30)</f>
        <v>5532430.1899999995</v>
      </c>
      <c r="AQ30" s="3">
        <v>3838195.33</v>
      </c>
      <c r="AR30" s="3">
        <v>90648.18</v>
      </c>
      <c r="AS30" s="3">
        <f>SUM(AQ30:AR30)</f>
        <v>3928843.5100000002</v>
      </c>
      <c r="AU30" s="3">
        <v>3876479.57</v>
      </c>
      <c r="AV30" s="3">
        <v>143866.19</v>
      </c>
      <c r="AW30" s="3">
        <f>SUM(AU30:AV30)</f>
        <v>4020345.76</v>
      </c>
      <c r="AY30" s="3">
        <v>4992496.3599999994</v>
      </c>
      <c r="AZ30" s="3">
        <v>152068.81</v>
      </c>
      <c r="BA30" s="3">
        <f t="shared" si="3"/>
        <v>5144565.169999999</v>
      </c>
      <c r="BC30" s="3">
        <v>4686606.5900000008</v>
      </c>
      <c r="BD30" s="3">
        <v>114574.56</v>
      </c>
      <c r="BE30" s="3">
        <f t="shared" ref="BE30" si="13">BC30+BD30</f>
        <v>4801181.1500000004</v>
      </c>
    </row>
    <row r="31" spans="1:57" x14ac:dyDescent="0.2">
      <c r="A31" s="1" t="s">
        <v>19</v>
      </c>
      <c r="B31" s="1">
        <v>5190650</v>
      </c>
      <c r="C31" s="1">
        <v>12702010.17</v>
      </c>
      <c r="D31" s="1">
        <v>1458614.84</v>
      </c>
      <c r="E31" s="1">
        <v>3691642.42</v>
      </c>
      <c r="F31" s="1">
        <v>1506657.66</v>
      </c>
      <c r="G31" s="1">
        <v>3347740.26</v>
      </c>
      <c r="H31" s="1">
        <v>2493685.0999999996</v>
      </c>
      <c r="I31" s="1">
        <v>2306914.58</v>
      </c>
      <c r="J31" s="1">
        <v>5444037.4299999997</v>
      </c>
      <c r="K31" s="1">
        <f t="shared" si="5"/>
        <v>3798668.9699999997</v>
      </c>
      <c r="L31" s="151">
        <f>(K31-J31)*100/J31</f>
        <v>-30.223312773953506</v>
      </c>
      <c r="M31" s="151">
        <f t="shared" si="6"/>
        <v>-26.817085143479147</v>
      </c>
      <c r="N31" s="151"/>
      <c r="O31" s="94">
        <v>11763887</v>
      </c>
      <c r="P31" s="95">
        <v>0</v>
      </c>
      <c r="Q31" s="3">
        <f>SUM(O31:P31)</f>
        <v>11763887</v>
      </c>
      <c r="S31" s="3">
        <v>5190650.3899999997</v>
      </c>
      <c r="T31" s="3">
        <v>0</v>
      </c>
      <c r="U31" s="3">
        <f>SUM(S31:T31)</f>
        <v>5190650.3899999997</v>
      </c>
      <c r="W31" s="3">
        <v>12702010.17</v>
      </c>
      <c r="X31" s="3">
        <v>0</v>
      </c>
      <c r="Y31" s="3">
        <f>SUM(W31:X31)</f>
        <v>12702010.17</v>
      </c>
      <c r="AA31" s="3">
        <v>1458614.84</v>
      </c>
      <c r="AB31" s="3">
        <v>0</v>
      </c>
      <c r="AC31" s="3">
        <f>SUM(AA31:AB31)</f>
        <v>1458614.84</v>
      </c>
      <c r="AE31" s="3">
        <v>3691642.42</v>
      </c>
      <c r="AF31" s="3">
        <v>0</v>
      </c>
      <c r="AG31" s="3">
        <f>SUM(AE31:AF31)</f>
        <v>3691642.42</v>
      </c>
      <c r="AI31" s="3">
        <v>1506657.66</v>
      </c>
      <c r="AJ31" s="3">
        <v>0</v>
      </c>
      <c r="AK31" s="3">
        <f>SUM(AI31:AJ31)</f>
        <v>1506657.66</v>
      </c>
      <c r="AM31" s="3">
        <v>3347740.26</v>
      </c>
      <c r="AN31" s="3">
        <v>0</v>
      </c>
      <c r="AO31" s="3">
        <f>SUM(AM31:AN31)</f>
        <v>3347740.26</v>
      </c>
      <c r="AQ31" s="3">
        <v>2493685.0999999996</v>
      </c>
      <c r="AR31" s="3">
        <v>0</v>
      </c>
      <c r="AS31" s="3">
        <f>SUM(AQ31:AR31)</f>
        <v>2493685.0999999996</v>
      </c>
      <c r="AU31" s="3">
        <v>2306914.58</v>
      </c>
      <c r="AV31" s="3">
        <v>0</v>
      </c>
      <c r="AW31" s="3">
        <f>SUM(AU31:AV31)</f>
        <v>2306914.58</v>
      </c>
      <c r="AY31" s="3">
        <v>5444037.4299999997</v>
      </c>
      <c r="AZ31" s="3">
        <v>0</v>
      </c>
      <c r="BA31" s="3">
        <f t="shared" si="3"/>
        <v>5444037.4299999997</v>
      </c>
      <c r="BC31" s="3">
        <v>3798668.9699999997</v>
      </c>
      <c r="BD31" s="3">
        <v>0</v>
      </c>
      <c r="BE31" s="3">
        <f t="shared" si="7"/>
        <v>3798668.9699999997</v>
      </c>
    </row>
    <row r="32" spans="1:57" x14ac:dyDescent="0.2">
      <c r="A32" s="1" t="s">
        <v>20</v>
      </c>
      <c r="B32" s="1">
        <v>373146</v>
      </c>
      <c r="C32" s="1">
        <v>230165.59</v>
      </c>
      <c r="D32" s="1">
        <v>435221.88</v>
      </c>
      <c r="E32" s="1">
        <v>580856.30000000005</v>
      </c>
      <c r="F32" s="1">
        <v>443634.16</v>
      </c>
      <c r="G32" s="1">
        <v>218997.76000000001</v>
      </c>
      <c r="H32" s="1">
        <v>84449.959999999992</v>
      </c>
      <c r="I32" s="1">
        <v>29735.61</v>
      </c>
      <c r="J32" s="1">
        <v>43530.53</v>
      </c>
      <c r="K32" s="1">
        <f t="shared" si="5"/>
        <v>43391.72</v>
      </c>
      <c r="L32" s="151">
        <f>(K32-J32)*100/J32</f>
        <v>-0.31887964607827579</v>
      </c>
      <c r="M32" s="151">
        <f t="shared" si="6"/>
        <v>-88.371382783146558</v>
      </c>
      <c r="N32" s="151"/>
      <c r="O32" s="94">
        <v>599875.42000000004</v>
      </c>
      <c r="P32" s="95">
        <v>18959.09</v>
      </c>
      <c r="Q32" s="3">
        <f>SUM(O32:P32)</f>
        <v>618834.51</v>
      </c>
      <c r="S32" s="3">
        <v>361722.83</v>
      </c>
      <c r="T32" s="3">
        <v>11423.43</v>
      </c>
      <c r="U32" s="3">
        <f>SUM(S32:T32)</f>
        <v>373146.26</v>
      </c>
      <c r="W32" s="3">
        <v>224583.91</v>
      </c>
      <c r="X32" s="3">
        <v>5581.68</v>
      </c>
      <c r="Y32" s="3">
        <f>SUM(W32:X32)</f>
        <v>230165.59</v>
      </c>
      <c r="AA32" s="3">
        <v>426133.77</v>
      </c>
      <c r="AB32" s="3">
        <v>9088.11</v>
      </c>
      <c r="AC32" s="3">
        <f>SUM(AA32:AB32)</f>
        <v>435221.88</v>
      </c>
      <c r="AE32" s="3">
        <v>567747.87</v>
      </c>
      <c r="AF32" s="3">
        <v>13108.43</v>
      </c>
      <c r="AG32" s="3">
        <f>SUM(AE32:AF32)</f>
        <v>580856.30000000005</v>
      </c>
      <c r="AI32" s="3">
        <v>430929.43</v>
      </c>
      <c r="AJ32" s="3">
        <v>12704.73</v>
      </c>
      <c r="AK32" s="3">
        <f>SUM(AI32:AJ32)</f>
        <v>443634.16</v>
      </c>
      <c r="AM32" s="3">
        <v>218997.76000000001</v>
      </c>
      <c r="AN32" s="3">
        <v>0</v>
      </c>
      <c r="AO32" s="3">
        <f>SUM(AM32:AN32)</f>
        <v>218997.76000000001</v>
      </c>
      <c r="AQ32" s="3">
        <v>84449.959999999992</v>
      </c>
      <c r="AR32" s="3">
        <v>0</v>
      </c>
      <c r="AS32" s="3">
        <f>SUM(AQ32:AR32)</f>
        <v>84449.959999999992</v>
      </c>
      <c r="AU32" s="3">
        <v>29735.61</v>
      </c>
      <c r="AV32" s="3">
        <v>0</v>
      </c>
      <c r="AW32" s="3">
        <f>SUM(AU32:AV32)</f>
        <v>29735.61</v>
      </c>
      <c r="AY32" s="3">
        <v>42298.080000000002</v>
      </c>
      <c r="AZ32" s="3">
        <v>1232.45</v>
      </c>
      <c r="BA32" s="3">
        <f t="shared" si="3"/>
        <v>43530.53</v>
      </c>
      <c r="BC32" s="3">
        <v>43391.72</v>
      </c>
      <c r="BD32" s="3">
        <v>0</v>
      </c>
      <c r="BE32" s="3">
        <f t="shared" si="7"/>
        <v>43391.72</v>
      </c>
    </row>
    <row r="33" spans="1:57" x14ac:dyDescent="0.2">
      <c r="A33" s="1" t="s">
        <v>21</v>
      </c>
      <c r="B33" s="1">
        <v>641617</v>
      </c>
      <c r="C33" s="1">
        <v>654267.31999999995</v>
      </c>
      <c r="D33" s="1">
        <v>703644.94</v>
      </c>
      <c r="E33" s="1">
        <v>732416.58</v>
      </c>
      <c r="F33" s="1">
        <v>813637.95000000007</v>
      </c>
      <c r="G33" s="1">
        <v>1158429.6200000001</v>
      </c>
      <c r="H33" s="1">
        <v>182829.94</v>
      </c>
      <c r="I33" s="1">
        <v>224095.83</v>
      </c>
      <c r="J33" s="1">
        <v>195785.88</v>
      </c>
      <c r="K33" s="1">
        <f t="shared" si="5"/>
        <v>148052.47</v>
      </c>
      <c r="L33" s="151">
        <f>(K33-J33)*100/J33</f>
        <v>-24.380414971702759</v>
      </c>
      <c r="M33" s="151">
        <f t="shared" si="6"/>
        <v>-76.925101735147294</v>
      </c>
      <c r="N33" s="151"/>
      <c r="O33" s="94">
        <v>1178575.99</v>
      </c>
      <c r="P33" s="95">
        <v>33854.26</v>
      </c>
      <c r="Q33" s="3">
        <f>SUM(O33:P33)</f>
        <v>1212430.25</v>
      </c>
      <c r="S33" s="3">
        <v>641616.52</v>
      </c>
      <c r="T33" s="3">
        <v>0</v>
      </c>
      <c r="U33" s="3">
        <f>SUM(S33:T33)</f>
        <v>641616.52</v>
      </c>
      <c r="W33" s="3">
        <v>654267.31999999995</v>
      </c>
      <c r="X33" s="3">
        <v>0</v>
      </c>
      <c r="Y33" s="3">
        <f>SUM(W33:X33)</f>
        <v>654267.31999999995</v>
      </c>
      <c r="AA33" s="3">
        <v>703644.94</v>
      </c>
      <c r="AB33" s="3">
        <v>0</v>
      </c>
      <c r="AC33" s="3">
        <f>SUM(AA33:AB33)</f>
        <v>703644.94</v>
      </c>
      <c r="AE33" s="3">
        <v>732416.58</v>
      </c>
      <c r="AF33" s="3">
        <v>0</v>
      </c>
      <c r="AG33" s="3">
        <f>SUM(AE33:AF33)</f>
        <v>732416.58</v>
      </c>
      <c r="AI33" s="3">
        <v>813637.95000000007</v>
      </c>
      <c r="AJ33" s="3">
        <v>0</v>
      </c>
      <c r="AK33" s="3">
        <f>SUM(AI33:AJ33)</f>
        <v>813637.95000000007</v>
      </c>
      <c r="AM33" s="3">
        <v>1158429.6200000001</v>
      </c>
      <c r="AN33" s="3">
        <v>0</v>
      </c>
      <c r="AO33" s="3">
        <f>SUM(AM33:AN33)</f>
        <v>1158429.6200000001</v>
      </c>
      <c r="AQ33" s="3">
        <v>182829.94</v>
      </c>
      <c r="AR33" s="3">
        <v>0</v>
      </c>
      <c r="AS33" s="3">
        <f>SUM(AQ33:AR33)</f>
        <v>182829.94</v>
      </c>
      <c r="AU33" s="3">
        <v>224095.83</v>
      </c>
      <c r="AV33" s="3">
        <v>0</v>
      </c>
      <c r="AW33" s="3">
        <f>SUM(AU33:AV33)</f>
        <v>224095.83</v>
      </c>
      <c r="AY33" s="3">
        <v>195785.88</v>
      </c>
      <c r="AZ33" s="3">
        <v>0</v>
      </c>
      <c r="BA33" s="3">
        <f t="shared" si="3"/>
        <v>195785.88</v>
      </c>
      <c r="BC33" s="3">
        <v>148052.47</v>
      </c>
      <c r="BD33" s="3">
        <v>0</v>
      </c>
      <c r="BE33" s="3">
        <f t="shared" si="7"/>
        <v>148052.47</v>
      </c>
    </row>
    <row r="34" spans="1:57" x14ac:dyDescent="0.2">
      <c r="A34" s="1" t="s">
        <v>22</v>
      </c>
      <c r="B34" s="1">
        <v>220333</v>
      </c>
      <c r="C34" s="1">
        <v>170509.72</v>
      </c>
      <c r="D34" s="1">
        <v>251772.83</v>
      </c>
      <c r="E34" s="1">
        <v>236286.02</v>
      </c>
      <c r="F34" s="1">
        <v>183919.62</v>
      </c>
      <c r="G34" s="1">
        <v>175062.43</v>
      </c>
      <c r="H34" s="1">
        <v>125973.93</v>
      </c>
      <c r="I34" s="1">
        <v>59800.13</v>
      </c>
      <c r="J34" s="1">
        <v>79210.81</v>
      </c>
      <c r="K34" s="1">
        <f t="shared" si="5"/>
        <v>150960.20000000001</v>
      </c>
      <c r="L34" s="151">
        <f>(K34-J34)*100/J34</f>
        <v>90.580300845301323</v>
      </c>
      <c r="M34" s="151">
        <f t="shared" si="6"/>
        <v>-31.485433412153419</v>
      </c>
      <c r="N34" s="151"/>
      <c r="O34" s="94">
        <v>223475.02</v>
      </c>
      <c r="P34" s="95">
        <v>0</v>
      </c>
      <c r="Q34" s="3">
        <f>SUM(O34:P34)</f>
        <v>223475.02</v>
      </c>
      <c r="S34" s="3">
        <v>220332.79999999999</v>
      </c>
      <c r="T34" s="3">
        <v>0</v>
      </c>
      <c r="U34" s="3">
        <f>SUM(S34:T34)</f>
        <v>220332.79999999999</v>
      </c>
      <c r="W34" s="3">
        <v>170509.72</v>
      </c>
      <c r="X34" s="3">
        <v>0</v>
      </c>
      <c r="Y34" s="3">
        <f>SUM(W34:X34)</f>
        <v>170509.72</v>
      </c>
      <c r="AA34" s="3">
        <v>251772.83</v>
      </c>
      <c r="AB34" s="3">
        <v>0</v>
      </c>
      <c r="AC34" s="3">
        <f>SUM(AA34:AB34)</f>
        <v>251772.83</v>
      </c>
      <c r="AE34" s="3">
        <v>236286.02</v>
      </c>
      <c r="AF34" s="3">
        <v>0</v>
      </c>
      <c r="AG34" s="3">
        <f>SUM(AE34:AF34)</f>
        <v>236286.02</v>
      </c>
      <c r="AI34" s="3">
        <v>183919.62</v>
      </c>
      <c r="AJ34" s="3">
        <v>0</v>
      </c>
      <c r="AK34" s="3">
        <f>SUM(AI34:AJ34)</f>
        <v>183919.62</v>
      </c>
      <c r="AM34" s="3">
        <v>175062.43</v>
      </c>
      <c r="AN34" s="3">
        <v>0</v>
      </c>
      <c r="AO34" s="3">
        <f>SUM(AM34:AN34)</f>
        <v>175062.43</v>
      </c>
      <c r="AQ34" s="3">
        <v>125973.93</v>
      </c>
      <c r="AR34" s="3">
        <v>0</v>
      </c>
      <c r="AS34" s="3">
        <f>SUM(AQ34:AR34)</f>
        <v>125973.93</v>
      </c>
      <c r="AU34" s="3">
        <v>59800.13</v>
      </c>
      <c r="AV34" s="3">
        <v>0</v>
      </c>
      <c r="AW34" s="3">
        <f>SUM(AU34:AV34)</f>
        <v>59800.13</v>
      </c>
      <c r="AY34" s="3">
        <v>79210.81</v>
      </c>
      <c r="AZ34" s="3">
        <v>0</v>
      </c>
      <c r="BA34" s="3">
        <f t="shared" si="3"/>
        <v>79210.81</v>
      </c>
      <c r="BC34" s="3">
        <v>150960.20000000001</v>
      </c>
      <c r="BD34" s="3">
        <v>0</v>
      </c>
      <c r="BE34" s="3">
        <f t="shared" si="7"/>
        <v>150960.20000000001</v>
      </c>
    </row>
    <row r="35" spans="1:57" x14ac:dyDescent="0.2">
      <c r="L35" s="151"/>
      <c r="M35" s="151"/>
      <c r="N35" s="151"/>
      <c r="O35" s="52"/>
      <c r="P35" s="95"/>
    </row>
    <row r="36" spans="1:57" x14ac:dyDescent="0.2">
      <c r="A36" s="1" t="s">
        <v>23</v>
      </c>
      <c r="B36" s="1">
        <v>264664</v>
      </c>
      <c r="C36" s="1">
        <v>332901.59999999998</v>
      </c>
      <c r="D36" s="1">
        <v>365504.85</v>
      </c>
      <c r="E36" s="1">
        <v>383228.17</v>
      </c>
      <c r="F36" s="1">
        <v>285708.23000000004</v>
      </c>
      <c r="G36" s="1">
        <v>215547.72</v>
      </c>
      <c r="H36" s="1">
        <v>192718.47999999998</v>
      </c>
      <c r="I36" s="1">
        <v>6359.29</v>
      </c>
      <c r="J36" s="1">
        <v>36230.639999999999</v>
      </c>
      <c r="K36" s="1">
        <f t="shared" ref="K36" si="14">BE36</f>
        <v>51896.639999999999</v>
      </c>
      <c r="L36" s="151">
        <f>(K36-J36)*100/J36</f>
        <v>43.23964467643961</v>
      </c>
      <c r="M36" s="151">
        <f t="shared" ref="M36" si="15">(K36-B36)*100/B36</f>
        <v>-80.39150016624852</v>
      </c>
      <c r="N36" s="151"/>
      <c r="O36" s="94">
        <v>399703.9</v>
      </c>
      <c r="P36" s="95">
        <v>7293.64</v>
      </c>
      <c r="Q36" s="3">
        <f>SUM(O36:P36)</f>
        <v>406997.54000000004</v>
      </c>
      <c r="S36" s="3">
        <v>264663.78000000003</v>
      </c>
      <c r="T36" s="3">
        <v>0</v>
      </c>
      <c r="U36" s="3">
        <f>SUM(S36:T36)</f>
        <v>264663.78000000003</v>
      </c>
      <c r="W36" s="3">
        <v>332901.59999999998</v>
      </c>
      <c r="X36" s="3">
        <v>0</v>
      </c>
      <c r="Y36" s="3">
        <f>SUM(W36:X36)</f>
        <v>332901.59999999998</v>
      </c>
      <c r="AA36" s="3">
        <v>365504.85</v>
      </c>
      <c r="AB36" s="3">
        <v>0</v>
      </c>
      <c r="AC36" s="3">
        <f>SUM(AA36:AB36)</f>
        <v>365504.85</v>
      </c>
      <c r="AE36" s="3">
        <v>383228.17</v>
      </c>
      <c r="AF36" s="3">
        <v>0</v>
      </c>
      <c r="AG36" s="3">
        <f>SUM(AE36:AF36)</f>
        <v>383228.17</v>
      </c>
      <c r="AI36" s="3">
        <v>277584.84000000003</v>
      </c>
      <c r="AJ36" s="3">
        <v>8123.39</v>
      </c>
      <c r="AK36" s="3">
        <f>SUM(AI36:AJ36)</f>
        <v>285708.23000000004</v>
      </c>
      <c r="AM36" s="3">
        <v>210671.92</v>
      </c>
      <c r="AN36" s="3">
        <v>4875.8</v>
      </c>
      <c r="AO36" s="3">
        <f>SUM(AM36:AN36)</f>
        <v>215547.72</v>
      </c>
      <c r="AQ36" s="3">
        <v>191069.86</v>
      </c>
      <c r="AR36" s="3">
        <v>1648.62</v>
      </c>
      <c r="AS36" s="3">
        <f>SUM(AQ36:AR36)</f>
        <v>192718.47999999998</v>
      </c>
      <c r="AU36" s="3">
        <v>4642.18</v>
      </c>
      <c r="AV36" s="3">
        <v>1717.11</v>
      </c>
      <c r="AW36" s="3">
        <f>SUM(AU36:AV36)</f>
        <v>6359.29</v>
      </c>
      <c r="AY36" s="3">
        <v>28146.31</v>
      </c>
      <c r="AZ36" s="3">
        <v>8084.3300000000008</v>
      </c>
      <c r="BA36" s="3">
        <f t="shared" si="3"/>
        <v>36230.639999999999</v>
      </c>
      <c r="BC36" s="3">
        <v>31896.639999999999</v>
      </c>
      <c r="BD36" s="3">
        <v>20000</v>
      </c>
      <c r="BE36" s="3">
        <f t="shared" ref="BE36" si="16">BC36+BD36</f>
        <v>51896.639999999999</v>
      </c>
    </row>
    <row r="37" spans="1:57" x14ac:dyDescent="0.2">
      <c r="A37" s="1" t="s">
        <v>24</v>
      </c>
      <c r="B37" s="1">
        <v>2261056</v>
      </c>
      <c r="C37" s="1">
        <v>1517301.37</v>
      </c>
      <c r="D37" s="1">
        <v>1710284</v>
      </c>
      <c r="E37" s="1">
        <v>1799166.65</v>
      </c>
      <c r="F37" s="1">
        <v>1970734.3599999999</v>
      </c>
      <c r="G37" s="1">
        <v>1249559.49</v>
      </c>
      <c r="H37" s="1">
        <v>1110659.98</v>
      </c>
      <c r="I37" s="1">
        <v>1338655.19</v>
      </c>
      <c r="J37" s="1">
        <v>745485.3</v>
      </c>
      <c r="K37" s="1">
        <f t="shared" si="5"/>
        <v>596730.81999999995</v>
      </c>
      <c r="L37" s="151">
        <f>(K37-J37)*100/J37</f>
        <v>-19.954046042222441</v>
      </c>
      <c r="M37" s="151">
        <f t="shared" si="6"/>
        <v>-73.608313106796132</v>
      </c>
      <c r="N37" s="151"/>
      <c r="O37" s="94">
        <v>2097590.48</v>
      </c>
      <c r="P37" s="95">
        <v>0</v>
      </c>
      <c r="Q37" s="3">
        <f>SUM(O37:P37)</f>
        <v>2097590.48</v>
      </c>
      <c r="S37" s="3">
        <v>2261056.2000000002</v>
      </c>
      <c r="T37" s="3">
        <v>0</v>
      </c>
      <c r="U37" s="3">
        <f>SUM(S37:T37)</f>
        <v>2261056.2000000002</v>
      </c>
      <c r="W37" s="3">
        <v>1514110.37</v>
      </c>
      <c r="X37" s="3">
        <v>3191</v>
      </c>
      <c r="Y37" s="3">
        <f>SUM(W37:X37)</f>
        <v>1517301.37</v>
      </c>
      <c r="AA37" s="3">
        <v>1710284</v>
      </c>
      <c r="AB37" s="3">
        <v>0</v>
      </c>
      <c r="AC37" s="3">
        <f>SUM(AA37:AB37)</f>
        <v>1710284</v>
      </c>
      <c r="AE37" s="3">
        <v>1799166.65</v>
      </c>
      <c r="AF37" s="3">
        <v>0</v>
      </c>
      <c r="AG37" s="3">
        <f>SUM(AE37:AF37)</f>
        <v>1799166.65</v>
      </c>
      <c r="AI37" s="3">
        <v>1970734.3599999999</v>
      </c>
      <c r="AJ37" s="3">
        <v>0</v>
      </c>
      <c r="AK37" s="3">
        <f>SUM(AI37:AJ37)</f>
        <v>1970734.3599999999</v>
      </c>
      <c r="AM37" s="3">
        <v>1228110.49</v>
      </c>
      <c r="AN37" s="3">
        <v>21449</v>
      </c>
      <c r="AO37" s="3">
        <f>SUM(AM37:AN37)</f>
        <v>1249559.49</v>
      </c>
      <c r="AQ37" s="3">
        <v>1098689.48</v>
      </c>
      <c r="AR37" s="3">
        <v>11970.5</v>
      </c>
      <c r="AS37" s="3">
        <f>SUM(AQ37:AR37)</f>
        <v>1110659.98</v>
      </c>
      <c r="AU37" s="3">
        <v>879133.58</v>
      </c>
      <c r="AV37" s="3">
        <v>459521.61</v>
      </c>
      <c r="AW37" s="3">
        <f>SUM(AU37:AV37)</f>
        <v>1338655.19</v>
      </c>
      <c r="AY37" s="3">
        <v>745485.3</v>
      </c>
      <c r="AZ37" s="3">
        <v>0</v>
      </c>
      <c r="BA37" s="3">
        <f t="shared" si="3"/>
        <v>745485.3</v>
      </c>
      <c r="BC37" s="3">
        <v>596730.81999999995</v>
      </c>
      <c r="BD37" s="3">
        <v>0</v>
      </c>
      <c r="BE37" s="3">
        <f t="shared" si="7"/>
        <v>596730.81999999995</v>
      </c>
    </row>
    <row r="38" spans="1:57" x14ac:dyDescent="0.2">
      <c r="A38" s="1" t="s">
        <v>25</v>
      </c>
      <c r="B38" s="1">
        <v>974063</v>
      </c>
      <c r="C38" s="1">
        <v>1155433.04</v>
      </c>
      <c r="D38" s="1">
        <v>1256466.99</v>
      </c>
      <c r="E38" s="1">
        <v>1092046.48</v>
      </c>
      <c r="F38" s="1">
        <v>1005506.2799999999</v>
      </c>
      <c r="G38" s="1">
        <v>1027627.29</v>
      </c>
      <c r="H38" s="1">
        <v>490946.55000000005</v>
      </c>
      <c r="I38" s="1">
        <v>628128.16</v>
      </c>
      <c r="J38" s="1">
        <v>601483.46</v>
      </c>
      <c r="K38" s="1">
        <f t="shared" si="5"/>
        <v>539058.01</v>
      </c>
      <c r="L38" s="151">
        <f>(K38-J38)*100/J38</f>
        <v>-10.378581316267608</v>
      </c>
      <c r="M38" s="151">
        <f t="shared" si="6"/>
        <v>-44.658814676258103</v>
      </c>
      <c r="N38" s="151"/>
      <c r="O38" s="94">
        <v>894596.42</v>
      </c>
      <c r="P38" s="95">
        <v>386.51</v>
      </c>
      <c r="Q38" s="3">
        <f>SUM(O38:P38)</f>
        <v>894982.93</v>
      </c>
      <c r="S38" s="3">
        <v>972667.07</v>
      </c>
      <c r="T38" s="3">
        <v>1396.26</v>
      </c>
      <c r="U38" s="3">
        <f>SUM(S38:T38)</f>
        <v>974063.33</v>
      </c>
      <c r="W38" s="3">
        <v>1153209.43</v>
      </c>
      <c r="X38" s="3">
        <v>2223.61</v>
      </c>
      <c r="Y38" s="3">
        <f>SUM(W38:X38)</f>
        <v>1155433.04</v>
      </c>
      <c r="AA38" s="3">
        <v>1244005.99</v>
      </c>
      <c r="AB38" s="3">
        <v>12461</v>
      </c>
      <c r="AC38" s="3">
        <f>SUM(AA38:AB38)</f>
        <v>1256466.99</v>
      </c>
      <c r="AE38" s="3">
        <v>1080736.48</v>
      </c>
      <c r="AF38" s="3">
        <v>11310</v>
      </c>
      <c r="AG38" s="3">
        <f>SUM(AE38:AF38)</f>
        <v>1092046.48</v>
      </c>
      <c r="AI38" s="3">
        <v>994266.8899999999</v>
      </c>
      <c r="AJ38" s="3">
        <v>11239.39</v>
      </c>
      <c r="AK38" s="3">
        <f>SUM(AI38:AJ38)</f>
        <v>1005506.2799999999</v>
      </c>
      <c r="AM38" s="3">
        <v>1019688.75</v>
      </c>
      <c r="AN38" s="3">
        <v>7938.54</v>
      </c>
      <c r="AO38" s="3">
        <f>SUM(AM38:AN38)</f>
        <v>1027627.29</v>
      </c>
      <c r="AQ38" s="3">
        <v>475672.85000000003</v>
      </c>
      <c r="AR38" s="3">
        <v>15273.7</v>
      </c>
      <c r="AS38" s="3">
        <f>SUM(AQ38:AR38)</f>
        <v>490946.55000000005</v>
      </c>
      <c r="AU38" s="3">
        <v>618326.1</v>
      </c>
      <c r="AV38" s="3">
        <v>9802.06</v>
      </c>
      <c r="AW38" s="3">
        <f>SUM(AU38:AV38)</f>
        <v>628128.16</v>
      </c>
      <c r="AY38" s="3">
        <v>595202.84</v>
      </c>
      <c r="AZ38" s="3">
        <v>6280.62</v>
      </c>
      <c r="BA38" s="3">
        <f t="shared" si="3"/>
        <v>601483.46</v>
      </c>
      <c r="BC38" s="3">
        <v>532871.5</v>
      </c>
      <c r="BD38" s="3">
        <v>6186.51</v>
      </c>
      <c r="BE38" s="3">
        <f t="shared" si="7"/>
        <v>539058.01</v>
      </c>
    </row>
    <row r="39" spans="1:57" x14ac:dyDescent="0.2">
      <c r="A39" s="15" t="s">
        <v>26</v>
      </c>
      <c r="B39" s="1">
        <v>596364</v>
      </c>
      <c r="C39" s="1">
        <v>496619.31</v>
      </c>
      <c r="D39" s="1">
        <v>423439.48</v>
      </c>
      <c r="E39" s="1">
        <v>368728.14</v>
      </c>
      <c r="F39" s="1">
        <v>414403.51</v>
      </c>
      <c r="G39" s="1">
        <v>264830.59999999998</v>
      </c>
      <c r="H39" s="1">
        <v>226342.73</v>
      </c>
      <c r="I39" s="1">
        <v>663270.86</v>
      </c>
      <c r="J39" s="1">
        <v>197863.26</v>
      </c>
      <c r="K39" s="1">
        <f t="shared" si="5"/>
        <v>189954.86</v>
      </c>
      <c r="L39" s="151">
        <f>(K39-J39)*100/J39</f>
        <v>-3.9969016986781796</v>
      </c>
      <c r="M39" s="151">
        <f t="shared" si="6"/>
        <v>-68.147832531809428</v>
      </c>
      <c r="N39" s="151"/>
      <c r="O39" s="67">
        <v>461209.98</v>
      </c>
      <c r="P39" s="67">
        <v>878.05</v>
      </c>
      <c r="Q39" s="3">
        <f>SUM(O39:P39)</f>
        <v>462088.02999999997</v>
      </c>
      <c r="S39" s="3">
        <v>594861.99</v>
      </c>
      <c r="T39" s="3">
        <v>1502.26</v>
      </c>
      <c r="U39" s="3">
        <f>SUM(S39:T39)</f>
        <v>596364.25</v>
      </c>
      <c r="W39" s="3">
        <v>496619.31</v>
      </c>
      <c r="X39" s="3">
        <v>0</v>
      </c>
      <c r="Y39" s="3">
        <f>SUM(W39:X39)</f>
        <v>496619.31</v>
      </c>
      <c r="AA39" s="3">
        <v>420749.77</v>
      </c>
      <c r="AB39" s="3">
        <v>2689.71</v>
      </c>
      <c r="AC39" s="3">
        <f>SUM(AA39:AB39)</f>
        <v>423439.48000000004</v>
      </c>
      <c r="AE39" s="3">
        <v>363513.47</v>
      </c>
      <c r="AF39" s="3">
        <v>5214.67</v>
      </c>
      <c r="AG39" s="3">
        <f>SUM(AE39:AF39)</f>
        <v>368728.13999999996</v>
      </c>
      <c r="AI39" s="3">
        <v>414295.88</v>
      </c>
      <c r="AJ39" s="3">
        <v>107.63</v>
      </c>
      <c r="AK39" s="3">
        <f>SUM(AI39:AJ39)</f>
        <v>414403.51</v>
      </c>
      <c r="AM39" s="3">
        <v>261579.11</v>
      </c>
      <c r="AN39" s="3">
        <v>3251.49</v>
      </c>
      <c r="AO39" s="3">
        <f>SUM(AM39:AN39)</f>
        <v>264830.59999999998</v>
      </c>
      <c r="AQ39" s="3">
        <v>224718.87000000002</v>
      </c>
      <c r="AR39" s="3">
        <v>1623.86</v>
      </c>
      <c r="AS39" s="3">
        <f>SUM(AQ39:AR39)</f>
        <v>226342.73</v>
      </c>
      <c r="AU39" s="3">
        <v>663270.86</v>
      </c>
      <c r="AV39" s="3">
        <v>0</v>
      </c>
      <c r="AW39" s="3">
        <f>SUM(AU39:AV39)</f>
        <v>663270.86</v>
      </c>
      <c r="AY39" s="3">
        <v>180999.25</v>
      </c>
      <c r="AZ39" s="3">
        <v>16864.009999999998</v>
      </c>
      <c r="BA39" s="3">
        <f t="shared" si="3"/>
        <v>197863.26</v>
      </c>
      <c r="BC39" s="3">
        <v>189954.86</v>
      </c>
      <c r="BD39" s="3">
        <v>0</v>
      </c>
      <c r="BE39" s="3">
        <f t="shared" si="7"/>
        <v>189954.86</v>
      </c>
    </row>
    <row r="40" spans="1:57" x14ac:dyDescent="0.2">
      <c r="A40" s="1" t="s">
        <v>261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7"/>
    </row>
    <row r="41" spans="1:57" x14ac:dyDescent="0.2">
      <c r="A41" s="251" t="s">
        <v>274</v>
      </c>
    </row>
  </sheetData>
  <sheetProtection password="CAB5" sheet="1" objects="1" scenarios="1"/>
  <mergeCells count="8">
    <mergeCell ref="AE6:AG6"/>
    <mergeCell ref="A1:M1"/>
    <mergeCell ref="AA6:AC6"/>
    <mergeCell ref="L7:M7"/>
    <mergeCell ref="S6:U6"/>
    <mergeCell ref="W6:Y6"/>
    <mergeCell ref="A4:M4"/>
    <mergeCell ref="A3:M3"/>
  </mergeCells>
  <phoneticPr fontId="2" type="noConversion"/>
  <printOptions horizontalCentered="1"/>
  <pageMargins left="0.34" right="0.36" top="1" bottom="0.93" header="0.5" footer="0.52"/>
  <pageSetup scale="84" orientation="landscape" r:id="rId1"/>
  <headerFooter scaleWithDoc="0" alignWithMargins="0">
    <oddHeader xml:space="preserve">&amp;R
</oddHeader>
    <oddFooter>&amp;L&amp;"Arial,Italic"&amp;10MSDE - LFRO   04-2016&amp;C&amp;"Arial,Regular"&amp;10&amp;P&amp;R&amp;"Arial,Italic"&amp;10Selected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A42"/>
  <sheetViews>
    <sheetView topLeftCell="A7" zoomScaleNormal="100" workbookViewId="0">
      <selection activeCell="K10" sqref="K10"/>
    </sheetView>
  </sheetViews>
  <sheetFormatPr defaultColWidth="10" defaultRowHeight="12.75" x14ac:dyDescent="0.2"/>
  <cols>
    <col min="1" max="1" width="12.875" style="1" customWidth="1"/>
    <col min="2" max="7" width="12.625" style="1" customWidth="1"/>
    <col min="8" max="8" width="11.375" style="1" customWidth="1"/>
    <col min="9" max="9" width="10.75" style="1" customWidth="1"/>
    <col min="10" max="11" width="11.125" style="1" customWidth="1"/>
    <col min="12" max="12" width="8.125" style="1" customWidth="1"/>
    <col min="13" max="13" width="8" style="1" bestFit="1" customWidth="1"/>
    <col min="14" max="14" width="7.5" style="3" customWidth="1"/>
    <col min="15" max="21" width="10.125" style="3" customWidth="1"/>
    <col min="22" max="22" width="2.5" style="3" customWidth="1"/>
    <col min="23" max="25" width="10" style="3" customWidth="1"/>
    <col min="26" max="26" width="3.5" style="3" customWidth="1"/>
    <col min="27" max="16384" width="10" style="3"/>
  </cols>
  <sheetData>
    <row r="1" spans="1:53" s="23" customFormat="1" ht="15.75" customHeight="1" x14ac:dyDescent="0.2">
      <c r="A1" s="285" t="s">
        <v>51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53" s="23" customForma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53" s="23" customFormat="1" x14ac:dyDescent="0.2">
      <c r="A3" s="285" t="s">
        <v>160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53" x14ac:dyDescent="0.2">
      <c r="A4" s="285" t="s">
        <v>288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"/>
      <c r="O4" s="2"/>
      <c r="P4" s="2"/>
      <c r="Q4" s="2"/>
      <c r="R4" s="2"/>
      <c r="S4" s="1"/>
    </row>
    <row r="5" spans="1:53" s="23" customFormat="1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308" t="s">
        <v>141</v>
      </c>
      <c r="P5" s="308"/>
      <c r="Q5" s="308"/>
      <c r="S5" s="308" t="s">
        <v>179</v>
      </c>
      <c r="T5" s="308"/>
      <c r="U5" s="308"/>
      <c r="W5" s="308" t="s">
        <v>188</v>
      </c>
      <c r="X5" s="308"/>
      <c r="Y5" s="308"/>
      <c r="AA5" s="308" t="s">
        <v>201</v>
      </c>
      <c r="AB5" s="308"/>
      <c r="AC5" s="308"/>
      <c r="AE5" s="286" t="s">
        <v>215</v>
      </c>
      <c r="AF5" s="308"/>
      <c r="AG5" s="308"/>
      <c r="AI5" s="286" t="s">
        <v>227</v>
      </c>
      <c r="AJ5" s="308"/>
      <c r="AK5" s="308"/>
      <c r="AM5" s="286" t="s">
        <v>254</v>
      </c>
      <c r="AN5" s="308"/>
      <c r="AO5" s="308"/>
      <c r="AQ5" s="286" t="s">
        <v>275</v>
      </c>
      <c r="AR5" s="308"/>
      <c r="AS5" s="308"/>
      <c r="AU5" s="286" t="s">
        <v>283</v>
      </c>
      <c r="AV5" s="308"/>
      <c r="AW5" s="308"/>
      <c r="AY5" s="1" t="s">
        <v>298</v>
      </c>
    </row>
    <row r="6" spans="1:53" s="23" customFormat="1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O6" s="110" t="s">
        <v>92</v>
      </c>
      <c r="P6" s="110" t="s">
        <v>112</v>
      </c>
      <c r="S6" s="110" t="s">
        <v>92</v>
      </c>
      <c r="T6" s="110" t="s">
        <v>112</v>
      </c>
      <c r="W6" s="110" t="s">
        <v>92</v>
      </c>
      <c r="X6" s="110" t="s">
        <v>112</v>
      </c>
      <c r="AA6" s="110" t="s">
        <v>92</v>
      </c>
      <c r="AB6" s="110" t="s">
        <v>112</v>
      </c>
      <c r="AE6" s="110" t="s">
        <v>92</v>
      </c>
      <c r="AF6" s="110" t="s">
        <v>112</v>
      </c>
      <c r="AI6" s="110" t="s">
        <v>92</v>
      </c>
      <c r="AJ6" s="110" t="s">
        <v>112</v>
      </c>
      <c r="AM6" s="110" t="s">
        <v>92</v>
      </c>
      <c r="AN6" s="110" t="s">
        <v>112</v>
      </c>
      <c r="AQ6" s="110" t="s">
        <v>92</v>
      </c>
      <c r="AR6" s="110" t="s">
        <v>112</v>
      </c>
      <c r="AU6" s="110" t="s">
        <v>92</v>
      </c>
      <c r="AV6" s="110" t="s">
        <v>112</v>
      </c>
      <c r="AY6" s="23" t="s">
        <v>92</v>
      </c>
      <c r="AZ6" s="23" t="s">
        <v>112</v>
      </c>
    </row>
    <row r="7" spans="1:53" s="23" customFormat="1" x14ac:dyDescent="0.2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286" t="s">
        <v>27</v>
      </c>
      <c r="M7" s="286"/>
      <c r="N7" s="1"/>
      <c r="O7" s="28" t="s">
        <v>87</v>
      </c>
      <c r="P7" s="22"/>
      <c r="S7" s="28" t="s">
        <v>87</v>
      </c>
      <c r="T7" s="22"/>
      <c r="W7" s="28" t="s">
        <v>87</v>
      </c>
      <c r="X7" s="22"/>
      <c r="AA7" s="28" t="s">
        <v>87</v>
      </c>
      <c r="AB7" s="22"/>
      <c r="AE7" s="28" t="s">
        <v>87</v>
      </c>
      <c r="AF7" s="22"/>
      <c r="AI7" s="28" t="s">
        <v>87</v>
      </c>
      <c r="AJ7" s="22"/>
      <c r="AM7" s="209" t="s">
        <v>87</v>
      </c>
      <c r="AN7" s="208"/>
      <c r="AQ7" s="245" t="s">
        <v>87</v>
      </c>
      <c r="AR7" s="244"/>
      <c r="AU7" s="262" t="s">
        <v>87</v>
      </c>
      <c r="AV7" s="261"/>
      <c r="AY7" s="23" t="s">
        <v>87</v>
      </c>
    </row>
    <row r="8" spans="1:53" s="23" customForma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N8" s="7"/>
      <c r="O8" s="28" t="s">
        <v>88</v>
      </c>
      <c r="P8" s="28" t="s">
        <v>87</v>
      </c>
      <c r="Q8" s="63" t="s">
        <v>113</v>
      </c>
      <c r="S8" s="28" t="s">
        <v>88</v>
      </c>
      <c r="T8" s="28" t="s">
        <v>87</v>
      </c>
      <c r="U8" s="63" t="s">
        <v>113</v>
      </c>
      <c r="W8" s="28" t="s">
        <v>88</v>
      </c>
      <c r="X8" s="28" t="s">
        <v>87</v>
      </c>
      <c r="Y8" s="63" t="s">
        <v>113</v>
      </c>
      <c r="AA8" s="28" t="s">
        <v>88</v>
      </c>
      <c r="AB8" s="28" t="s">
        <v>87</v>
      </c>
      <c r="AC8" s="63" t="s">
        <v>113</v>
      </c>
      <c r="AE8" s="28" t="s">
        <v>88</v>
      </c>
      <c r="AF8" s="28" t="s">
        <v>87</v>
      </c>
      <c r="AG8" s="63" t="s">
        <v>113</v>
      </c>
      <c r="AI8" s="28" t="s">
        <v>88</v>
      </c>
      <c r="AJ8" s="28" t="s">
        <v>87</v>
      </c>
      <c r="AK8" s="63" t="s">
        <v>113</v>
      </c>
      <c r="AM8" s="209" t="s">
        <v>88</v>
      </c>
      <c r="AN8" s="209" t="s">
        <v>87</v>
      </c>
      <c r="AO8" s="63" t="s">
        <v>113</v>
      </c>
      <c r="AQ8" s="245" t="s">
        <v>88</v>
      </c>
      <c r="AR8" s="245" t="s">
        <v>87</v>
      </c>
      <c r="AS8" s="63" t="s">
        <v>113</v>
      </c>
      <c r="AU8" s="262" t="s">
        <v>88</v>
      </c>
      <c r="AV8" s="262" t="s">
        <v>87</v>
      </c>
      <c r="AW8" s="63" t="s">
        <v>113</v>
      </c>
      <c r="AY8" s="23" t="s">
        <v>88</v>
      </c>
      <c r="AZ8" s="23" t="s">
        <v>87</v>
      </c>
      <c r="BA8" s="23" t="s">
        <v>113</v>
      </c>
    </row>
    <row r="9" spans="1:53" s="23" customFormat="1" ht="13.5" thickBot="1" x14ac:dyDescent="0.25">
      <c r="A9" s="8" t="s">
        <v>1</v>
      </c>
      <c r="B9" s="264" t="s">
        <v>132</v>
      </c>
      <c r="C9" s="264" t="s">
        <v>145</v>
      </c>
      <c r="D9" s="264" t="s">
        <v>180</v>
      </c>
      <c r="E9" s="264" t="s">
        <v>193</v>
      </c>
      <c r="F9" s="264" t="s">
        <v>206</v>
      </c>
      <c r="G9" s="264" t="s">
        <v>220</v>
      </c>
      <c r="H9" s="264" t="s">
        <v>240</v>
      </c>
      <c r="I9" s="264" t="s">
        <v>267</v>
      </c>
      <c r="J9" s="264" t="s">
        <v>279</v>
      </c>
      <c r="K9" s="264" t="s">
        <v>287</v>
      </c>
      <c r="L9" s="9" t="s">
        <v>38</v>
      </c>
      <c r="M9" s="9" t="s">
        <v>38</v>
      </c>
      <c r="N9" s="259"/>
      <c r="O9" s="29" t="s">
        <v>89</v>
      </c>
      <c r="P9" s="29" t="s">
        <v>90</v>
      </c>
      <c r="Q9" s="125" t="s">
        <v>63</v>
      </c>
      <c r="S9" s="29" t="s">
        <v>89</v>
      </c>
      <c r="T9" s="29" t="s">
        <v>90</v>
      </c>
      <c r="U9" s="125" t="s">
        <v>63</v>
      </c>
      <c r="W9" s="29" t="s">
        <v>89</v>
      </c>
      <c r="X9" s="29" t="s">
        <v>90</v>
      </c>
      <c r="Y9" s="125" t="s">
        <v>63</v>
      </c>
      <c r="AA9" s="29" t="s">
        <v>89</v>
      </c>
      <c r="AB9" s="29" t="s">
        <v>90</v>
      </c>
      <c r="AC9" s="125" t="s">
        <v>63</v>
      </c>
      <c r="AE9" s="29" t="s">
        <v>89</v>
      </c>
      <c r="AF9" s="29" t="s">
        <v>90</v>
      </c>
      <c r="AG9" s="125" t="s">
        <v>63</v>
      </c>
      <c r="AI9" s="29" t="s">
        <v>89</v>
      </c>
      <c r="AJ9" s="29" t="s">
        <v>90</v>
      </c>
      <c r="AK9" s="125" t="s">
        <v>63</v>
      </c>
      <c r="AM9" s="207" t="s">
        <v>89</v>
      </c>
      <c r="AN9" s="207" t="s">
        <v>90</v>
      </c>
      <c r="AO9" s="125" t="s">
        <v>63</v>
      </c>
      <c r="AQ9" s="243" t="s">
        <v>89</v>
      </c>
      <c r="AR9" s="243" t="s">
        <v>90</v>
      </c>
      <c r="AS9" s="125" t="s">
        <v>63</v>
      </c>
      <c r="AU9" s="260" t="s">
        <v>89</v>
      </c>
      <c r="AV9" s="260" t="s">
        <v>90</v>
      </c>
      <c r="AW9" s="125" t="s">
        <v>63</v>
      </c>
      <c r="AY9" s="23" t="s">
        <v>89</v>
      </c>
      <c r="AZ9" s="23" t="s">
        <v>90</v>
      </c>
      <c r="BA9" s="23" t="s">
        <v>63</v>
      </c>
    </row>
    <row r="10" spans="1:53" s="23" customFormat="1" x14ac:dyDescent="0.2">
      <c r="A10" s="7" t="s">
        <v>2</v>
      </c>
      <c r="B10" s="11">
        <v>13729586</v>
      </c>
      <c r="C10" s="11">
        <v>20428888.430000003</v>
      </c>
      <c r="D10" s="11">
        <v>19864379.630000003</v>
      </c>
      <c r="E10" s="11">
        <v>19723031.32</v>
      </c>
      <c r="F10" s="11">
        <v>13144701.239999998</v>
      </c>
      <c r="G10" s="11">
        <v>12164696.239999996</v>
      </c>
      <c r="H10" s="11">
        <v>10475069.799999997</v>
      </c>
      <c r="I10" s="11">
        <v>10938550.020000001</v>
      </c>
      <c r="J10" s="11">
        <v>10420278.049999999</v>
      </c>
      <c r="K10" s="11">
        <f>BA10</f>
        <v>11921724.060000001</v>
      </c>
      <c r="L10" s="151">
        <f>(K10-J10)*100/J10</f>
        <v>14.408886238884978</v>
      </c>
      <c r="M10" s="151">
        <f>(K10-B10)*100/B10</f>
        <v>-13.167636227341447</v>
      </c>
      <c r="N10" s="11"/>
      <c r="O10" s="64">
        <f>SUM(O12:O39)</f>
        <v>13686920.67</v>
      </c>
      <c r="P10" s="64">
        <f>SUM(P12:P39)</f>
        <v>42665.33</v>
      </c>
      <c r="Q10" s="23">
        <f>SUM(O10:P10)</f>
        <v>13729586</v>
      </c>
      <c r="S10" s="64">
        <f>SUM(S12:S39)</f>
        <v>20384570</v>
      </c>
      <c r="T10" s="64">
        <f>SUM(T12:T39)</f>
        <v>44318.43</v>
      </c>
      <c r="U10" s="64">
        <f>SUM(U12:U39)</f>
        <v>20428888.430000003</v>
      </c>
      <c r="W10" s="64">
        <f>SUM(W12:W39)</f>
        <v>19822218.010000005</v>
      </c>
      <c r="X10" s="64">
        <f>SUM(X12:X39)</f>
        <v>42161.619999999995</v>
      </c>
      <c r="Y10" s="64">
        <f>SUM(Y12:Y39)</f>
        <v>19864379.630000003</v>
      </c>
      <c r="AA10" s="64">
        <f>SUM(AA12:AA39)</f>
        <v>19153940.57</v>
      </c>
      <c r="AB10" s="64">
        <f>SUM(AB12:AB39)</f>
        <v>569090.75</v>
      </c>
      <c r="AC10" s="64">
        <f>SUM(AC12:AC39)</f>
        <v>19723031.32</v>
      </c>
      <c r="AE10" s="64">
        <f>SUM(AE12:AE39)</f>
        <v>13001729.389999999</v>
      </c>
      <c r="AF10" s="64">
        <f>SUM(AF12:AF39)</f>
        <v>142971.85</v>
      </c>
      <c r="AG10" s="64">
        <f>SUM(AG12:AG39)</f>
        <v>13144701.239999998</v>
      </c>
      <c r="AI10" s="64">
        <f>SUM(AI12:AI39)</f>
        <v>12090597.299999997</v>
      </c>
      <c r="AJ10" s="64">
        <f>SUM(AJ12:AJ39)</f>
        <v>74098.94</v>
      </c>
      <c r="AK10" s="64">
        <f>SUM(AK12:AK39)</f>
        <v>12164696.239999996</v>
      </c>
      <c r="AM10" s="64">
        <f>SUM(AM12:AM39)</f>
        <v>10420151.179999996</v>
      </c>
      <c r="AN10" s="64">
        <f>SUM(AN12:AN39)</f>
        <v>54918.62</v>
      </c>
      <c r="AO10" s="64">
        <f>SUM(AO12:AO39)</f>
        <v>10475069.799999997</v>
      </c>
      <c r="AQ10" s="64">
        <f>SUM(AQ12:AQ39)</f>
        <v>10255465.229999997</v>
      </c>
      <c r="AR10" s="64">
        <f>SUM(AR12:AR39)</f>
        <v>683084.79</v>
      </c>
      <c r="AS10" s="64">
        <f>SUM(AS12:AS39)</f>
        <v>10938550.020000001</v>
      </c>
      <c r="AU10" s="23">
        <f>SUM(AU12:AU39)</f>
        <v>10372794.879999999</v>
      </c>
      <c r="AV10" s="23">
        <f t="shared" ref="AV10:AW10" si="0">SUM(AV12:AV39)</f>
        <v>47483.170000000006</v>
      </c>
      <c r="AW10" s="23">
        <f t="shared" si="0"/>
        <v>10420278.049999999</v>
      </c>
      <c r="AY10" s="23">
        <v>11119412.73</v>
      </c>
      <c r="AZ10" s="23">
        <v>802311.32999999984</v>
      </c>
      <c r="BA10" s="23">
        <f>AY10+AZ10</f>
        <v>11921724.060000001</v>
      </c>
    </row>
    <row r="11" spans="1:53" s="23" customForma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3"/>
      <c r="N11" s="1"/>
    </row>
    <row r="12" spans="1:53" s="23" customFormat="1" x14ac:dyDescent="0.2">
      <c r="A12" s="1" t="s">
        <v>3</v>
      </c>
      <c r="B12" s="1">
        <v>13997</v>
      </c>
      <c r="C12" s="1">
        <v>87525.45</v>
      </c>
      <c r="D12" s="1">
        <v>86009.87</v>
      </c>
      <c r="E12" s="1">
        <v>301951.23</v>
      </c>
      <c r="F12" s="1">
        <v>855394.03</v>
      </c>
      <c r="G12" s="1">
        <v>110293.26</v>
      </c>
      <c r="H12" s="1">
        <v>109537.05</v>
      </c>
      <c r="I12" s="1">
        <v>109861.08</v>
      </c>
      <c r="J12" s="1">
        <v>109796.5</v>
      </c>
      <c r="K12" s="1">
        <f>BA12</f>
        <v>109636.19</v>
      </c>
      <c r="L12" s="151">
        <f>(K12-J12)*100/J12</f>
        <v>-0.14600647561625157</v>
      </c>
      <c r="M12" s="151">
        <f>(K12-B12)*100/B12</f>
        <v>683.28348931913979</v>
      </c>
      <c r="N12" s="1"/>
      <c r="O12" s="23">
        <v>13997</v>
      </c>
      <c r="P12" s="23">
        <v>0</v>
      </c>
      <c r="Q12" s="23">
        <f>SUM(O12:P12)</f>
        <v>13997</v>
      </c>
      <c r="S12" s="23">
        <v>87525.45</v>
      </c>
      <c r="T12" s="23">
        <v>0</v>
      </c>
      <c r="U12" s="23">
        <f>SUM(S12:T12)</f>
        <v>87525.45</v>
      </c>
      <c r="W12" s="95">
        <v>86009.87</v>
      </c>
      <c r="X12" s="23">
        <v>0</v>
      </c>
      <c r="Y12" s="23">
        <f>SUM(W12:X12)</f>
        <v>86009.87</v>
      </c>
      <c r="AA12" s="95">
        <v>301951.23</v>
      </c>
      <c r="AB12" s="23">
        <v>0</v>
      </c>
      <c r="AC12" s="23">
        <f>SUM(AA12:AB12)</f>
        <v>301951.23</v>
      </c>
      <c r="AE12" s="95">
        <v>855394.03</v>
      </c>
      <c r="AF12" s="23">
        <v>0</v>
      </c>
      <c r="AG12" s="23">
        <f>SUM(AE12:AF12)</f>
        <v>855394.03</v>
      </c>
      <c r="AI12" s="23">
        <v>110293.26</v>
      </c>
      <c r="AJ12" s="23">
        <v>0</v>
      </c>
      <c r="AK12" s="23">
        <f>SUM(AI12:AJ12)</f>
        <v>110293.26</v>
      </c>
      <c r="AM12" s="97">
        <v>109537.05</v>
      </c>
      <c r="AN12" s="79">
        <v>0</v>
      </c>
      <c r="AO12" s="23">
        <f>SUM(AM12:AN12)</f>
        <v>109537.05</v>
      </c>
      <c r="AQ12" s="97">
        <v>109861.08</v>
      </c>
      <c r="AR12" s="79">
        <v>0</v>
      </c>
      <c r="AS12" s="23">
        <f>SUM(AQ12:AR12)</f>
        <v>109861.08</v>
      </c>
      <c r="AU12" s="23">
        <v>109796.5</v>
      </c>
      <c r="AV12" s="23">
        <v>0</v>
      </c>
      <c r="AW12" s="23">
        <f>SUM(AU12:AV12)</f>
        <v>109796.5</v>
      </c>
      <c r="AY12" s="23">
        <v>109636.19</v>
      </c>
      <c r="AZ12" s="23">
        <v>0</v>
      </c>
      <c r="BA12" s="23">
        <f>AY12+AZ12</f>
        <v>109636.19</v>
      </c>
    </row>
    <row r="13" spans="1:53" s="23" customFormat="1" x14ac:dyDescent="0.2">
      <c r="A13" s="1" t="s">
        <v>4</v>
      </c>
      <c r="B13" s="1">
        <v>928302</v>
      </c>
      <c r="C13" s="1">
        <v>942065.9</v>
      </c>
      <c r="D13" s="1">
        <v>1557708.08</v>
      </c>
      <c r="E13" s="1">
        <v>1359567.51</v>
      </c>
      <c r="F13" s="1">
        <v>781635.1</v>
      </c>
      <c r="G13" s="1">
        <v>799179.08</v>
      </c>
      <c r="H13" s="1">
        <v>824319.59</v>
      </c>
      <c r="I13" s="1">
        <v>1404005.08</v>
      </c>
      <c r="J13" s="1">
        <v>1003400.77</v>
      </c>
      <c r="K13" s="1">
        <f t="shared" ref="K13:K16" si="1">BA13</f>
        <v>1075417.6200000001</v>
      </c>
      <c r="L13" s="151">
        <f>(K13-J13)*100/J13</f>
        <v>7.1772767326060647</v>
      </c>
      <c r="M13" s="151">
        <f t="shared" ref="M13:M16" si="2">(K13-B13)*100/B13</f>
        <v>15.847818920997705</v>
      </c>
      <c r="N13" s="1"/>
      <c r="O13" s="23">
        <v>928301.56</v>
      </c>
      <c r="P13" s="23">
        <v>0</v>
      </c>
      <c r="Q13" s="23">
        <f>SUM(O13:P13)</f>
        <v>928301.56</v>
      </c>
      <c r="S13" s="23">
        <v>942065.9</v>
      </c>
      <c r="T13" s="23">
        <v>0</v>
      </c>
      <c r="U13" s="23">
        <f>SUM(S13:T13)</f>
        <v>942065.9</v>
      </c>
      <c r="W13" s="95">
        <v>1557708.08</v>
      </c>
      <c r="X13" s="23">
        <v>0</v>
      </c>
      <c r="Y13" s="23">
        <f>SUM(W13:X13)</f>
        <v>1557708.08</v>
      </c>
      <c r="AA13" s="95">
        <v>841992.45</v>
      </c>
      <c r="AB13" s="23">
        <v>517575.06</v>
      </c>
      <c r="AC13" s="23">
        <f>SUM(AA13:AB13)</f>
        <v>1359567.51</v>
      </c>
      <c r="AE13" s="95">
        <v>781635.1</v>
      </c>
      <c r="AF13" s="23">
        <v>0</v>
      </c>
      <c r="AG13" s="23">
        <f>SUM(AE13:AF13)</f>
        <v>781635.1</v>
      </c>
      <c r="AI13" s="23">
        <v>799179.08</v>
      </c>
      <c r="AJ13" s="23">
        <v>0</v>
      </c>
      <c r="AK13" s="23">
        <f>SUM(AI13:AJ13)</f>
        <v>799179.08</v>
      </c>
      <c r="AM13" s="97">
        <v>824319.59</v>
      </c>
      <c r="AN13" s="79">
        <v>0</v>
      </c>
      <c r="AO13" s="23">
        <f>SUM(AM13:AN13)</f>
        <v>824319.59</v>
      </c>
      <c r="AQ13" s="97">
        <v>758190.53</v>
      </c>
      <c r="AR13" s="79">
        <v>645814.55000000005</v>
      </c>
      <c r="AS13" s="23">
        <f>SUM(AQ13:AR13)</f>
        <v>1404005.08</v>
      </c>
      <c r="AU13" s="23">
        <v>1003400.77</v>
      </c>
      <c r="AV13" s="23">
        <v>0</v>
      </c>
      <c r="AW13" s="23">
        <f t="shared" ref="AW13:AW39" si="3">SUM(AU13:AV13)</f>
        <v>1003400.77</v>
      </c>
      <c r="AY13" s="23">
        <v>1075417.6200000001</v>
      </c>
      <c r="AZ13" s="23">
        <v>0</v>
      </c>
      <c r="BA13" s="23">
        <f t="shared" ref="BA13:BA16" si="4">AY13+AZ13</f>
        <v>1075417.6200000001</v>
      </c>
    </row>
    <row r="14" spans="1:53" s="23" customFormat="1" x14ac:dyDescent="0.2">
      <c r="A14" s="1" t="s">
        <v>5</v>
      </c>
      <c r="B14" s="77">
        <v>0</v>
      </c>
      <c r="C14" s="1">
        <v>2693</v>
      </c>
      <c r="D14" s="77">
        <v>18245.009999999998</v>
      </c>
      <c r="E14" s="1">
        <v>273032.84000000003</v>
      </c>
      <c r="F14" s="1">
        <v>63613.62</v>
      </c>
      <c r="G14" s="1">
        <v>27259.020000000004</v>
      </c>
      <c r="H14" s="1">
        <v>252606.12</v>
      </c>
      <c r="I14" s="1">
        <v>88797.11</v>
      </c>
      <c r="J14" s="1">
        <v>21646.61</v>
      </c>
      <c r="K14" s="1">
        <f t="shared" si="1"/>
        <v>116580.29</v>
      </c>
      <c r="L14" s="151">
        <f>(K14-J14)*100/J14</f>
        <v>438.56141908594464</v>
      </c>
      <c r="M14" s="283" t="s">
        <v>69</v>
      </c>
      <c r="N14" s="1"/>
      <c r="O14" s="23">
        <v>0</v>
      </c>
      <c r="P14" s="23">
        <v>0</v>
      </c>
      <c r="Q14" s="23">
        <f>SUM(O14:P14)</f>
        <v>0</v>
      </c>
      <c r="S14" s="23">
        <v>0</v>
      </c>
      <c r="T14" s="23">
        <v>2693</v>
      </c>
      <c r="U14" s="23">
        <f>SUM(S14:T14)</f>
        <v>2693</v>
      </c>
      <c r="W14" s="95">
        <v>18245.009999999998</v>
      </c>
      <c r="X14" s="23">
        <v>0</v>
      </c>
      <c r="Y14" s="23">
        <f>SUM(W14:X14)</f>
        <v>18245.009999999998</v>
      </c>
      <c r="AA14" s="95">
        <v>273032.84000000003</v>
      </c>
      <c r="AB14" s="23">
        <v>0</v>
      </c>
      <c r="AC14" s="23">
        <f>SUM(AA14:AB14)</f>
        <v>273032.84000000003</v>
      </c>
      <c r="AE14" s="95">
        <v>63613.62</v>
      </c>
      <c r="AF14" s="23">
        <v>0</v>
      </c>
      <c r="AG14" s="23">
        <f>SUM(AE14:AF14)</f>
        <v>63613.62</v>
      </c>
      <c r="AI14" s="23">
        <v>13005.170000000002</v>
      </c>
      <c r="AJ14" s="23">
        <v>14253.85</v>
      </c>
      <c r="AK14" s="23">
        <f>SUM(AI14:AJ14)</f>
        <v>27259.020000000004</v>
      </c>
      <c r="AM14" s="97">
        <v>246966.33</v>
      </c>
      <c r="AN14" s="79">
        <v>5639.79</v>
      </c>
      <c r="AO14" s="23">
        <f>SUM(AM14:AN14)</f>
        <v>252606.12</v>
      </c>
      <c r="AQ14" s="97">
        <v>82624.399999999994</v>
      </c>
      <c r="AR14" s="79">
        <v>6172.71</v>
      </c>
      <c r="AS14" s="23">
        <f>SUM(AQ14:AR14)</f>
        <v>88797.11</v>
      </c>
      <c r="AU14" s="23">
        <v>14958.06</v>
      </c>
      <c r="AV14" s="23">
        <v>6688.55</v>
      </c>
      <c r="AW14" s="23">
        <f t="shared" si="3"/>
        <v>21646.61</v>
      </c>
      <c r="AY14" s="23">
        <v>116580.29</v>
      </c>
      <c r="AZ14" s="23">
        <v>0</v>
      </c>
      <c r="BA14" s="23">
        <f t="shared" si="4"/>
        <v>116580.29</v>
      </c>
    </row>
    <row r="15" spans="1:53" s="23" customFormat="1" x14ac:dyDescent="0.2">
      <c r="A15" s="1" t="s">
        <v>6</v>
      </c>
      <c r="B15" s="1">
        <v>2179497</v>
      </c>
      <c r="C15" s="1">
        <v>3825573.31</v>
      </c>
      <c r="D15" s="1">
        <v>1554740.55</v>
      </c>
      <c r="E15" s="1">
        <v>2048451.8</v>
      </c>
      <c r="F15" s="1">
        <v>1875881</v>
      </c>
      <c r="G15" s="1">
        <v>2196807</v>
      </c>
      <c r="H15" s="1">
        <v>1884332</v>
      </c>
      <c r="I15" s="1">
        <v>1780380</v>
      </c>
      <c r="J15" s="1">
        <v>1852621</v>
      </c>
      <c r="K15" s="1">
        <f t="shared" si="1"/>
        <v>2700211.57</v>
      </c>
      <c r="L15" s="151">
        <f>(K15-J15)*100/J15</f>
        <v>45.750888605926406</v>
      </c>
      <c r="M15" s="151">
        <f t="shared" si="2"/>
        <v>23.891502030055552</v>
      </c>
      <c r="N15" s="1"/>
      <c r="O15" s="23">
        <v>2179222.6</v>
      </c>
      <c r="P15" s="23">
        <v>274.39999999999998</v>
      </c>
      <c r="Q15" s="23">
        <f>SUM(O15:P15)</f>
        <v>2179497</v>
      </c>
      <c r="S15" s="23">
        <v>3825573.31</v>
      </c>
      <c r="T15" s="23">
        <v>0</v>
      </c>
      <c r="U15" s="23">
        <f>SUM(S15:T15)</f>
        <v>3825573.31</v>
      </c>
      <c r="W15" s="95">
        <v>1552441.55</v>
      </c>
      <c r="X15" s="23">
        <v>2299</v>
      </c>
      <c r="Y15" s="23">
        <f>SUM(W15:X15)</f>
        <v>1554740.55</v>
      </c>
      <c r="AA15" s="95">
        <v>2044176.8</v>
      </c>
      <c r="AB15" s="23">
        <v>4275</v>
      </c>
      <c r="AC15" s="23">
        <f>SUM(AA15:AB15)</f>
        <v>2048451.8</v>
      </c>
      <c r="AE15" s="95">
        <v>1869810</v>
      </c>
      <c r="AF15" s="23">
        <v>6071</v>
      </c>
      <c r="AG15" s="23">
        <f>SUM(AE15:AF15)</f>
        <v>1875881</v>
      </c>
      <c r="AI15" s="23">
        <v>2188834</v>
      </c>
      <c r="AJ15" s="23">
        <v>7973</v>
      </c>
      <c r="AK15" s="23">
        <f>SUM(AI15:AJ15)</f>
        <v>2196807</v>
      </c>
      <c r="AM15" s="97">
        <v>1884332</v>
      </c>
      <c r="AN15" s="187">
        <v>0</v>
      </c>
      <c r="AO15" s="23">
        <f>SUM(AM15:AN15)</f>
        <v>1884332</v>
      </c>
      <c r="AQ15" s="97">
        <v>1775712</v>
      </c>
      <c r="AR15" s="187">
        <v>4668</v>
      </c>
      <c r="AS15" s="23">
        <f>SUM(AQ15:AR15)</f>
        <v>1780380</v>
      </c>
      <c r="AU15" s="23">
        <v>1852621</v>
      </c>
      <c r="AV15" s="23">
        <v>0</v>
      </c>
      <c r="AW15" s="23">
        <f t="shared" si="3"/>
        <v>1852621</v>
      </c>
      <c r="AY15" s="23">
        <v>1927843</v>
      </c>
      <c r="AZ15" s="23">
        <v>772368.57</v>
      </c>
      <c r="BA15" s="23">
        <f t="shared" si="4"/>
        <v>2700211.57</v>
      </c>
    </row>
    <row r="16" spans="1:53" s="23" customFormat="1" x14ac:dyDescent="0.2">
      <c r="A16" s="1" t="s">
        <v>7</v>
      </c>
      <c r="B16" s="1">
        <v>242165</v>
      </c>
      <c r="C16" s="1">
        <v>238596.86</v>
      </c>
      <c r="D16" s="1">
        <v>202388.08</v>
      </c>
      <c r="E16" s="1">
        <v>198257.99</v>
      </c>
      <c r="F16" s="1">
        <v>236491.31</v>
      </c>
      <c r="G16" s="1">
        <v>6248.75</v>
      </c>
      <c r="H16" s="1">
        <v>4276.68</v>
      </c>
      <c r="I16" s="1">
        <v>213775.63999999998</v>
      </c>
      <c r="J16" s="1">
        <v>236679.33</v>
      </c>
      <c r="K16" s="1">
        <f t="shared" si="1"/>
        <v>219375.06</v>
      </c>
      <c r="L16" s="14">
        <f>(K16-J16)*100/J16</f>
        <v>-7.3112721757324524</v>
      </c>
      <c r="M16" s="151">
        <f t="shared" si="2"/>
        <v>-9.4109140462081644</v>
      </c>
      <c r="N16" s="1"/>
      <c r="O16" s="23">
        <v>242164.51</v>
      </c>
      <c r="P16" s="23">
        <v>0</v>
      </c>
      <c r="Q16" s="23">
        <f>SUM(O16:P16)</f>
        <v>242164.51</v>
      </c>
      <c r="S16" s="23">
        <v>238596.86</v>
      </c>
      <c r="T16" s="23">
        <v>0</v>
      </c>
      <c r="U16" s="23">
        <f>SUM(S16:T16)</f>
        <v>238596.86</v>
      </c>
      <c r="W16" s="95">
        <v>202388.08</v>
      </c>
      <c r="X16" s="23">
        <v>0</v>
      </c>
      <c r="Y16" s="23">
        <f>SUM(W16:X16)</f>
        <v>202388.08</v>
      </c>
      <c r="AA16" s="95">
        <v>190068.22</v>
      </c>
      <c r="AB16" s="23">
        <v>8189.77</v>
      </c>
      <c r="AC16" s="23">
        <f>SUM(AA16:AB16)</f>
        <v>198257.99</v>
      </c>
      <c r="AE16" s="95">
        <v>232240.59</v>
      </c>
      <c r="AF16" s="23">
        <v>4250.72</v>
      </c>
      <c r="AG16" s="23">
        <f>SUM(AE16:AF16)</f>
        <v>236491.31</v>
      </c>
      <c r="AI16" s="23">
        <v>9.51</v>
      </c>
      <c r="AJ16" s="23">
        <v>6239.24</v>
      </c>
      <c r="AK16" s="23">
        <f>SUM(AI16:AJ16)</f>
        <v>6248.75</v>
      </c>
      <c r="AM16" s="97">
        <v>2093.19</v>
      </c>
      <c r="AN16" s="79">
        <v>2183.4899999999998</v>
      </c>
      <c r="AO16" s="23">
        <f>SUM(AM16:AN16)</f>
        <v>4276.68</v>
      </c>
      <c r="AQ16" s="97">
        <v>212111.96</v>
      </c>
      <c r="AR16" s="79">
        <v>1663.68</v>
      </c>
      <c r="AS16" s="23">
        <f>SUM(AQ16:AR16)</f>
        <v>213775.63999999998</v>
      </c>
      <c r="AU16" s="23">
        <v>229901.58</v>
      </c>
      <c r="AV16" s="23">
        <v>6777.75</v>
      </c>
      <c r="AW16" s="23">
        <f t="shared" si="3"/>
        <v>236679.33</v>
      </c>
      <c r="AY16" s="23">
        <v>214741.69</v>
      </c>
      <c r="AZ16" s="23">
        <v>4633.37</v>
      </c>
      <c r="BA16" s="23">
        <f t="shared" si="4"/>
        <v>219375.06</v>
      </c>
    </row>
    <row r="17" spans="1:53" s="23" customForma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51"/>
      <c r="M17" s="151"/>
      <c r="N17" s="1"/>
      <c r="W17" s="52"/>
      <c r="AA17" s="52"/>
      <c r="AE17" s="52"/>
      <c r="AM17" s="217"/>
      <c r="AN17" s="190"/>
      <c r="AQ17" s="217"/>
      <c r="AR17" s="190"/>
    </row>
    <row r="18" spans="1:53" s="23" customFormat="1" x14ac:dyDescent="0.2">
      <c r="A18" s="1" t="s">
        <v>8</v>
      </c>
      <c r="B18" s="1">
        <v>91838</v>
      </c>
      <c r="C18" s="1">
        <v>82106.77</v>
      </c>
      <c r="D18" s="1">
        <v>91003.28</v>
      </c>
      <c r="E18" s="1">
        <v>98549.25</v>
      </c>
      <c r="F18" s="1">
        <v>138294.08000000002</v>
      </c>
      <c r="G18" s="1">
        <v>38747.839999999997</v>
      </c>
      <c r="H18" s="1">
        <v>38392.22</v>
      </c>
      <c r="I18" s="1">
        <v>42708.480000000003</v>
      </c>
      <c r="J18" s="1">
        <v>41458.76</v>
      </c>
      <c r="K18" s="1">
        <f t="shared" ref="K18:K39" si="5">BA18</f>
        <v>44442.16</v>
      </c>
      <c r="L18" s="151">
        <f>(K18-J18)*100/J18</f>
        <v>7.1960666455050779</v>
      </c>
      <c r="M18" s="151">
        <f>(K18-B18)*100/B18</f>
        <v>-51.608092510725406</v>
      </c>
      <c r="N18" s="1"/>
      <c r="O18" s="23">
        <v>91837.71</v>
      </c>
      <c r="P18" s="23">
        <v>0</v>
      </c>
      <c r="Q18" s="23">
        <f>SUM(O18:P18)</f>
        <v>91837.71</v>
      </c>
      <c r="S18" s="23">
        <v>82106.77</v>
      </c>
      <c r="T18" s="23">
        <v>0</v>
      </c>
      <c r="U18" s="23">
        <f>SUM(S18:T18)</f>
        <v>82106.77</v>
      </c>
      <c r="W18" s="95">
        <v>91003.28</v>
      </c>
      <c r="X18" s="23">
        <v>0</v>
      </c>
      <c r="Y18" s="23">
        <f>SUM(W18:X18)</f>
        <v>91003.28</v>
      </c>
      <c r="AA18" s="95">
        <v>98549.25</v>
      </c>
      <c r="AB18" s="23">
        <v>0</v>
      </c>
      <c r="AC18" s="23">
        <f>SUM(AA18:AB18)</f>
        <v>98549.25</v>
      </c>
      <c r="AE18" s="95">
        <v>103436.77</v>
      </c>
      <c r="AF18" s="23">
        <v>34857.31</v>
      </c>
      <c r="AG18" s="23">
        <f>SUM(AE18:AF18)</f>
        <v>138294.08000000002</v>
      </c>
      <c r="AI18" s="23">
        <v>38747.839999999997</v>
      </c>
      <c r="AJ18" s="23">
        <v>0</v>
      </c>
      <c r="AK18" s="23">
        <f>SUM(AI18:AJ18)</f>
        <v>38747.839999999997</v>
      </c>
      <c r="AM18" s="97">
        <v>38392.22</v>
      </c>
      <c r="AN18" s="187">
        <v>0</v>
      </c>
      <c r="AO18" s="23">
        <f>SUM(AM18:AN18)</f>
        <v>38392.22</v>
      </c>
      <c r="AQ18" s="97">
        <v>42708.480000000003</v>
      </c>
      <c r="AR18" s="187">
        <v>0</v>
      </c>
      <c r="AS18" s="23">
        <f>SUM(AQ18:AR18)</f>
        <v>42708.480000000003</v>
      </c>
      <c r="AU18" s="23">
        <v>41458.76</v>
      </c>
      <c r="AV18" s="23">
        <v>0</v>
      </c>
      <c r="AW18" s="23">
        <f t="shared" si="3"/>
        <v>41458.76</v>
      </c>
      <c r="AY18" s="23">
        <v>44442.16</v>
      </c>
      <c r="AZ18" s="23">
        <v>0</v>
      </c>
      <c r="BA18" s="23">
        <f t="shared" ref="BA18:BA39" si="6">AY18+AZ18</f>
        <v>44442.16</v>
      </c>
    </row>
    <row r="19" spans="1:53" s="23" customFormat="1" x14ac:dyDescent="0.2">
      <c r="A19" s="1" t="s">
        <v>9</v>
      </c>
      <c r="B19" s="1">
        <v>454327</v>
      </c>
      <c r="C19" s="1">
        <v>1414838.41</v>
      </c>
      <c r="D19" s="1">
        <v>430538.95</v>
      </c>
      <c r="E19" s="1">
        <v>500718.66</v>
      </c>
      <c r="F19" s="1">
        <v>1220737.28</v>
      </c>
      <c r="G19" s="1">
        <v>516187.91</v>
      </c>
      <c r="H19" s="1">
        <v>4777.8599999999997</v>
      </c>
      <c r="I19" s="1">
        <v>515318.49</v>
      </c>
      <c r="J19" s="1">
        <v>514592.51</v>
      </c>
      <c r="K19" s="1">
        <f t="shared" si="5"/>
        <v>516530.68000000005</v>
      </c>
      <c r="L19" s="14">
        <f>(K19-J19)*100/J19</f>
        <v>0.37664170432640809</v>
      </c>
      <c r="M19" s="151">
        <f t="shared" ref="M19:M22" si="7">(K19-B19)*100/B19</f>
        <v>13.691389681881125</v>
      </c>
      <c r="N19" s="1"/>
      <c r="O19" s="23">
        <v>454220.75</v>
      </c>
      <c r="P19" s="23">
        <v>106.41</v>
      </c>
      <c r="Q19" s="23">
        <f>SUM(O19:P19)</f>
        <v>454327.16</v>
      </c>
      <c r="S19" s="23">
        <v>1413753.99</v>
      </c>
      <c r="T19" s="23">
        <v>1084.42</v>
      </c>
      <c r="U19" s="23">
        <f>SUM(S19:T19)</f>
        <v>1414838.41</v>
      </c>
      <c r="W19" s="95">
        <v>430156.21</v>
      </c>
      <c r="X19" s="23">
        <v>382.74</v>
      </c>
      <c r="Y19" s="23">
        <f>SUM(W19:X19)</f>
        <v>430538.95</v>
      </c>
      <c r="AA19" s="95">
        <v>499319.13</v>
      </c>
      <c r="AB19" s="23">
        <v>1399.53</v>
      </c>
      <c r="AC19" s="23">
        <f>SUM(AA19:AB19)</f>
        <v>500718.66000000003</v>
      </c>
      <c r="AE19" s="95">
        <v>1219755.28</v>
      </c>
      <c r="AF19" s="23">
        <v>982</v>
      </c>
      <c r="AG19" s="23">
        <f>SUM(AE19:AF19)</f>
        <v>1220737.28</v>
      </c>
      <c r="AI19" s="23">
        <v>514909.1</v>
      </c>
      <c r="AJ19" s="23">
        <v>1278.81</v>
      </c>
      <c r="AK19" s="23">
        <f>SUM(AI19:AJ19)</f>
        <v>516187.91</v>
      </c>
      <c r="AM19" s="97">
        <v>0</v>
      </c>
      <c r="AN19" s="101">
        <v>4777.8599999999997</v>
      </c>
      <c r="AO19" s="23">
        <f>SUM(AM19:AN19)</f>
        <v>4777.8599999999997</v>
      </c>
      <c r="AQ19" s="97">
        <v>514240.74</v>
      </c>
      <c r="AR19" s="101">
        <v>1077.75</v>
      </c>
      <c r="AS19" s="23">
        <f>SUM(AQ19:AR19)</f>
        <v>515318.49</v>
      </c>
      <c r="AU19" s="23">
        <v>513450.21</v>
      </c>
      <c r="AV19" s="23">
        <v>1142.3</v>
      </c>
      <c r="AW19" s="23">
        <f t="shared" si="3"/>
        <v>514592.51</v>
      </c>
      <c r="AY19" s="23">
        <v>514357.28</v>
      </c>
      <c r="AZ19" s="23">
        <v>2173.4</v>
      </c>
      <c r="BA19" s="23">
        <f t="shared" si="6"/>
        <v>516530.68000000005</v>
      </c>
    </row>
    <row r="20" spans="1:53" s="23" customFormat="1" x14ac:dyDescent="0.2">
      <c r="A20" s="1" t="s">
        <v>10</v>
      </c>
      <c r="B20" s="1">
        <v>157267</v>
      </c>
      <c r="C20" s="1">
        <v>161204.88</v>
      </c>
      <c r="D20" s="1">
        <v>203493.99</v>
      </c>
      <c r="E20" s="1">
        <v>210110.1</v>
      </c>
      <c r="F20" s="1">
        <v>181122.47</v>
      </c>
      <c r="G20" s="1">
        <v>186826.92</v>
      </c>
      <c r="H20" s="1">
        <v>169506.48</v>
      </c>
      <c r="I20" s="1">
        <v>169506.48</v>
      </c>
      <c r="J20" s="1">
        <v>147151.39000000001</v>
      </c>
      <c r="K20" s="1">
        <f t="shared" si="5"/>
        <v>155394.76</v>
      </c>
      <c r="L20" s="151">
        <f>(K20-J20)*100/J20</f>
        <v>5.6019654316551097</v>
      </c>
      <c r="M20" s="151">
        <f t="shared" si="7"/>
        <v>-1.1904849714180283</v>
      </c>
      <c r="N20" s="1"/>
      <c r="O20" s="23">
        <v>157267.49</v>
      </c>
      <c r="P20" s="23">
        <v>0</v>
      </c>
      <c r="Q20" s="23">
        <f>SUM(O20:P20)</f>
        <v>157267.49</v>
      </c>
      <c r="S20" s="23">
        <v>161204.88</v>
      </c>
      <c r="T20" s="23">
        <v>0</v>
      </c>
      <c r="U20" s="23">
        <f>SUM(S20:T20)</f>
        <v>161204.88</v>
      </c>
      <c r="W20" s="95">
        <v>203493.99</v>
      </c>
      <c r="X20" s="23">
        <v>0</v>
      </c>
      <c r="Y20" s="23">
        <f>SUM(W20:X20)</f>
        <v>203493.99</v>
      </c>
      <c r="AA20" s="95">
        <v>210110.1</v>
      </c>
      <c r="AB20" s="23">
        <v>0</v>
      </c>
      <c r="AC20" s="23">
        <f>SUM(AA20:AB20)</f>
        <v>210110.1</v>
      </c>
      <c r="AE20" s="95">
        <v>181122.47</v>
      </c>
      <c r="AF20" s="23">
        <v>0</v>
      </c>
      <c r="AG20" s="23">
        <f>SUM(AE20:AF20)</f>
        <v>181122.47</v>
      </c>
      <c r="AI20" s="23">
        <v>186826.92</v>
      </c>
      <c r="AJ20" s="23">
        <v>0</v>
      </c>
      <c r="AK20" s="23">
        <f>SUM(AI20:AJ20)</f>
        <v>186826.92</v>
      </c>
      <c r="AM20" s="97">
        <v>169506.48</v>
      </c>
      <c r="AN20" s="187">
        <v>0</v>
      </c>
      <c r="AO20" s="23">
        <f>SUM(AM20:AN20)</f>
        <v>169506.48</v>
      </c>
      <c r="AQ20" s="97">
        <v>169506.48</v>
      </c>
      <c r="AR20" s="187">
        <v>0</v>
      </c>
      <c r="AS20" s="23">
        <f>SUM(AQ20:AR20)</f>
        <v>169506.48</v>
      </c>
      <c r="AU20" s="23">
        <v>147151.39000000001</v>
      </c>
      <c r="AV20" s="23">
        <v>0</v>
      </c>
      <c r="AW20" s="23">
        <f t="shared" si="3"/>
        <v>147151.39000000001</v>
      </c>
      <c r="AY20" s="23">
        <v>155394.76</v>
      </c>
      <c r="AZ20" s="23">
        <v>0</v>
      </c>
      <c r="BA20" s="23">
        <f t="shared" si="6"/>
        <v>155394.76</v>
      </c>
    </row>
    <row r="21" spans="1:53" s="23" customFormat="1" x14ac:dyDescent="0.2">
      <c r="A21" s="1" t="s">
        <v>11</v>
      </c>
      <c r="B21" s="1">
        <v>536187</v>
      </c>
      <c r="C21" s="1">
        <v>510369.01</v>
      </c>
      <c r="D21" s="1">
        <v>563212.1</v>
      </c>
      <c r="E21" s="1">
        <v>496414.33</v>
      </c>
      <c r="F21" s="1">
        <v>219797.76000000001</v>
      </c>
      <c r="G21" s="1">
        <v>227195.75</v>
      </c>
      <c r="H21" s="1">
        <v>220780.47</v>
      </c>
      <c r="I21" s="1">
        <v>225124.79</v>
      </c>
      <c r="J21" s="1">
        <v>224739.61</v>
      </c>
      <c r="K21" s="1">
        <f t="shared" si="5"/>
        <v>483933.61</v>
      </c>
      <c r="L21" s="151">
        <f>(K21-J21)*100/J21</f>
        <v>115.33080439180259</v>
      </c>
      <c r="M21" s="151">
        <f t="shared" si="7"/>
        <v>-9.7453668216499132</v>
      </c>
      <c r="N21" s="1"/>
      <c r="O21" s="23">
        <v>536186.78</v>
      </c>
      <c r="P21" s="23">
        <v>0</v>
      </c>
      <c r="Q21" s="23">
        <f>SUM(O21:P21)</f>
        <v>536186.78</v>
      </c>
      <c r="S21" s="23">
        <v>510369.01</v>
      </c>
      <c r="T21" s="23">
        <v>0</v>
      </c>
      <c r="U21" s="23">
        <f>SUM(S21:T21)</f>
        <v>510369.01</v>
      </c>
      <c r="W21" s="95">
        <v>563212.1</v>
      </c>
      <c r="X21" s="23">
        <v>0</v>
      </c>
      <c r="Y21" s="23">
        <f>SUM(W21:X21)</f>
        <v>563212.1</v>
      </c>
      <c r="AA21" s="95">
        <v>496414.33</v>
      </c>
      <c r="AB21" s="23">
        <v>0</v>
      </c>
      <c r="AC21" s="23">
        <f>SUM(AA21:AB21)</f>
        <v>496414.33</v>
      </c>
      <c r="AE21" s="95">
        <v>219797.76000000001</v>
      </c>
      <c r="AF21" s="23">
        <v>0</v>
      </c>
      <c r="AG21" s="23">
        <f>SUM(AE21:AF21)</f>
        <v>219797.76000000001</v>
      </c>
      <c r="AI21" s="23">
        <v>227195.75</v>
      </c>
      <c r="AJ21" s="23">
        <v>0</v>
      </c>
      <c r="AK21" s="23">
        <f>SUM(AI21:AJ21)</f>
        <v>227195.75</v>
      </c>
      <c r="AM21" s="97">
        <v>220780.47</v>
      </c>
      <c r="AN21" s="187">
        <v>0</v>
      </c>
      <c r="AO21" s="23">
        <f>SUM(AM21:AN21)</f>
        <v>220780.47</v>
      </c>
      <c r="AQ21" s="97">
        <v>225124.79</v>
      </c>
      <c r="AR21" s="187">
        <v>0</v>
      </c>
      <c r="AS21" s="23">
        <f>SUM(AQ21:AR21)</f>
        <v>225124.79</v>
      </c>
      <c r="AU21" s="23">
        <v>224739.61</v>
      </c>
      <c r="AV21" s="23">
        <v>0</v>
      </c>
      <c r="AW21" s="23">
        <f t="shared" si="3"/>
        <v>224739.61</v>
      </c>
      <c r="AY21" s="23">
        <v>483933.61</v>
      </c>
      <c r="AZ21" s="23">
        <v>0</v>
      </c>
      <c r="BA21" s="23">
        <f t="shared" si="6"/>
        <v>483933.61</v>
      </c>
    </row>
    <row r="22" spans="1:53" s="23" customFormat="1" x14ac:dyDescent="0.2">
      <c r="A22" s="1" t="s">
        <v>12</v>
      </c>
      <c r="B22" s="1">
        <v>24437</v>
      </c>
      <c r="C22" s="1">
        <v>31651.19</v>
      </c>
      <c r="D22" s="1">
        <v>17394</v>
      </c>
      <c r="E22" s="1">
        <v>18772.259999999998</v>
      </c>
      <c r="F22" s="1">
        <v>12632.29</v>
      </c>
      <c r="G22" s="1">
        <v>5232.5600000000004</v>
      </c>
      <c r="H22" s="1">
        <v>7916.65</v>
      </c>
      <c r="I22" s="77">
        <v>0</v>
      </c>
      <c r="J22" s="77">
        <v>0</v>
      </c>
      <c r="K22" s="1">
        <f t="shared" si="5"/>
        <v>5609.77</v>
      </c>
      <c r="L22" s="283" t="s">
        <v>69</v>
      </c>
      <c r="M22" s="151">
        <f t="shared" si="7"/>
        <v>-77.043949748332452</v>
      </c>
      <c r="N22" s="1"/>
      <c r="O22" s="23">
        <v>24437</v>
      </c>
      <c r="P22" s="23">
        <v>0</v>
      </c>
      <c r="Q22" s="23">
        <f>SUM(O22:P22)</f>
        <v>24437</v>
      </c>
      <c r="S22" s="23">
        <v>31651.19</v>
      </c>
      <c r="T22" s="23">
        <v>0</v>
      </c>
      <c r="U22" s="23">
        <f>SUM(S22:T22)</f>
        <v>31651.19</v>
      </c>
      <c r="W22" s="95">
        <v>17394</v>
      </c>
      <c r="X22" s="23">
        <v>0</v>
      </c>
      <c r="Y22" s="23">
        <f>SUM(W22:X22)</f>
        <v>17394</v>
      </c>
      <c r="AA22" s="95">
        <v>18772.259999999998</v>
      </c>
      <c r="AB22" s="23">
        <v>0</v>
      </c>
      <c r="AC22" s="23">
        <f>SUM(AA22:AB22)</f>
        <v>18772.259999999998</v>
      </c>
      <c r="AE22" s="95">
        <v>12632.29</v>
      </c>
      <c r="AF22" s="23">
        <v>0</v>
      </c>
      <c r="AG22" s="23">
        <f>SUM(AE22:AF22)</f>
        <v>12632.29</v>
      </c>
      <c r="AI22" s="23">
        <v>5232.5600000000004</v>
      </c>
      <c r="AJ22" s="23">
        <v>0</v>
      </c>
      <c r="AK22" s="23">
        <f>SUM(AI22:AJ22)</f>
        <v>5232.5600000000004</v>
      </c>
      <c r="AM22" s="97">
        <v>7916.65</v>
      </c>
      <c r="AN22" s="187">
        <v>0</v>
      </c>
      <c r="AO22" s="23">
        <f>SUM(AM22:AN22)</f>
        <v>7916.65</v>
      </c>
      <c r="AQ22" s="97">
        <v>0</v>
      </c>
      <c r="AR22" s="187">
        <v>0</v>
      </c>
      <c r="AS22" s="23">
        <f>SUM(AQ22:AR22)</f>
        <v>0</v>
      </c>
      <c r="AU22" s="23">
        <v>0</v>
      </c>
      <c r="AV22" s="23">
        <v>0</v>
      </c>
      <c r="AW22" s="23">
        <f t="shared" si="3"/>
        <v>0</v>
      </c>
      <c r="AY22" s="23">
        <v>5609.77</v>
      </c>
      <c r="AZ22" s="23">
        <v>0</v>
      </c>
      <c r="BA22" s="23">
        <f t="shared" si="6"/>
        <v>5609.77</v>
      </c>
    </row>
    <row r="23" spans="1:53" s="23" customForma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51"/>
      <c r="M23" s="151"/>
      <c r="N23" s="1"/>
      <c r="W23" s="135"/>
      <c r="AA23" s="135"/>
      <c r="AE23" s="135"/>
      <c r="AM23" s="217"/>
      <c r="AN23" s="216"/>
      <c r="AQ23" s="217"/>
      <c r="AR23" s="216"/>
    </row>
    <row r="24" spans="1:53" s="23" customFormat="1" x14ac:dyDescent="0.2">
      <c r="A24" s="1" t="s">
        <v>13</v>
      </c>
      <c r="B24" s="1">
        <v>756594</v>
      </c>
      <c r="C24" s="1">
        <v>704042.29</v>
      </c>
      <c r="D24" s="1">
        <v>720007.34</v>
      </c>
      <c r="E24" s="1">
        <v>781852.38</v>
      </c>
      <c r="F24" s="1">
        <v>947072.69000000006</v>
      </c>
      <c r="G24" s="1">
        <v>911275.34000000008</v>
      </c>
      <c r="H24" s="1">
        <v>907210.62</v>
      </c>
      <c r="I24" s="1">
        <v>813295.4</v>
      </c>
      <c r="J24" s="1">
        <v>939065.47</v>
      </c>
      <c r="K24" s="1">
        <f t="shared" ref="K24" si="8">BA24</f>
        <v>904349.07</v>
      </c>
      <c r="L24" s="151">
        <f>(K24-J24)*100/J24</f>
        <v>-3.6969094391256898</v>
      </c>
      <c r="M24" s="151">
        <f t="shared" ref="M24:M39" si="9">(K24-B24)*100/B24</f>
        <v>19.528977232174711</v>
      </c>
      <c r="N24" s="1"/>
      <c r="O24" s="23">
        <v>754146.01</v>
      </c>
      <c r="P24" s="23">
        <v>2448.21</v>
      </c>
      <c r="Q24" s="23">
        <f>SUM(O24:P24)</f>
        <v>756594.22</v>
      </c>
      <c r="S24" s="23">
        <v>703517.29</v>
      </c>
      <c r="T24" s="23">
        <v>525</v>
      </c>
      <c r="U24" s="23">
        <f>SUM(S24:T24)</f>
        <v>704042.29</v>
      </c>
      <c r="W24" s="95">
        <v>713802.93</v>
      </c>
      <c r="X24" s="23">
        <v>6204.41</v>
      </c>
      <c r="Y24" s="23">
        <f>SUM(W24:X24)</f>
        <v>720007.34000000008</v>
      </c>
      <c r="AA24" s="95">
        <v>775405.97</v>
      </c>
      <c r="AB24" s="23">
        <v>6446.41</v>
      </c>
      <c r="AC24" s="23">
        <f>SUM(AA24:AB24)</f>
        <v>781852.38</v>
      </c>
      <c r="AE24" s="95">
        <v>939344.53</v>
      </c>
      <c r="AF24" s="23">
        <v>7728.16</v>
      </c>
      <c r="AG24" s="23">
        <f>SUM(AE24:AF24)</f>
        <v>947072.69000000006</v>
      </c>
      <c r="AI24" s="23">
        <v>903684.68</v>
      </c>
      <c r="AJ24" s="23">
        <v>7590.66</v>
      </c>
      <c r="AK24" s="23">
        <f>SUM(AI24:AJ24)</f>
        <v>911275.34000000008</v>
      </c>
      <c r="AM24" s="97">
        <v>900660.8</v>
      </c>
      <c r="AN24" s="97">
        <v>6549.82</v>
      </c>
      <c r="AO24" s="23">
        <f>SUM(AM24:AN24)</f>
        <v>907210.62</v>
      </c>
      <c r="AQ24" s="97">
        <v>813295.4</v>
      </c>
      <c r="AR24" s="97">
        <v>0</v>
      </c>
      <c r="AS24" s="23">
        <f>SUM(AQ24:AR24)</f>
        <v>813295.4</v>
      </c>
      <c r="AU24" s="23">
        <v>937055.34</v>
      </c>
      <c r="AV24" s="23">
        <v>2010.13</v>
      </c>
      <c r="AW24" s="23">
        <f t="shared" si="3"/>
        <v>939065.47</v>
      </c>
      <c r="AY24" s="23">
        <v>902646.85</v>
      </c>
      <c r="AZ24" s="23">
        <v>1702.22</v>
      </c>
      <c r="BA24" s="23">
        <f t="shared" ref="BA24" si="10">AY24+AZ24</f>
        <v>904349.07</v>
      </c>
    </row>
    <row r="25" spans="1:53" s="23" customFormat="1" x14ac:dyDescent="0.2">
      <c r="A25" s="1" t="s">
        <v>14</v>
      </c>
      <c r="B25" s="1">
        <v>63474</v>
      </c>
      <c r="C25" s="1">
        <v>52462.31</v>
      </c>
      <c r="D25" s="1">
        <v>63598.51</v>
      </c>
      <c r="E25" s="1">
        <v>54923.78</v>
      </c>
      <c r="F25" s="1">
        <v>57492.15</v>
      </c>
      <c r="G25" s="1">
        <v>42234.080000000002</v>
      </c>
      <c r="H25" s="1">
        <v>39593.629999999997</v>
      </c>
      <c r="I25" s="1">
        <v>21761.4</v>
      </c>
      <c r="J25" s="1">
        <v>20869.599999999999</v>
      </c>
      <c r="K25" s="1">
        <f t="shared" si="5"/>
        <v>40930.910000000003</v>
      </c>
      <c r="L25" s="151">
        <f>(K25-J25)*100/J25</f>
        <v>96.12695020508302</v>
      </c>
      <c r="M25" s="151">
        <f t="shared" si="9"/>
        <v>-35.51547090147146</v>
      </c>
      <c r="N25" s="1"/>
      <c r="O25" s="23">
        <v>63474.47</v>
      </c>
      <c r="P25" s="23">
        <v>0</v>
      </c>
      <c r="Q25" s="23">
        <f>SUM(O25:P25)</f>
        <v>63474.47</v>
      </c>
      <c r="S25" s="23">
        <v>52462.31</v>
      </c>
      <c r="T25" s="23">
        <v>0</v>
      </c>
      <c r="U25" s="23">
        <f>SUM(S25:T25)</f>
        <v>52462.31</v>
      </c>
      <c r="W25" s="95">
        <v>63598.51</v>
      </c>
      <c r="X25" s="23">
        <v>0</v>
      </c>
      <c r="Y25" s="23">
        <f>SUM(W25:X25)</f>
        <v>63598.51</v>
      </c>
      <c r="AA25" s="95">
        <v>54923.78</v>
      </c>
      <c r="AB25" s="23">
        <v>0</v>
      </c>
      <c r="AC25" s="23">
        <f>SUM(AA25:AB25)</f>
        <v>54923.78</v>
      </c>
      <c r="AE25" s="95">
        <v>57492.15</v>
      </c>
      <c r="AF25" s="23">
        <v>0</v>
      </c>
      <c r="AG25" s="23">
        <f>SUM(AE25:AF25)</f>
        <v>57492.15</v>
      </c>
      <c r="AI25" s="23">
        <v>42234.080000000002</v>
      </c>
      <c r="AJ25" s="23">
        <v>0</v>
      </c>
      <c r="AK25" s="23">
        <f>SUM(AI25:AJ25)</f>
        <v>42234.080000000002</v>
      </c>
      <c r="AM25" s="97">
        <v>39593.629999999997</v>
      </c>
      <c r="AN25" s="187">
        <v>0</v>
      </c>
      <c r="AO25" s="23">
        <f>SUM(AM25:AN25)</f>
        <v>39593.629999999997</v>
      </c>
      <c r="AQ25" s="97">
        <v>21761.4</v>
      </c>
      <c r="AR25" s="187">
        <v>0</v>
      </c>
      <c r="AS25" s="23">
        <f>SUM(AQ25:AR25)</f>
        <v>21761.4</v>
      </c>
      <c r="AU25" s="23">
        <v>20869.599999999999</v>
      </c>
      <c r="AV25" s="23">
        <v>0</v>
      </c>
      <c r="AW25" s="23">
        <f t="shared" si="3"/>
        <v>20869.599999999999</v>
      </c>
      <c r="AY25" s="23">
        <v>40930.910000000003</v>
      </c>
      <c r="AZ25" s="23">
        <v>0</v>
      </c>
      <c r="BA25" s="23">
        <f t="shared" si="6"/>
        <v>40930.910000000003</v>
      </c>
    </row>
    <row r="26" spans="1:53" s="23" customFormat="1" x14ac:dyDescent="0.2">
      <c r="A26" s="1" t="s">
        <v>15</v>
      </c>
      <c r="B26" s="1">
        <v>737838</v>
      </c>
      <c r="C26" s="1">
        <v>1043146.86</v>
      </c>
      <c r="D26" s="1">
        <v>1628679.05</v>
      </c>
      <c r="E26" s="1">
        <v>1302262.9099999999</v>
      </c>
      <c r="F26" s="1">
        <v>1014751.2699999999</v>
      </c>
      <c r="G26" s="1">
        <v>1026917.5499999999</v>
      </c>
      <c r="H26" s="1">
        <v>1358869.08</v>
      </c>
      <c r="I26" s="1">
        <v>1373674.9500000002</v>
      </c>
      <c r="J26" s="1">
        <v>730945.58</v>
      </c>
      <c r="K26" s="1">
        <f t="shared" si="5"/>
        <v>731759.46</v>
      </c>
      <c r="L26" s="151">
        <f>(K26-J26)*100/J26</f>
        <v>0.1113461825708016</v>
      </c>
      <c r="M26" s="151">
        <f t="shared" si="9"/>
        <v>-0.823831247509621</v>
      </c>
      <c r="N26" s="1"/>
      <c r="O26" s="23">
        <v>725489.2</v>
      </c>
      <c r="P26" s="23">
        <v>12348.75</v>
      </c>
      <c r="Q26" s="23">
        <f>SUM(O26:P26)</f>
        <v>737837.95</v>
      </c>
      <c r="S26" s="23">
        <v>1034999.91</v>
      </c>
      <c r="T26" s="23">
        <v>8146.95</v>
      </c>
      <c r="U26" s="23">
        <f>SUM(S26:T26)</f>
        <v>1043146.86</v>
      </c>
      <c r="W26" s="95">
        <v>1622204.72</v>
      </c>
      <c r="X26" s="23">
        <v>6474.33</v>
      </c>
      <c r="Y26" s="23">
        <f>SUM(W26:X26)</f>
        <v>1628679.05</v>
      </c>
      <c r="AA26" s="95">
        <v>1293558.78</v>
      </c>
      <c r="AB26" s="23">
        <v>8704.1299999999992</v>
      </c>
      <c r="AC26" s="23">
        <f>SUM(AA26:AB26)</f>
        <v>1302262.9099999999</v>
      </c>
      <c r="AE26" s="95">
        <v>1008190.82</v>
      </c>
      <c r="AF26" s="23">
        <v>6560.45</v>
      </c>
      <c r="AG26" s="23">
        <f>SUM(AE26:AF26)</f>
        <v>1014751.2699999999</v>
      </c>
      <c r="AI26" s="23">
        <v>1020979.44</v>
      </c>
      <c r="AJ26" s="23">
        <v>5938.11</v>
      </c>
      <c r="AK26" s="23">
        <f>SUM(AI26:AJ26)</f>
        <v>1026917.5499999999</v>
      </c>
      <c r="AM26" s="97">
        <v>1350220.51</v>
      </c>
      <c r="AN26" s="97">
        <v>8648.57</v>
      </c>
      <c r="AO26" s="23">
        <f>SUM(AM26:AN26)</f>
        <v>1358869.08</v>
      </c>
      <c r="AQ26" s="97">
        <v>1364544.59</v>
      </c>
      <c r="AR26" s="97">
        <v>9130.36</v>
      </c>
      <c r="AS26" s="23">
        <f>SUM(AQ26:AR26)</f>
        <v>1373674.9500000002</v>
      </c>
      <c r="AU26" s="23">
        <v>719272.51</v>
      </c>
      <c r="AV26" s="23">
        <v>11673.07</v>
      </c>
      <c r="AW26" s="23">
        <f t="shared" si="3"/>
        <v>730945.58</v>
      </c>
      <c r="AY26" s="23">
        <v>721919.63</v>
      </c>
      <c r="AZ26" s="23">
        <v>9839.83</v>
      </c>
      <c r="BA26" s="23">
        <f t="shared" si="6"/>
        <v>731759.46</v>
      </c>
    </row>
    <row r="27" spans="1:53" s="23" customFormat="1" x14ac:dyDescent="0.2">
      <c r="A27" s="1" t="s">
        <v>16</v>
      </c>
      <c r="B27" s="1">
        <v>824266</v>
      </c>
      <c r="C27" s="1">
        <v>1406012.4</v>
      </c>
      <c r="D27" s="1">
        <v>992792</v>
      </c>
      <c r="E27" s="1">
        <v>1067898</v>
      </c>
      <c r="F27" s="1">
        <v>676054</v>
      </c>
      <c r="G27" s="1">
        <v>765813</v>
      </c>
      <c r="H27" s="1">
        <v>777866</v>
      </c>
      <c r="I27" s="1">
        <v>650878</v>
      </c>
      <c r="J27" s="1">
        <v>1033417</v>
      </c>
      <c r="K27" s="1">
        <f t="shared" si="5"/>
        <v>836101</v>
      </c>
      <c r="L27" s="151">
        <f>(K27-J27)*100/J27</f>
        <v>-19.09355081249873</v>
      </c>
      <c r="M27" s="151">
        <f t="shared" si="9"/>
        <v>1.4358229018302344</v>
      </c>
      <c r="N27" s="1"/>
      <c r="O27" s="23">
        <v>822325.32</v>
      </c>
      <c r="P27" s="23">
        <v>1940.43</v>
      </c>
      <c r="Q27" s="23">
        <f>SUM(O27:P27)</f>
        <v>824265.75</v>
      </c>
      <c r="S27" s="23">
        <v>1404604.09</v>
      </c>
      <c r="T27" s="23">
        <v>1408.31</v>
      </c>
      <c r="U27" s="23">
        <f>SUM(S27:T27)</f>
        <v>1406012.4000000001</v>
      </c>
      <c r="W27" s="95">
        <v>991052</v>
      </c>
      <c r="X27" s="23">
        <v>1740</v>
      </c>
      <c r="Y27" s="23">
        <f>SUM(W27:X27)</f>
        <v>992792</v>
      </c>
      <c r="AA27" s="95">
        <v>1066469</v>
      </c>
      <c r="AB27" s="23">
        <v>1429</v>
      </c>
      <c r="AC27" s="23">
        <f>SUM(AA27:AB27)</f>
        <v>1067898</v>
      </c>
      <c r="AE27" s="95">
        <v>621383</v>
      </c>
      <c r="AF27" s="23">
        <v>54671</v>
      </c>
      <c r="AG27" s="23">
        <f>SUM(AE27:AF27)</f>
        <v>676054</v>
      </c>
      <c r="AI27" s="23">
        <v>762711</v>
      </c>
      <c r="AJ27" s="23">
        <v>3102</v>
      </c>
      <c r="AK27" s="23">
        <f>SUM(AI27:AJ27)</f>
        <v>765813</v>
      </c>
      <c r="AM27" s="97">
        <v>772189</v>
      </c>
      <c r="AN27" s="97">
        <v>5677</v>
      </c>
      <c r="AO27" s="23">
        <f>SUM(AM27:AN27)</f>
        <v>777866</v>
      </c>
      <c r="AQ27" s="97">
        <v>648119</v>
      </c>
      <c r="AR27" s="97">
        <v>2759</v>
      </c>
      <c r="AS27" s="23">
        <f>SUM(AQ27:AR27)</f>
        <v>650878</v>
      </c>
      <c r="AU27" s="23">
        <v>1032606</v>
      </c>
      <c r="AV27" s="23">
        <v>811</v>
      </c>
      <c r="AW27" s="23">
        <f t="shared" si="3"/>
        <v>1033417</v>
      </c>
      <c r="AY27" s="23">
        <v>832995</v>
      </c>
      <c r="AZ27" s="23">
        <v>3106</v>
      </c>
      <c r="BA27" s="23">
        <f t="shared" si="6"/>
        <v>836101</v>
      </c>
    </row>
    <row r="28" spans="1:53" s="23" customFormat="1" x14ac:dyDescent="0.2">
      <c r="A28" s="1" t="s">
        <v>17</v>
      </c>
      <c r="B28" s="77">
        <v>0</v>
      </c>
      <c r="C28" s="77">
        <v>9541</v>
      </c>
      <c r="D28" s="77">
        <v>5710</v>
      </c>
      <c r="E28" s="1">
        <v>41193</v>
      </c>
      <c r="F28" s="1">
        <v>35549.870000000003</v>
      </c>
      <c r="G28" s="1">
        <v>0</v>
      </c>
      <c r="H28" s="1">
        <v>35673.58</v>
      </c>
      <c r="I28" s="77">
        <v>25080.74</v>
      </c>
      <c r="J28" s="77">
        <v>0</v>
      </c>
      <c r="K28" s="1">
        <f t="shared" si="5"/>
        <v>24326.77</v>
      </c>
      <c r="L28" s="283" t="s">
        <v>69</v>
      </c>
      <c r="M28" s="283" t="s">
        <v>69</v>
      </c>
      <c r="N28" s="1"/>
      <c r="O28" s="23">
        <v>0</v>
      </c>
      <c r="Q28" s="23">
        <f>SUM(O28:P28)</f>
        <v>0</v>
      </c>
      <c r="S28" s="23">
        <v>9541</v>
      </c>
      <c r="U28" s="23">
        <f>SUM(S28:T28)</f>
        <v>9541</v>
      </c>
      <c r="W28" s="95">
        <v>5710</v>
      </c>
      <c r="X28" s="23">
        <v>0</v>
      </c>
      <c r="Y28" s="23">
        <f>SUM(W28:X28)</f>
        <v>5710</v>
      </c>
      <c r="AA28" s="95">
        <v>41193</v>
      </c>
      <c r="AB28" s="23">
        <v>0</v>
      </c>
      <c r="AC28" s="23">
        <f>SUM(AA28:AB28)</f>
        <v>41193</v>
      </c>
      <c r="AE28" s="95">
        <v>35549.870000000003</v>
      </c>
      <c r="AG28" s="23">
        <f>SUM(AE28:AF28)</f>
        <v>35549.870000000003</v>
      </c>
      <c r="AJ28" s="23">
        <v>0</v>
      </c>
      <c r="AK28" s="23">
        <f>SUM(AI28:AJ28)</f>
        <v>0</v>
      </c>
      <c r="AM28" s="97">
        <v>35673.58</v>
      </c>
      <c r="AN28" s="187">
        <v>0</v>
      </c>
      <c r="AO28" s="23">
        <f>SUM(AM28:AN28)</f>
        <v>35673.58</v>
      </c>
      <c r="AQ28" s="97">
        <v>25080.74</v>
      </c>
      <c r="AR28" s="187">
        <v>0</v>
      </c>
      <c r="AS28" s="23">
        <f>SUM(AQ28:AR28)</f>
        <v>25080.74</v>
      </c>
      <c r="AU28" s="23">
        <v>0</v>
      </c>
      <c r="AV28" s="23">
        <v>0</v>
      </c>
      <c r="AW28" s="23">
        <f t="shared" si="3"/>
        <v>0</v>
      </c>
      <c r="AY28" s="23">
        <v>24326.77</v>
      </c>
      <c r="AZ28" s="23">
        <v>0</v>
      </c>
      <c r="BA28" s="23">
        <f t="shared" si="6"/>
        <v>24326.77</v>
      </c>
    </row>
    <row r="29" spans="1:53" s="23" customForma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51"/>
      <c r="M29" s="151"/>
      <c r="N29" s="1"/>
      <c r="W29" s="135"/>
      <c r="AA29" s="135"/>
      <c r="AE29" s="135"/>
      <c r="AM29" s="217"/>
      <c r="AN29" s="190"/>
      <c r="AQ29" s="217"/>
      <c r="AR29" s="190"/>
    </row>
    <row r="30" spans="1:53" s="23" customFormat="1" x14ac:dyDescent="0.2">
      <c r="A30" s="1" t="s">
        <v>18</v>
      </c>
      <c r="B30" s="1">
        <v>2624577</v>
      </c>
      <c r="C30" s="1">
        <v>4406482.8899999997</v>
      </c>
      <c r="D30" s="1">
        <v>5044220.63</v>
      </c>
      <c r="E30" s="1">
        <v>3932929.71</v>
      </c>
      <c r="F30" s="1">
        <v>2790871.6700000004</v>
      </c>
      <c r="G30" s="1">
        <v>3023681.34</v>
      </c>
      <c r="H30" s="1">
        <v>2586940.12</v>
      </c>
      <c r="I30" s="1">
        <v>2549185.89</v>
      </c>
      <c r="J30" s="1">
        <v>2420177.02</v>
      </c>
      <c r="K30" s="1">
        <f t="shared" ref="K30" si="11">BA30</f>
        <v>2435881.2400000002</v>
      </c>
      <c r="L30" s="151">
        <f t="shared" ref="L30:L39" si="12">(K30-J30)*100/J30</f>
        <v>0.64888724544621135</v>
      </c>
      <c r="M30" s="151">
        <f t="shared" ref="M30" si="13">(K30-B30)*100/B30</f>
        <v>-7.1895684523639343</v>
      </c>
      <c r="N30" s="1"/>
      <c r="O30" s="23">
        <v>2599421.92</v>
      </c>
      <c r="P30" s="23">
        <v>25155.13</v>
      </c>
      <c r="Q30" s="23">
        <f>SUM(O30:P30)</f>
        <v>2624577.0499999998</v>
      </c>
      <c r="S30" s="23">
        <v>4376922.1900000004</v>
      </c>
      <c r="T30" s="23">
        <v>29560.7</v>
      </c>
      <c r="U30" s="23">
        <f>SUM(S30:T30)</f>
        <v>4406482.8900000006</v>
      </c>
      <c r="W30" s="95">
        <v>5020054.49</v>
      </c>
      <c r="X30" s="23">
        <v>24166.14</v>
      </c>
      <c r="Y30" s="23">
        <f>SUM(W30:X30)</f>
        <v>5044220.63</v>
      </c>
      <c r="AA30" s="95">
        <v>3912755.86</v>
      </c>
      <c r="AB30" s="23">
        <v>20173.849999999999</v>
      </c>
      <c r="AC30" s="23">
        <f>SUM(AA30:AB30)</f>
        <v>3932929.71</v>
      </c>
      <c r="AE30" s="95">
        <v>2763911.18</v>
      </c>
      <c r="AF30" s="23">
        <v>26960.49</v>
      </c>
      <c r="AG30" s="23">
        <f>SUM(AE30:AF30)</f>
        <v>2790871.6700000004</v>
      </c>
      <c r="AI30" s="23">
        <v>2996797.26</v>
      </c>
      <c r="AJ30" s="23">
        <v>26884.080000000002</v>
      </c>
      <c r="AK30" s="23">
        <f>SUM(AI30:AJ30)</f>
        <v>3023681.34</v>
      </c>
      <c r="AM30" s="97">
        <v>2566408.6800000002</v>
      </c>
      <c r="AN30" s="79">
        <v>20531.439999999999</v>
      </c>
      <c r="AO30" s="23">
        <f>SUM(AM30:AN30)</f>
        <v>2586940.12</v>
      </c>
      <c r="AQ30" s="97">
        <v>2538195.69</v>
      </c>
      <c r="AR30" s="79">
        <v>10990.2</v>
      </c>
      <c r="AS30" s="23">
        <f>SUM(AQ30:AR30)</f>
        <v>2549185.89</v>
      </c>
      <c r="AU30" s="23">
        <v>2403588.91</v>
      </c>
      <c r="AV30" s="23">
        <v>16588.11</v>
      </c>
      <c r="AW30" s="23">
        <f t="shared" si="3"/>
        <v>2420177.02</v>
      </c>
      <c r="AY30" s="23">
        <v>2428355</v>
      </c>
      <c r="AZ30" s="23">
        <v>7526.24</v>
      </c>
      <c r="BA30" s="23">
        <f t="shared" ref="BA30" si="14">AY30+AZ30</f>
        <v>2435881.2400000002</v>
      </c>
    </row>
    <row r="31" spans="1:53" s="23" customFormat="1" x14ac:dyDescent="0.2">
      <c r="A31" s="1" t="s">
        <v>19</v>
      </c>
      <c r="B31" s="1">
        <v>2728000</v>
      </c>
      <c r="C31" s="1">
        <v>4287445.5</v>
      </c>
      <c r="D31" s="1">
        <v>5358250.3</v>
      </c>
      <c r="E31" s="1">
        <v>6123567.6399999997</v>
      </c>
      <c r="F31" s="1">
        <v>1155401.25</v>
      </c>
      <c r="G31" s="1">
        <v>1179967.0299999998</v>
      </c>
      <c r="H31" s="1">
        <v>425201.93</v>
      </c>
      <c r="I31" s="1">
        <v>234556.56</v>
      </c>
      <c r="J31" s="1">
        <v>582280.5</v>
      </c>
      <c r="K31" s="1">
        <f t="shared" si="5"/>
        <v>903552.08000000007</v>
      </c>
      <c r="L31" s="151">
        <f t="shared" si="12"/>
        <v>55.174710470297406</v>
      </c>
      <c r="M31" s="151">
        <f t="shared" si="9"/>
        <v>-66.878589442815255</v>
      </c>
      <c r="N31" s="1"/>
      <c r="O31" s="23">
        <v>2728000.19</v>
      </c>
      <c r="P31" s="23">
        <v>0</v>
      </c>
      <c r="Q31" s="23">
        <f>SUM(O31:P31)</f>
        <v>2728000.19</v>
      </c>
      <c r="S31" s="23">
        <v>4287445.5</v>
      </c>
      <c r="T31" s="23">
        <v>0</v>
      </c>
      <c r="U31" s="23">
        <f>SUM(S31:T31)</f>
        <v>4287445.5</v>
      </c>
      <c r="W31" s="95">
        <v>5358250.3</v>
      </c>
      <c r="X31" s="23">
        <v>0</v>
      </c>
      <c r="Y31" s="23">
        <f>SUM(W31:X31)</f>
        <v>5358250.3</v>
      </c>
      <c r="AA31" s="95">
        <v>6123567.6399999997</v>
      </c>
      <c r="AB31" s="23">
        <v>0</v>
      </c>
      <c r="AC31" s="23">
        <f>SUM(AA31:AB31)</f>
        <v>6123567.6399999997</v>
      </c>
      <c r="AE31" s="95">
        <v>1155401.25</v>
      </c>
      <c r="AF31" s="23">
        <v>0</v>
      </c>
      <c r="AG31" s="23">
        <f>SUM(AE31:AF31)</f>
        <v>1155401.25</v>
      </c>
      <c r="AI31" s="23">
        <v>1179967.0299999998</v>
      </c>
      <c r="AJ31" s="23">
        <v>0</v>
      </c>
      <c r="AK31" s="23">
        <f>SUM(AI31:AJ31)</f>
        <v>1179967.0299999998</v>
      </c>
      <c r="AM31" s="97">
        <v>425201.93</v>
      </c>
      <c r="AN31" s="187">
        <v>0</v>
      </c>
      <c r="AO31" s="23">
        <f>SUM(AM31:AN31)</f>
        <v>425201.93</v>
      </c>
      <c r="AQ31" s="97">
        <v>234556.56</v>
      </c>
      <c r="AR31" s="187">
        <v>0</v>
      </c>
      <c r="AS31" s="23">
        <f>SUM(AQ31:AR31)</f>
        <v>234556.56</v>
      </c>
      <c r="AU31" s="23">
        <v>582280.5</v>
      </c>
      <c r="AV31" s="23">
        <v>0</v>
      </c>
      <c r="AW31" s="23">
        <f t="shared" si="3"/>
        <v>582280.5</v>
      </c>
      <c r="AY31" s="23">
        <v>903552.08000000007</v>
      </c>
      <c r="AZ31" s="23">
        <v>0</v>
      </c>
      <c r="BA31" s="23">
        <f t="shared" si="6"/>
        <v>903552.08000000007</v>
      </c>
    </row>
    <row r="32" spans="1:53" s="23" customFormat="1" x14ac:dyDescent="0.2">
      <c r="A32" s="1" t="s">
        <v>20</v>
      </c>
      <c r="B32" s="1">
        <v>111970</v>
      </c>
      <c r="C32" s="1">
        <v>98461.66</v>
      </c>
      <c r="D32" s="1">
        <v>96307.91</v>
      </c>
      <c r="E32" s="1">
        <v>142679.72</v>
      </c>
      <c r="F32" s="1">
        <v>139026.99</v>
      </c>
      <c r="G32" s="1">
        <v>0</v>
      </c>
      <c r="H32" s="1">
        <v>85706.93</v>
      </c>
      <c r="I32" s="77">
        <v>89731.35</v>
      </c>
      <c r="J32" s="77">
        <v>0</v>
      </c>
      <c r="K32" s="1">
        <f t="shared" si="5"/>
        <v>82657.11</v>
      </c>
      <c r="L32" s="283" t="s">
        <v>69</v>
      </c>
      <c r="M32" s="151">
        <f t="shared" si="9"/>
        <v>-26.179235509511475</v>
      </c>
      <c r="N32" s="1"/>
      <c r="O32" s="23">
        <v>111970.26</v>
      </c>
      <c r="P32" s="23">
        <v>0</v>
      </c>
      <c r="Q32" s="23">
        <f>SUM(O32:P32)</f>
        <v>111970.26</v>
      </c>
      <c r="S32" s="23">
        <v>98461.66</v>
      </c>
      <c r="T32" s="23">
        <v>0</v>
      </c>
      <c r="U32" s="23">
        <f>SUM(S32:T32)</f>
        <v>98461.66</v>
      </c>
      <c r="W32" s="95">
        <v>96307.91</v>
      </c>
      <c r="X32" s="23">
        <v>0</v>
      </c>
      <c r="Y32" s="23">
        <f>SUM(W32:X32)</f>
        <v>96307.91</v>
      </c>
      <c r="AA32" s="95">
        <v>142679.72</v>
      </c>
      <c r="AB32" s="23">
        <v>0</v>
      </c>
      <c r="AC32" s="23">
        <f>SUM(AA32:AB32)</f>
        <v>142679.72</v>
      </c>
      <c r="AE32" s="95">
        <v>139026.99</v>
      </c>
      <c r="AF32" s="23">
        <v>0</v>
      </c>
      <c r="AG32" s="23">
        <f>SUM(AE32:AF32)</f>
        <v>139026.99</v>
      </c>
      <c r="AJ32" s="23">
        <v>0</v>
      </c>
      <c r="AK32" s="23">
        <f>SUM(AI32:AJ32)</f>
        <v>0</v>
      </c>
      <c r="AM32" s="97">
        <v>85706.93</v>
      </c>
      <c r="AN32" s="187">
        <v>0</v>
      </c>
      <c r="AO32" s="23">
        <f>SUM(AM32:AN32)</f>
        <v>85706.93</v>
      </c>
      <c r="AQ32" s="97">
        <v>89731.35</v>
      </c>
      <c r="AR32" s="187">
        <v>0</v>
      </c>
      <c r="AS32" s="23">
        <f>SUM(AQ32:AR32)</f>
        <v>89731.35</v>
      </c>
      <c r="AU32" s="23">
        <v>0</v>
      </c>
      <c r="AV32" s="23">
        <v>0</v>
      </c>
      <c r="AW32" s="23">
        <f t="shared" si="3"/>
        <v>0</v>
      </c>
      <c r="AY32" s="23">
        <v>82657.11</v>
      </c>
      <c r="AZ32" s="23">
        <v>0</v>
      </c>
      <c r="BA32" s="23">
        <f t="shared" si="6"/>
        <v>82657.11</v>
      </c>
    </row>
    <row r="33" spans="1:53" s="23" customFormat="1" x14ac:dyDescent="0.2">
      <c r="A33" s="1" t="s">
        <v>21</v>
      </c>
      <c r="B33" s="1">
        <v>407030</v>
      </c>
      <c r="C33" s="1">
        <v>282843.64</v>
      </c>
      <c r="D33" s="1">
        <v>287931.84999999998</v>
      </c>
      <c r="E33" s="1">
        <v>310106.90000000002</v>
      </c>
      <c r="F33" s="1">
        <v>298249.84999999998</v>
      </c>
      <c r="G33" s="1">
        <v>471841.12</v>
      </c>
      <c r="H33" s="1">
        <v>246917.11</v>
      </c>
      <c r="I33" s="1">
        <v>237946.44</v>
      </c>
      <c r="J33" s="1">
        <v>218074.14</v>
      </c>
      <c r="K33" s="1">
        <f t="shared" si="5"/>
        <v>217485.56</v>
      </c>
      <c r="L33" s="151">
        <f t="shared" si="12"/>
        <v>-0.26989903525471487</v>
      </c>
      <c r="M33" s="151">
        <f t="shared" si="9"/>
        <v>-46.56768297177112</v>
      </c>
      <c r="N33" s="1"/>
      <c r="O33" s="23">
        <v>407030.24</v>
      </c>
      <c r="P33" s="23">
        <v>0</v>
      </c>
      <c r="Q33" s="23">
        <f>SUM(O33:P33)</f>
        <v>407030.24</v>
      </c>
      <c r="S33" s="23">
        <v>282843.64</v>
      </c>
      <c r="T33" s="23">
        <v>0</v>
      </c>
      <c r="U33" s="23">
        <f>SUM(S33:T33)</f>
        <v>282843.64</v>
      </c>
      <c r="W33" s="95">
        <v>287931.84999999998</v>
      </c>
      <c r="X33" s="23">
        <v>0</v>
      </c>
      <c r="Y33" s="23">
        <f>SUM(W33:X33)</f>
        <v>287931.84999999998</v>
      </c>
      <c r="AA33" s="95">
        <v>310106.90000000002</v>
      </c>
      <c r="AB33" s="23">
        <v>0</v>
      </c>
      <c r="AC33" s="23">
        <f>SUM(AA33:AB33)</f>
        <v>310106.90000000002</v>
      </c>
      <c r="AE33" s="95">
        <v>298249.84999999998</v>
      </c>
      <c r="AF33" s="23">
        <v>0</v>
      </c>
      <c r="AG33" s="23">
        <f>SUM(AE33:AF33)</f>
        <v>298249.84999999998</v>
      </c>
      <c r="AI33" s="23">
        <v>471841.12</v>
      </c>
      <c r="AJ33" s="23">
        <v>0</v>
      </c>
      <c r="AK33" s="23">
        <f>SUM(AI33:AJ33)</f>
        <v>471841.12</v>
      </c>
      <c r="AM33" s="97">
        <v>246917.11</v>
      </c>
      <c r="AN33" s="187">
        <v>0</v>
      </c>
      <c r="AO33" s="23">
        <f>SUM(AM33:AN33)</f>
        <v>246917.11</v>
      </c>
      <c r="AQ33" s="97">
        <v>237946.44</v>
      </c>
      <c r="AR33" s="187">
        <v>0</v>
      </c>
      <c r="AS33" s="23">
        <f>SUM(AQ33:AR33)</f>
        <v>237946.44</v>
      </c>
      <c r="AU33" s="23">
        <v>218074.14</v>
      </c>
      <c r="AV33" s="23">
        <v>0</v>
      </c>
      <c r="AW33" s="23">
        <f t="shared" si="3"/>
        <v>218074.14</v>
      </c>
      <c r="AY33" s="23">
        <v>217485.56</v>
      </c>
      <c r="AZ33" s="23">
        <v>0</v>
      </c>
      <c r="BA33" s="23">
        <f t="shared" si="6"/>
        <v>217485.56</v>
      </c>
    </row>
    <row r="34" spans="1:53" s="23" customFormat="1" x14ac:dyDescent="0.2">
      <c r="A34" s="1" t="s">
        <v>22</v>
      </c>
      <c r="B34" s="1">
        <v>45547</v>
      </c>
      <c r="C34" s="1">
        <v>42700.35</v>
      </c>
      <c r="D34" s="77">
        <v>0</v>
      </c>
      <c r="E34" s="77">
        <v>0</v>
      </c>
      <c r="F34" s="77">
        <v>0</v>
      </c>
      <c r="G34" s="77">
        <v>50196.52</v>
      </c>
      <c r="H34" s="77">
        <v>48620.53</v>
      </c>
      <c r="I34" s="1">
        <v>47019.29</v>
      </c>
      <c r="J34" s="1">
        <v>11939.09</v>
      </c>
      <c r="K34" s="1">
        <f t="shared" si="5"/>
        <v>32488.400000000001</v>
      </c>
      <c r="L34" s="151">
        <f t="shared" si="12"/>
        <v>172.11789173211696</v>
      </c>
      <c r="M34" s="151">
        <f t="shared" si="9"/>
        <v>-28.670603991481322</v>
      </c>
      <c r="N34" s="1"/>
      <c r="O34" s="23">
        <v>45546.81</v>
      </c>
      <c r="P34" s="23">
        <v>0</v>
      </c>
      <c r="Q34" s="23">
        <f>SUM(O34:P34)</f>
        <v>45546.81</v>
      </c>
      <c r="S34" s="23">
        <v>42700.35</v>
      </c>
      <c r="T34" s="23">
        <v>0</v>
      </c>
      <c r="U34" s="23">
        <f>SUM(S34:T34)</f>
        <v>42700.35</v>
      </c>
      <c r="W34" s="95">
        <v>0</v>
      </c>
      <c r="X34" s="23">
        <v>0</v>
      </c>
      <c r="Y34" s="23">
        <f>SUM(W34:X34)</f>
        <v>0</v>
      </c>
      <c r="AA34" s="95">
        <v>0</v>
      </c>
      <c r="AB34" s="23">
        <v>0</v>
      </c>
      <c r="AC34" s="23">
        <f>SUM(AA34:AB34)</f>
        <v>0</v>
      </c>
      <c r="AE34" s="95">
        <v>0</v>
      </c>
      <c r="AF34" s="23">
        <v>0</v>
      </c>
      <c r="AG34" s="23">
        <f>SUM(AE34:AF34)</f>
        <v>0</v>
      </c>
      <c r="AI34" s="23">
        <v>50196.52</v>
      </c>
      <c r="AJ34" s="23">
        <v>0</v>
      </c>
      <c r="AK34" s="23">
        <f>SUM(AI34:AJ34)</f>
        <v>50196.52</v>
      </c>
      <c r="AM34" s="97">
        <v>48620.53</v>
      </c>
      <c r="AN34" s="187">
        <v>0</v>
      </c>
      <c r="AO34" s="23">
        <f>SUM(AM34:AN34)</f>
        <v>48620.53</v>
      </c>
      <c r="AQ34" s="97">
        <v>47019.29</v>
      </c>
      <c r="AR34" s="187">
        <v>0</v>
      </c>
      <c r="AS34" s="23">
        <f>SUM(AQ34:AR34)</f>
        <v>47019.29</v>
      </c>
      <c r="AU34" s="23">
        <v>11939.09</v>
      </c>
      <c r="AV34" s="23">
        <v>0</v>
      </c>
      <c r="AW34" s="23">
        <f t="shared" si="3"/>
        <v>11939.09</v>
      </c>
      <c r="AY34" s="23">
        <v>32488.400000000001</v>
      </c>
      <c r="AZ34" s="23">
        <v>0</v>
      </c>
      <c r="BA34" s="23">
        <f t="shared" si="6"/>
        <v>32488.400000000001</v>
      </c>
    </row>
    <row r="35" spans="1:53" s="23" customForma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51"/>
      <c r="M35" s="151"/>
      <c r="N35" s="1"/>
      <c r="W35" s="159"/>
      <c r="AA35" s="159"/>
      <c r="AE35" s="159"/>
      <c r="AM35" s="218"/>
      <c r="AN35" s="190"/>
      <c r="AQ35" s="218"/>
      <c r="AR35" s="190"/>
    </row>
    <row r="36" spans="1:53" s="23" customFormat="1" x14ac:dyDescent="0.2">
      <c r="A36" s="1" t="s">
        <v>23</v>
      </c>
      <c r="B36" s="1">
        <v>40905</v>
      </c>
      <c r="C36" s="1">
        <v>34115.19</v>
      </c>
      <c r="D36" s="1">
        <v>100180.17</v>
      </c>
      <c r="E36" s="1">
        <v>107262.26</v>
      </c>
      <c r="F36" s="1">
        <v>108597.03</v>
      </c>
      <c r="G36" s="1">
        <v>281228.68</v>
      </c>
      <c r="H36" s="1">
        <v>137168.76999999999</v>
      </c>
      <c r="I36" s="1">
        <v>41825.67</v>
      </c>
      <c r="J36" s="1">
        <v>40584.46</v>
      </c>
      <c r="K36" s="1">
        <f t="shared" ref="K36" si="15">BA36</f>
        <v>21511.67</v>
      </c>
      <c r="L36" s="151">
        <f t="shared" si="12"/>
        <v>-46.995303128340254</v>
      </c>
      <c r="M36" s="151">
        <f t="shared" ref="M36" si="16">(K36-B36)*100/B36</f>
        <v>-47.410658843662148</v>
      </c>
      <c r="N36" s="1"/>
      <c r="O36" s="23">
        <v>40905.01</v>
      </c>
      <c r="P36" s="23">
        <v>0</v>
      </c>
      <c r="Q36" s="23">
        <f>SUM(O36:P36)</f>
        <v>40905.01</v>
      </c>
      <c r="S36" s="23">
        <v>34115.19</v>
      </c>
      <c r="T36" s="23">
        <v>0</v>
      </c>
      <c r="U36" s="23">
        <f>SUM(S36:T36)</f>
        <v>34115.19</v>
      </c>
      <c r="W36" s="52">
        <v>100180.17</v>
      </c>
      <c r="X36" s="23">
        <v>0</v>
      </c>
      <c r="Y36" s="23">
        <f>SUM(W36:X36)</f>
        <v>100180.17</v>
      </c>
      <c r="AA36" s="52">
        <v>107262.26</v>
      </c>
      <c r="AB36" s="23">
        <v>0</v>
      </c>
      <c r="AC36" s="23">
        <f>SUM(AA36:AB36)</f>
        <v>107262.26</v>
      </c>
      <c r="AE36" s="52">
        <v>108597.03</v>
      </c>
      <c r="AF36" s="23">
        <v>0</v>
      </c>
      <c r="AG36" s="23">
        <f>SUM(AE36:AF36)</f>
        <v>108597.03</v>
      </c>
      <c r="AI36" s="23">
        <v>281228.68</v>
      </c>
      <c r="AJ36" s="23">
        <v>0</v>
      </c>
      <c r="AK36" s="23">
        <f>SUM(AI36:AJ36)</f>
        <v>281228.68</v>
      </c>
      <c r="AM36" s="79">
        <v>137168.76999999999</v>
      </c>
      <c r="AN36" s="187">
        <v>0</v>
      </c>
      <c r="AO36" s="23">
        <f>SUM(AM36:AN36)</f>
        <v>137168.76999999999</v>
      </c>
      <c r="AQ36" s="79">
        <v>41825.67</v>
      </c>
      <c r="AR36" s="187">
        <v>0</v>
      </c>
      <c r="AS36" s="23">
        <f>SUM(AQ36:AR36)</f>
        <v>41825.67</v>
      </c>
      <c r="AU36" s="23">
        <v>40584.46</v>
      </c>
      <c r="AV36" s="23">
        <v>0</v>
      </c>
      <c r="AW36" s="23">
        <f t="shared" si="3"/>
        <v>40584.46</v>
      </c>
      <c r="AY36" s="23">
        <v>21511.67</v>
      </c>
      <c r="AZ36" s="23">
        <v>0</v>
      </c>
      <c r="BA36" s="23">
        <f t="shared" ref="BA36" si="17">AY36+AZ36</f>
        <v>21511.67</v>
      </c>
    </row>
    <row r="37" spans="1:53" s="23" customFormat="1" x14ac:dyDescent="0.2">
      <c r="A37" s="1" t="s">
        <v>24</v>
      </c>
      <c r="B37" s="1">
        <v>418305</v>
      </c>
      <c r="C37" s="1">
        <v>406809.66</v>
      </c>
      <c r="D37" s="1">
        <v>417577</v>
      </c>
      <c r="E37" s="1">
        <v>898</v>
      </c>
      <c r="F37" s="1">
        <v>8879.58</v>
      </c>
      <c r="G37" s="1">
        <v>7967.65</v>
      </c>
      <c r="H37" s="1">
        <v>5484</v>
      </c>
      <c r="I37" s="1">
        <v>5162.16</v>
      </c>
      <c r="J37" s="1">
        <v>8931.15</v>
      </c>
      <c r="K37" s="1">
        <f t="shared" si="5"/>
        <v>961.7</v>
      </c>
      <c r="L37" s="151">
        <f t="shared" si="12"/>
        <v>-89.232069778248047</v>
      </c>
      <c r="M37" s="151">
        <f t="shared" si="9"/>
        <v>-99.77009598259643</v>
      </c>
      <c r="N37" s="1"/>
      <c r="O37" s="23">
        <v>417913</v>
      </c>
      <c r="P37" s="23">
        <v>392</v>
      </c>
      <c r="Q37" s="23">
        <f>SUM(O37:P37)</f>
        <v>418305</v>
      </c>
      <c r="S37" s="23">
        <v>405909.61</v>
      </c>
      <c r="T37" s="23">
        <v>900.05</v>
      </c>
      <c r="U37" s="23">
        <f>SUM(S37:T37)</f>
        <v>406809.66</v>
      </c>
      <c r="W37" s="95">
        <v>416682</v>
      </c>
      <c r="X37" s="23">
        <v>895</v>
      </c>
      <c r="Y37" s="23">
        <f>SUM(W37:X37)</f>
        <v>417577</v>
      </c>
      <c r="AA37" s="95">
        <v>0</v>
      </c>
      <c r="AB37" s="23">
        <v>898</v>
      </c>
      <c r="AC37" s="23">
        <f>SUM(AA37:AB37)</f>
        <v>898</v>
      </c>
      <c r="AE37" s="95">
        <v>7988.86</v>
      </c>
      <c r="AF37" s="23">
        <v>890.72</v>
      </c>
      <c r="AG37" s="23">
        <f>SUM(AE37:AF37)</f>
        <v>8879.58</v>
      </c>
      <c r="AI37" s="23">
        <v>7128.46</v>
      </c>
      <c r="AJ37" s="23">
        <v>839.19</v>
      </c>
      <c r="AK37" s="23">
        <f>SUM(AI37:AJ37)</f>
        <v>7967.65</v>
      </c>
      <c r="AM37" s="97">
        <v>4573.3500000000004</v>
      </c>
      <c r="AN37" s="97">
        <v>910.65</v>
      </c>
      <c r="AO37" s="23">
        <f>SUM(AM37:AN37)</f>
        <v>5484</v>
      </c>
      <c r="AQ37" s="97">
        <v>4353.62</v>
      </c>
      <c r="AR37" s="97">
        <v>808.54</v>
      </c>
      <c r="AS37" s="23">
        <f>SUM(AQ37:AR37)</f>
        <v>5162.16</v>
      </c>
      <c r="AU37" s="23">
        <v>7917.99</v>
      </c>
      <c r="AV37" s="23">
        <v>1013.16</v>
      </c>
      <c r="AW37" s="23">
        <f t="shared" si="3"/>
        <v>8931.15</v>
      </c>
      <c r="AZ37" s="23">
        <v>961.7</v>
      </c>
      <c r="BA37" s="23">
        <f t="shared" si="6"/>
        <v>961.7</v>
      </c>
    </row>
    <row r="38" spans="1:53" s="23" customFormat="1" x14ac:dyDescent="0.2">
      <c r="A38" s="1" t="s">
        <v>25</v>
      </c>
      <c r="B38" s="1">
        <v>235605</v>
      </c>
      <c r="C38" s="1">
        <v>236401.9</v>
      </c>
      <c r="D38" s="1">
        <v>236086.11</v>
      </c>
      <c r="E38" s="1">
        <v>263273.23</v>
      </c>
      <c r="F38" s="1">
        <v>255690.93</v>
      </c>
      <c r="G38" s="1">
        <v>250106.01</v>
      </c>
      <c r="H38" s="1">
        <v>232918.52</v>
      </c>
      <c r="I38" s="1">
        <v>225422.95</v>
      </c>
      <c r="J38" s="1">
        <v>208499.87</v>
      </c>
      <c r="K38" s="1">
        <f t="shared" si="5"/>
        <v>203132.5</v>
      </c>
      <c r="L38" s="151">
        <f t="shared" si="12"/>
        <v>-2.5742797825245627</v>
      </c>
      <c r="M38" s="151">
        <f t="shared" si="9"/>
        <v>-13.782602236794634</v>
      </c>
      <c r="N38" s="1"/>
      <c r="O38" s="23">
        <v>235604.94</v>
      </c>
      <c r="P38" s="23">
        <v>0</v>
      </c>
      <c r="Q38" s="23">
        <f>SUM(O38:P38)</f>
        <v>235604.94</v>
      </c>
      <c r="S38" s="23">
        <v>236401.9</v>
      </c>
      <c r="T38" s="23">
        <v>0</v>
      </c>
      <c r="U38" s="23">
        <f>SUM(S38:T38)</f>
        <v>236401.9</v>
      </c>
      <c r="W38" s="95">
        <v>236086.11</v>
      </c>
      <c r="X38" s="23">
        <v>0</v>
      </c>
      <c r="Y38" s="23">
        <f>SUM(W38:X38)</f>
        <v>236086.11</v>
      </c>
      <c r="AA38" s="95">
        <v>263273.23</v>
      </c>
      <c r="AB38" s="23">
        <v>0</v>
      </c>
      <c r="AC38" s="23">
        <f>SUM(AA38:AB38)</f>
        <v>263273.23</v>
      </c>
      <c r="AE38" s="95">
        <v>255690.93</v>
      </c>
      <c r="AF38" s="23">
        <v>0</v>
      </c>
      <c r="AG38" s="23">
        <f>SUM(AE38:AF38)</f>
        <v>255690.93</v>
      </c>
      <c r="AI38" s="23">
        <v>250106.01</v>
      </c>
      <c r="AJ38" s="23">
        <v>0</v>
      </c>
      <c r="AK38" s="23">
        <f>SUM(AI38:AJ38)</f>
        <v>250106.01</v>
      </c>
      <c r="AM38" s="97">
        <v>232918.52</v>
      </c>
      <c r="AN38" s="187">
        <v>0</v>
      </c>
      <c r="AO38" s="23">
        <f>SUM(AM38:AN38)</f>
        <v>232918.52</v>
      </c>
      <c r="AQ38" s="97">
        <v>225422.95</v>
      </c>
      <c r="AR38" s="187">
        <v>0</v>
      </c>
      <c r="AS38" s="23">
        <f>SUM(AQ38:AR38)</f>
        <v>225422.95</v>
      </c>
      <c r="AU38" s="23">
        <v>208499.87</v>
      </c>
      <c r="AV38" s="23">
        <v>0</v>
      </c>
      <c r="AW38" s="23">
        <f t="shared" si="3"/>
        <v>208499.87</v>
      </c>
      <c r="AY38" s="23">
        <v>203132.5</v>
      </c>
      <c r="AZ38" s="23">
        <v>0</v>
      </c>
      <c r="BA38" s="23">
        <f t="shared" si="6"/>
        <v>203132.5</v>
      </c>
    </row>
    <row r="39" spans="1:53" s="23" customFormat="1" x14ac:dyDescent="0.2">
      <c r="A39" s="15" t="s">
        <v>26</v>
      </c>
      <c r="B39" s="1">
        <v>107458</v>
      </c>
      <c r="C39" s="1">
        <v>121798</v>
      </c>
      <c r="D39" s="1">
        <v>188304.85</v>
      </c>
      <c r="E39" s="1">
        <v>88357.82</v>
      </c>
      <c r="F39" s="1">
        <v>71465.02</v>
      </c>
      <c r="G39" s="1">
        <v>39489.83</v>
      </c>
      <c r="H39" s="1">
        <v>70453.86</v>
      </c>
      <c r="I39" s="1">
        <v>73532.070000000007</v>
      </c>
      <c r="J39" s="1">
        <v>53407.689999999995</v>
      </c>
      <c r="K39" s="1">
        <f t="shared" si="5"/>
        <v>59454.879999999997</v>
      </c>
      <c r="L39" s="151">
        <f t="shared" si="12"/>
        <v>11.322695289760713</v>
      </c>
      <c r="M39" s="151">
        <f t="shared" si="9"/>
        <v>-44.671518174542612</v>
      </c>
      <c r="N39" s="1"/>
      <c r="O39" s="23">
        <v>107457.9</v>
      </c>
      <c r="P39" s="23">
        <v>0</v>
      </c>
      <c r="Q39" s="23">
        <f>SUM(O39:P39)</f>
        <v>107457.9</v>
      </c>
      <c r="S39" s="23">
        <v>121798</v>
      </c>
      <c r="T39" s="23">
        <v>0</v>
      </c>
      <c r="U39" s="23">
        <f>SUM(S39:T39)</f>
        <v>121798</v>
      </c>
      <c r="W39" s="98">
        <v>188304.85</v>
      </c>
      <c r="X39" s="23">
        <v>0</v>
      </c>
      <c r="Y39" s="23">
        <f>SUM(W39:X39)</f>
        <v>188304.85</v>
      </c>
      <c r="AA39" s="98">
        <v>88357.82</v>
      </c>
      <c r="AB39" s="23">
        <v>0</v>
      </c>
      <c r="AC39" s="23">
        <f>SUM(AA39:AB39)</f>
        <v>88357.82</v>
      </c>
      <c r="AE39" s="98">
        <v>71465.02</v>
      </c>
      <c r="AF39" s="23">
        <v>0</v>
      </c>
      <c r="AG39" s="23">
        <f>SUM(AE39:AF39)</f>
        <v>71465.02</v>
      </c>
      <c r="AI39" s="23">
        <v>39489.83</v>
      </c>
      <c r="AJ39" s="23">
        <v>0</v>
      </c>
      <c r="AK39" s="23">
        <f>SUM(AI39:AJ39)</f>
        <v>39489.83</v>
      </c>
      <c r="AM39" s="219">
        <v>70453.86</v>
      </c>
      <c r="AN39" s="188">
        <v>0</v>
      </c>
      <c r="AO39" s="23">
        <f>SUM(AM39:AN39)</f>
        <v>70453.86</v>
      </c>
      <c r="AQ39" s="219">
        <v>73532.070000000007</v>
      </c>
      <c r="AR39" s="188">
        <v>0</v>
      </c>
      <c r="AS39" s="23">
        <f>SUM(AQ39:AR39)</f>
        <v>73532.070000000007</v>
      </c>
      <c r="AU39" s="23">
        <v>52628.59</v>
      </c>
      <c r="AV39" s="23">
        <v>779.1</v>
      </c>
      <c r="AW39" s="23">
        <f t="shared" si="3"/>
        <v>53407.689999999995</v>
      </c>
      <c r="AY39" s="23">
        <v>59454.879999999997</v>
      </c>
      <c r="AZ39" s="23">
        <v>0</v>
      </c>
      <c r="BA39" s="23">
        <f t="shared" si="6"/>
        <v>59454.879999999997</v>
      </c>
    </row>
    <row r="40" spans="1:53" s="23" customFormat="1" x14ac:dyDescent="0.2">
      <c r="A40" s="1" t="s">
        <v>260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53" s="23" customFormat="1" x14ac:dyDescent="0.2">
      <c r="A41" s="201" t="s">
        <v>170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53" s="23" customForma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</sheetData>
  <sheetProtection password="CAB5" sheet="1" objects="1" scenarios="1"/>
  <mergeCells count="13">
    <mergeCell ref="A1:M1"/>
    <mergeCell ref="A3:M3"/>
    <mergeCell ref="A4:M4"/>
    <mergeCell ref="W5:Y5"/>
    <mergeCell ref="AE5:AG5"/>
    <mergeCell ref="AU5:AW5"/>
    <mergeCell ref="L7:M7"/>
    <mergeCell ref="O5:Q5"/>
    <mergeCell ref="S5:U5"/>
    <mergeCell ref="AA5:AC5"/>
    <mergeCell ref="AQ5:AS5"/>
    <mergeCell ref="AM5:AO5"/>
    <mergeCell ref="AI5:AK5"/>
  </mergeCells>
  <phoneticPr fontId="2" type="noConversion"/>
  <printOptions horizontalCentered="1"/>
  <pageMargins left="0.34" right="0.36" top="1" bottom="0.93" header="0.5" footer="0.52"/>
  <pageSetup scale="82" orientation="landscape" r:id="rId1"/>
  <headerFooter scaleWithDoc="0" alignWithMargins="0">
    <oddHeader xml:space="preserve">&amp;R
</oddHeader>
    <oddFooter>&amp;L&amp;"Arial,Italic"&amp;10MSDE - LFRO   04-2016&amp;C&amp;"Arial,Regular"&amp;10&amp;P&amp;R&amp;"Arial,Italic"&amp;10Selected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S75"/>
  <sheetViews>
    <sheetView zoomScaleNormal="100" workbookViewId="0">
      <selection activeCell="K10" sqref="K10"/>
    </sheetView>
  </sheetViews>
  <sheetFormatPr defaultColWidth="10" defaultRowHeight="12.75" x14ac:dyDescent="0.2"/>
  <cols>
    <col min="1" max="1" width="13.625" style="23" customWidth="1"/>
    <col min="2" max="8" width="12.625" style="23" customWidth="1"/>
    <col min="9" max="12" width="11.375" style="23" customWidth="1"/>
    <col min="13" max="13" width="8.375" style="23" customWidth="1"/>
    <col min="14" max="18" width="10.125" style="23" customWidth="1"/>
    <col min="19" max="19" width="11.5" style="23" customWidth="1"/>
    <col min="20" max="20" width="15.5" style="23" customWidth="1"/>
    <col min="21" max="23" width="10.125" style="23" customWidth="1"/>
    <col min="24" max="24" width="13.625" style="23" customWidth="1"/>
    <col min="25" max="25" width="6" style="23" customWidth="1"/>
    <col min="26" max="26" width="15.75" style="23" customWidth="1"/>
    <col min="27" max="27" width="9.375" style="23" customWidth="1"/>
    <col min="28" max="28" width="5.25" style="23" customWidth="1"/>
    <col min="29" max="33" width="10" style="23"/>
    <col min="34" max="34" width="4.125" style="23" customWidth="1"/>
    <col min="35" max="35" width="10" style="23"/>
    <col min="36" max="36" width="12.875" style="23" customWidth="1"/>
    <col min="37" max="38" width="10" style="23"/>
    <col min="39" max="39" width="14" style="23" customWidth="1"/>
    <col min="40" max="16384" width="10" style="23"/>
  </cols>
  <sheetData>
    <row r="1" spans="1:45" ht="15.75" customHeight="1" x14ac:dyDescent="0.2">
      <c r="A1" s="285" t="s">
        <v>52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45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45" x14ac:dyDescent="0.2">
      <c r="A3" s="285" t="s">
        <v>218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45" s="3" customFormat="1" x14ac:dyDescent="0.2">
      <c r="A4" s="285" t="s">
        <v>288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"/>
      <c r="O4" s="2"/>
      <c r="P4" s="2"/>
      <c r="Q4" s="2"/>
      <c r="R4" s="2"/>
      <c r="S4" s="2"/>
      <c r="T4" s="1"/>
    </row>
    <row r="5" spans="1:45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315" t="s">
        <v>142</v>
      </c>
      <c r="P5" s="315"/>
      <c r="Q5" s="315"/>
      <c r="S5" s="23" t="s">
        <v>157</v>
      </c>
      <c r="W5" s="23" t="s">
        <v>189</v>
      </c>
      <c r="Z5" s="23" t="s">
        <v>205</v>
      </c>
      <c r="AC5" s="1" t="s">
        <v>216</v>
      </c>
      <c r="AF5" s="1" t="s">
        <v>229</v>
      </c>
      <c r="AI5" s="1" t="s">
        <v>255</v>
      </c>
      <c r="AL5" s="1" t="s">
        <v>276</v>
      </c>
      <c r="AO5" s="1" t="s">
        <v>284</v>
      </c>
      <c r="AR5" s="23" t="s">
        <v>284</v>
      </c>
    </row>
    <row r="6" spans="1:45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316" t="s">
        <v>83</v>
      </c>
      <c r="P6" s="316"/>
      <c r="Q6" s="316"/>
      <c r="S6" s="75" t="s">
        <v>83</v>
      </c>
      <c r="T6" s="75"/>
      <c r="W6" s="75" t="s">
        <v>83</v>
      </c>
      <c r="X6" s="75"/>
      <c r="Z6" s="75" t="s">
        <v>83</v>
      </c>
      <c r="AA6" s="75"/>
      <c r="AC6" s="75" t="s">
        <v>83</v>
      </c>
      <c r="AD6" s="75"/>
      <c r="AF6" s="75" t="s">
        <v>83</v>
      </c>
      <c r="AG6" s="75"/>
      <c r="AI6" s="23" t="s">
        <v>83</v>
      </c>
      <c r="AL6" s="23" t="s">
        <v>83</v>
      </c>
      <c r="AO6" s="23" t="s">
        <v>83</v>
      </c>
      <c r="AR6" s="23" t="s">
        <v>83</v>
      </c>
    </row>
    <row r="7" spans="1:45" x14ac:dyDescent="0.2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6" t="s">
        <v>27</v>
      </c>
      <c r="M7" s="6"/>
      <c r="O7" s="316" t="s">
        <v>84</v>
      </c>
      <c r="P7" s="316"/>
      <c r="Q7" s="316"/>
      <c r="S7" s="75" t="s">
        <v>84</v>
      </c>
      <c r="T7" s="75"/>
      <c r="W7" s="75" t="s">
        <v>84</v>
      </c>
      <c r="X7" s="75"/>
      <c r="Z7" s="75" t="s">
        <v>84</v>
      </c>
      <c r="AA7" s="75"/>
      <c r="AC7" s="75" t="s">
        <v>84</v>
      </c>
      <c r="AD7" s="75"/>
      <c r="AF7" s="75" t="s">
        <v>84</v>
      </c>
      <c r="AG7" s="75"/>
      <c r="AI7" s="23" t="s">
        <v>84</v>
      </c>
      <c r="AL7" s="23" t="s">
        <v>84</v>
      </c>
      <c r="AO7" s="23" t="s">
        <v>84</v>
      </c>
      <c r="AR7" s="23" t="s">
        <v>84</v>
      </c>
    </row>
    <row r="8" spans="1:45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O8" s="308" t="s">
        <v>57</v>
      </c>
      <c r="P8" s="308"/>
      <c r="Q8" s="308"/>
      <c r="S8" s="75" t="s">
        <v>57</v>
      </c>
      <c r="T8" s="75"/>
      <c r="W8" s="75" t="s">
        <v>57</v>
      </c>
      <c r="X8" s="75"/>
      <c r="Z8" s="75" t="s">
        <v>57</v>
      </c>
      <c r="AA8" s="75"/>
      <c r="AC8" s="75" t="s">
        <v>57</v>
      </c>
      <c r="AD8" s="75"/>
      <c r="AF8" s="75" t="s">
        <v>57</v>
      </c>
      <c r="AG8" s="75"/>
      <c r="AI8" s="23" t="s">
        <v>57</v>
      </c>
      <c r="AL8" s="23" t="s">
        <v>57</v>
      </c>
      <c r="AO8" s="23" t="s">
        <v>57</v>
      </c>
      <c r="AR8" s="23" t="s">
        <v>57</v>
      </c>
    </row>
    <row r="9" spans="1:45" ht="13.5" thickBot="1" x14ac:dyDescent="0.25">
      <c r="A9" s="8" t="s">
        <v>1</v>
      </c>
      <c r="B9" s="264" t="s">
        <v>132</v>
      </c>
      <c r="C9" s="264" t="s">
        <v>145</v>
      </c>
      <c r="D9" s="264" t="s">
        <v>180</v>
      </c>
      <c r="E9" s="264" t="s">
        <v>193</v>
      </c>
      <c r="F9" s="264" t="s">
        <v>206</v>
      </c>
      <c r="G9" s="264" t="s">
        <v>220</v>
      </c>
      <c r="H9" s="264" t="s">
        <v>240</v>
      </c>
      <c r="I9" s="264" t="s">
        <v>267</v>
      </c>
      <c r="J9" s="264" t="s">
        <v>279</v>
      </c>
      <c r="K9" s="264" t="s">
        <v>287</v>
      </c>
      <c r="L9" s="9" t="s">
        <v>38</v>
      </c>
      <c r="M9" s="9" t="s">
        <v>38</v>
      </c>
      <c r="O9" s="29" t="s">
        <v>85</v>
      </c>
      <c r="P9" s="307" t="s">
        <v>86</v>
      </c>
      <c r="Q9" s="307"/>
      <c r="S9" s="148" t="s">
        <v>85</v>
      </c>
      <c r="T9" s="23" t="s">
        <v>190</v>
      </c>
    </row>
    <row r="10" spans="1:45" ht="15.75" x14ac:dyDescent="0.25">
      <c r="A10" s="7" t="s">
        <v>2</v>
      </c>
      <c r="B10" s="192">
        <v>9627.9599999999991</v>
      </c>
      <c r="C10" s="192">
        <v>10388.974286996414</v>
      </c>
      <c r="D10" s="192">
        <v>11388.066498210857</v>
      </c>
      <c r="E10" s="192">
        <v>12531.463320201101</v>
      </c>
      <c r="F10" s="192">
        <v>13013.071210012646</v>
      </c>
      <c r="G10" s="192">
        <v>13297.17376838247</v>
      </c>
      <c r="H10" s="192">
        <v>13454.67257270608</v>
      </c>
      <c r="I10" s="192">
        <v>13370.771480584053</v>
      </c>
      <c r="J10" s="192">
        <v>13572.470156436028</v>
      </c>
      <c r="K10" s="265">
        <f>AR10</f>
        <v>13744.69554237933</v>
      </c>
      <c r="L10" s="152">
        <f>(K10-J10)*100/J10</f>
        <v>1.2689317711384569</v>
      </c>
      <c r="M10" s="152">
        <f>((K10-B10)*100)/B10</f>
        <v>42.758128849510499</v>
      </c>
      <c r="O10" s="126">
        <v>9627.9599999999991</v>
      </c>
      <c r="R10" s="35"/>
      <c r="S10" s="160">
        <v>10370.966724272062</v>
      </c>
      <c r="T10" s="35">
        <v>10388.974286996414</v>
      </c>
      <c r="U10" s="23">
        <f>S10-T10</f>
        <v>-18.007562724351374</v>
      </c>
      <c r="W10" s="23">
        <v>11388.066498210857</v>
      </c>
      <c r="X10" s="23" t="s">
        <v>202</v>
      </c>
      <c r="Z10" s="34">
        <v>12531.463320201101</v>
      </c>
      <c r="AC10" s="34">
        <v>13013.071210012646</v>
      </c>
      <c r="AF10" s="34">
        <v>13297.17376838247</v>
      </c>
      <c r="AI10" s="34">
        <v>13454.67257270608</v>
      </c>
      <c r="AJ10" s="34"/>
      <c r="AL10" s="34">
        <v>13374.10974282467</v>
      </c>
      <c r="AM10" s="34"/>
      <c r="AO10" s="34">
        <v>13572.470156436028</v>
      </c>
      <c r="AR10" s="23">
        <v>13744.69554237933</v>
      </c>
    </row>
    <row r="11" spans="1:45" ht="15.75" x14ac:dyDescent="0.25">
      <c r="A11" s="1"/>
      <c r="B11" s="32"/>
      <c r="C11" s="32"/>
      <c r="D11" s="32"/>
      <c r="E11" s="32"/>
      <c r="F11" s="32"/>
      <c r="G11" s="32"/>
      <c r="H11" s="32"/>
      <c r="I11" s="32"/>
      <c r="J11" s="1"/>
      <c r="K11" s="1"/>
      <c r="L11" s="51"/>
      <c r="N11" s="55"/>
      <c r="Q11" s="35"/>
      <c r="R11" s="161"/>
      <c r="S11" s="35"/>
      <c r="Y11" s="34"/>
      <c r="AB11" s="34"/>
      <c r="AE11" s="34"/>
      <c r="AH11" s="34"/>
      <c r="AI11" s="34"/>
      <c r="AL11" s="34"/>
    </row>
    <row r="12" spans="1:45" ht="15.75" x14ac:dyDescent="0.25">
      <c r="A12" s="1" t="s">
        <v>3</v>
      </c>
      <c r="B12" s="193">
        <v>9194.07</v>
      </c>
      <c r="C12" s="193">
        <v>10063.231109374834</v>
      </c>
      <c r="D12" s="193">
        <v>10929.992183626859</v>
      </c>
      <c r="E12" s="193">
        <v>12126.856466119456</v>
      </c>
      <c r="F12" s="193">
        <v>13250.513655469209</v>
      </c>
      <c r="G12" s="193">
        <v>13369.447984498302</v>
      </c>
      <c r="H12" s="193">
        <v>13769.562168964134</v>
      </c>
      <c r="I12" s="193">
        <v>13315.065835252724</v>
      </c>
      <c r="J12" s="193">
        <v>13750.667783684652</v>
      </c>
      <c r="K12" s="193">
        <f>AR12</f>
        <v>13681.803790013162</v>
      </c>
      <c r="L12" s="152">
        <f>(K12-J12)*100/J12</f>
        <v>-0.50080472275824972</v>
      </c>
      <c r="M12" s="152">
        <f>((K12-B12)*100)/B12</f>
        <v>48.811177095814614</v>
      </c>
      <c r="O12" s="127">
        <v>9194.07</v>
      </c>
      <c r="P12" s="23">
        <v>12</v>
      </c>
      <c r="R12" s="35"/>
      <c r="S12" s="161">
        <v>10063.231109374834</v>
      </c>
      <c r="T12" s="35">
        <v>10063.231109374834</v>
      </c>
      <c r="U12" s="23">
        <f>S12-T12</f>
        <v>0</v>
      </c>
      <c r="W12" s="23">
        <v>10929.992183626859</v>
      </c>
      <c r="X12" s="23">
        <v>10</v>
      </c>
      <c r="Z12" s="34">
        <v>12126.856466119456</v>
      </c>
      <c r="AA12" s="23">
        <v>9</v>
      </c>
      <c r="AC12" s="34">
        <v>13250.513655469209</v>
      </c>
      <c r="AD12" s="23">
        <v>7</v>
      </c>
      <c r="AF12" s="34">
        <v>13369.447984498302</v>
      </c>
      <c r="AG12" s="23">
        <v>8</v>
      </c>
      <c r="AI12" s="34">
        <v>13769.562168964134</v>
      </c>
      <c r="AJ12" s="38">
        <v>7</v>
      </c>
      <c r="AL12" s="34">
        <v>13665.056383754443</v>
      </c>
      <c r="AM12" s="246">
        <v>8</v>
      </c>
      <c r="AO12" s="34">
        <v>13750.667783684652</v>
      </c>
      <c r="AP12" s="23">
        <v>8</v>
      </c>
      <c r="AR12" s="23">
        <v>13681.803790013162</v>
      </c>
      <c r="AS12" s="23">
        <v>8</v>
      </c>
    </row>
    <row r="13" spans="1:45" ht="15.75" x14ac:dyDescent="0.25">
      <c r="A13" s="1" t="s">
        <v>4</v>
      </c>
      <c r="B13" s="193">
        <v>9274.9699999999993</v>
      </c>
      <c r="C13" s="193">
        <v>9902.0971084304401</v>
      </c>
      <c r="D13" s="193">
        <v>10846.45489126139</v>
      </c>
      <c r="E13" s="193">
        <v>11545.228181483579</v>
      </c>
      <c r="F13" s="193">
        <v>12178.397961017714</v>
      </c>
      <c r="G13" s="193">
        <v>12330.023678654741</v>
      </c>
      <c r="H13" s="193">
        <v>12635.294973075717</v>
      </c>
      <c r="I13" s="193">
        <v>12522.280597363593</v>
      </c>
      <c r="J13" s="193">
        <v>12687.120991528614</v>
      </c>
      <c r="K13" s="193">
        <f t="shared" ref="K13:K16" si="0">AR13</f>
        <v>12971.379756507689</v>
      </c>
      <c r="L13" s="152">
        <f>(K13-J13)*100/J13</f>
        <v>2.2405301026834912</v>
      </c>
      <c r="M13" s="152">
        <f t="shared" ref="M13:M16" si="1">((K13-B13)*100)/B13</f>
        <v>39.853603370228591</v>
      </c>
      <c r="O13" s="127">
        <v>9274.9699999999993</v>
      </c>
      <c r="P13" s="23">
        <v>9</v>
      </c>
      <c r="R13" s="35"/>
      <c r="S13" s="161">
        <v>9814.3745609567359</v>
      </c>
      <c r="T13" s="35">
        <v>9902.0971084304401</v>
      </c>
      <c r="U13" s="23">
        <f>S13-T13</f>
        <v>-87.722547473704253</v>
      </c>
      <c r="W13" s="23">
        <v>10846.45489126139</v>
      </c>
      <c r="X13" s="23">
        <v>11</v>
      </c>
      <c r="Z13" s="34">
        <v>11545.228181483579</v>
      </c>
      <c r="AA13" s="23">
        <v>13</v>
      </c>
      <c r="AC13" s="34">
        <v>12178.397961017714</v>
      </c>
      <c r="AD13" s="23">
        <v>11</v>
      </c>
      <c r="AF13" s="34">
        <v>12330.023678654741</v>
      </c>
      <c r="AG13" s="23">
        <v>13</v>
      </c>
      <c r="AI13" s="34">
        <v>12635.294973075717</v>
      </c>
      <c r="AJ13" s="38">
        <v>12</v>
      </c>
      <c r="AL13" s="34">
        <v>12519.487508541217</v>
      </c>
      <c r="AM13" s="246">
        <v>14</v>
      </c>
      <c r="AO13" s="34">
        <v>12687.120991528614</v>
      </c>
      <c r="AP13" s="23">
        <v>15</v>
      </c>
      <c r="AR13" s="23">
        <v>12971.379756507689</v>
      </c>
      <c r="AS13" s="23">
        <v>14</v>
      </c>
    </row>
    <row r="14" spans="1:45" ht="15.75" x14ac:dyDescent="0.25">
      <c r="A14" s="1" t="s">
        <v>5</v>
      </c>
      <c r="B14" s="193">
        <v>9603.43</v>
      </c>
      <c r="C14" s="193">
        <v>10974.038122379166</v>
      </c>
      <c r="D14" s="193">
        <v>12541.973083028202</v>
      </c>
      <c r="E14" s="193">
        <v>13987.99419285033</v>
      </c>
      <c r="F14" s="193">
        <v>14332.031822584702</v>
      </c>
      <c r="G14" s="193">
        <v>14182.82184205181</v>
      </c>
      <c r="H14" s="193">
        <v>15156.318340209649</v>
      </c>
      <c r="I14" s="193">
        <v>14900.750711694025</v>
      </c>
      <c r="J14" s="193">
        <v>14631.289801470044</v>
      </c>
      <c r="K14" s="193">
        <f t="shared" si="0"/>
        <v>15123.333079324542</v>
      </c>
      <c r="L14" s="152">
        <f>(K14-J14)*100/J14</f>
        <v>3.3629521698426159</v>
      </c>
      <c r="M14" s="152">
        <f t="shared" si="1"/>
        <v>57.478453837061771</v>
      </c>
      <c r="O14" s="127">
        <v>9603.43</v>
      </c>
      <c r="P14" s="23">
        <v>6</v>
      </c>
      <c r="R14" s="35"/>
      <c r="S14" s="161">
        <v>10974.038122379166</v>
      </c>
      <c r="T14" s="35">
        <v>10974.038122379166</v>
      </c>
      <c r="U14" s="23">
        <f>S14-T14</f>
        <v>0</v>
      </c>
      <c r="W14" s="23">
        <v>12541.973083028202</v>
      </c>
      <c r="X14" s="23">
        <v>3</v>
      </c>
      <c r="Z14" s="34">
        <v>13987.99419285033</v>
      </c>
      <c r="AA14" s="23">
        <v>3</v>
      </c>
      <c r="AC14" s="34">
        <v>14332.031822584702</v>
      </c>
      <c r="AD14" s="23">
        <v>4</v>
      </c>
      <c r="AF14" s="34">
        <v>14182.82184205181</v>
      </c>
      <c r="AG14" s="23">
        <v>6</v>
      </c>
      <c r="AI14" s="34">
        <v>15156.318340209649</v>
      </c>
      <c r="AJ14" s="38">
        <v>2</v>
      </c>
      <c r="AL14" s="34">
        <v>14900.750711694025</v>
      </c>
      <c r="AM14" s="246">
        <v>2</v>
      </c>
      <c r="AO14" s="34">
        <v>14631.289801470044</v>
      </c>
      <c r="AP14" s="23">
        <v>4</v>
      </c>
      <c r="AR14" s="23">
        <v>15123.333079324542</v>
      </c>
      <c r="AS14" s="23">
        <v>2</v>
      </c>
    </row>
    <row r="15" spans="1:45" ht="15.75" x14ac:dyDescent="0.25">
      <c r="A15" s="1" t="s">
        <v>6</v>
      </c>
      <c r="B15" s="193">
        <v>9439.14</v>
      </c>
      <c r="C15" s="193">
        <v>10079.276446843342</v>
      </c>
      <c r="D15" s="193">
        <v>11038.050635235679</v>
      </c>
      <c r="E15" s="193">
        <v>11618.75282394326</v>
      </c>
      <c r="F15" s="193">
        <v>12235.856135221911</v>
      </c>
      <c r="G15" s="193">
        <v>12966.557274113862</v>
      </c>
      <c r="H15" s="193">
        <v>12939.040526229624</v>
      </c>
      <c r="I15" s="193">
        <v>12752.881520221486</v>
      </c>
      <c r="J15" s="193">
        <v>13011.74003941887</v>
      </c>
      <c r="K15" s="193">
        <f t="shared" si="0"/>
        <v>13129.580918059648</v>
      </c>
      <c r="L15" s="152">
        <f>(K15-J15)*100/J15</f>
        <v>0.90565042249369365</v>
      </c>
      <c r="M15" s="152">
        <f t="shared" si="1"/>
        <v>39.097215615613798</v>
      </c>
      <c r="O15" s="127">
        <v>9439.14</v>
      </c>
      <c r="P15" s="23">
        <v>7</v>
      </c>
      <c r="R15" s="35"/>
      <c r="S15" s="161">
        <v>10079.276446843342</v>
      </c>
      <c r="T15" s="35">
        <v>10079.276446843342</v>
      </c>
      <c r="U15" s="23">
        <f>S15-T15</f>
        <v>0</v>
      </c>
      <c r="W15" s="23">
        <v>11038.050635235679</v>
      </c>
      <c r="X15" s="23">
        <v>8</v>
      </c>
      <c r="Z15" s="34">
        <v>11618.75282394326</v>
      </c>
      <c r="AA15" s="23">
        <v>12</v>
      </c>
      <c r="AC15" s="34">
        <v>12235.856135221911</v>
      </c>
      <c r="AD15" s="23">
        <v>10</v>
      </c>
      <c r="AF15" s="34">
        <v>12966.557274113862</v>
      </c>
      <c r="AG15" s="23">
        <v>9</v>
      </c>
      <c r="AI15" s="34">
        <v>12939.040526229624</v>
      </c>
      <c r="AJ15" s="38">
        <v>10</v>
      </c>
      <c r="AL15" s="34">
        <v>12752.881520221486</v>
      </c>
      <c r="AM15" s="246">
        <v>11</v>
      </c>
      <c r="AO15" s="34">
        <v>13011.74003941887</v>
      </c>
      <c r="AP15" s="23">
        <v>12</v>
      </c>
      <c r="AR15" s="23">
        <v>13129.580918059648</v>
      </c>
      <c r="AS15" s="23">
        <v>12</v>
      </c>
    </row>
    <row r="16" spans="1:45" ht="15.75" x14ac:dyDescent="0.25">
      <c r="A16" s="1" t="s">
        <v>7</v>
      </c>
      <c r="B16" s="193">
        <v>9223.7099999999991</v>
      </c>
      <c r="C16" s="193">
        <v>9744.9548291959491</v>
      </c>
      <c r="D16" s="193">
        <v>9700.8148688833262</v>
      </c>
      <c r="E16" s="193">
        <v>11194.858022639763</v>
      </c>
      <c r="F16" s="193">
        <v>11789.349669282643</v>
      </c>
      <c r="G16" s="193">
        <v>12226.424326991837</v>
      </c>
      <c r="H16" s="193">
        <v>12696.910261391418</v>
      </c>
      <c r="I16" s="193">
        <v>13017.767565957767</v>
      </c>
      <c r="J16" s="193">
        <v>13074.066131431191</v>
      </c>
      <c r="K16" s="193">
        <f t="shared" si="0"/>
        <v>13428.837607044112</v>
      </c>
      <c r="L16" s="152">
        <f>(K16-J16)*100/J16</f>
        <v>2.71355117869581</v>
      </c>
      <c r="M16" s="152">
        <f t="shared" si="1"/>
        <v>45.590414345682085</v>
      </c>
      <c r="O16" s="127">
        <v>9223.7099999999991</v>
      </c>
      <c r="P16" s="23">
        <v>10</v>
      </c>
      <c r="R16" s="35"/>
      <c r="S16" s="161">
        <v>9744.9548291959491</v>
      </c>
      <c r="T16" s="35">
        <v>9744.9548291959491</v>
      </c>
      <c r="U16" s="23">
        <f>S16-T16</f>
        <v>0</v>
      </c>
      <c r="W16" s="23">
        <v>9700.8148688833262</v>
      </c>
      <c r="X16" s="23">
        <v>22</v>
      </c>
      <c r="Z16" s="34">
        <v>11194.858022639763</v>
      </c>
      <c r="AA16" s="23">
        <v>16</v>
      </c>
      <c r="AC16" s="34">
        <v>11789.349669282643</v>
      </c>
      <c r="AD16" s="23">
        <v>14</v>
      </c>
      <c r="AF16" s="34">
        <v>12226.424326991837</v>
      </c>
      <c r="AG16" s="23">
        <v>15</v>
      </c>
      <c r="AI16" s="34">
        <v>12696.910261391418</v>
      </c>
      <c r="AJ16" s="38">
        <v>11</v>
      </c>
      <c r="AL16" s="34">
        <v>13017.767565957767</v>
      </c>
      <c r="AM16" s="246">
        <v>10</v>
      </c>
      <c r="AO16" s="34">
        <v>13074.066131431191</v>
      </c>
      <c r="AP16" s="23">
        <v>11</v>
      </c>
      <c r="AR16" s="23">
        <v>13428.837607044112</v>
      </c>
      <c r="AS16" s="23">
        <v>10</v>
      </c>
    </row>
    <row r="17" spans="1:45" ht="15.75" x14ac:dyDescent="0.25">
      <c r="A17" s="1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52"/>
      <c r="M17" s="152"/>
      <c r="O17" s="127"/>
      <c r="R17" s="35"/>
      <c r="S17" s="161"/>
      <c r="T17" s="35"/>
      <c r="Z17" s="34"/>
      <c r="AC17" s="34"/>
      <c r="AF17" s="34"/>
      <c r="AI17" s="34"/>
      <c r="AJ17" s="38"/>
      <c r="AL17" s="34"/>
      <c r="AM17" s="246"/>
      <c r="AO17" s="34"/>
    </row>
    <row r="18" spans="1:45" ht="15.75" x14ac:dyDescent="0.25">
      <c r="A18" s="1" t="s">
        <v>8</v>
      </c>
      <c r="B18" s="193">
        <v>8568.0499999999993</v>
      </c>
      <c r="C18" s="193">
        <v>9022.6568854165707</v>
      </c>
      <c r="D18" s="193">
        <v>9863.8666887648924</v>
      </c>
      <c r="E18" s="193">
        <v>10740.279248705849</v>
      </c>
      <c r="F18" s="193">
        <v>11154.108381276152</v>
      </c>
      <c r="G18" s="193">
        <v>11353.705421569082</v>
      </c>
      <c r="H18" s="193">
        <v>11822.770559187324</v>
      </c>
      <c r="I18" s="193">
        <v>11921.423219175513</v>
      </c>
      <c r="J18" s="193">
        <v>11791.901811161679</v>
      </c>
      <c r="K18" s="193">
        <f t="shared" ref="K18:K39" si="2">AR18</f>
        <v>12182.127860285709</v>
      </c>
      <c r="L18" s="152">
        <f>(K18-J18)*100/J18</f>
        <v>3.3092715269614961</v>
      </c>
      <c r="M18" s="152">
        <f t="shared" ref="M18:M39" si="3">((K18-B18)*100)/B18</f>
        <v>42.180867995468162</v>
      </c>
      <c r="O18" s="127">
        <v>8568.0499999999993</v>
      </c>
      <c r="P18" s="23">
        <v>21</v>
      </c>
      <c r="R18" s="35"/>
      <c r="S18" s="161">
        <v>9034.6430344013206</v>
      </c>
      <c r="T18" s="35">
        <v>9022.6568854165707</v>
      </c>
      <c r="U18" s="23">
        <f>S18-T18</f>
        <v>11.986148984749889</v>
      </c>
      <c r="W18" s="23">
        <v>9863.8666887648924</v>
      </c>
      <c r="X18" s="23">
        <v>20</v>
      </c>
      <c r="Z18" s="34">
        <v>10740.279248705849</v>
      </c>
      <c r="AA18" s="23">
        <v>22</v>
      </c>
      <c r="AC18" s="34">
        <v>11154.108381276152</v>
      </c>
      <c r="AD18" s="23">
        <v>24</v>
      </c>
      <c r="AF18" s="34">
        <v>11353.705421569082</v>
      </c>
      <c r="AG18" s="23">
        <v>24</v>
      </c>
      <c r="AI18" s="34">
        <v>11822.770559187324</v>
      </c>
      <c r="AJ18" s="38">
        <v>22</v>
      </c>
      <c r="AL18" s="34">
        <v>11921.423219175513</v>
      </c>
      <c r="AM18" s="246">
        <v>20</v>
      </c>
      <c r="AO18" s="34">
        <v>11791.901811161679</v>
      </c>
      <c r="AP18" s="23">
        <v>23</v>
      </c>
      <c r="AR18" s="23">
        <v>12182.127860285709</v>
      </c>
      <c r="AS18" s="23">
        <v>22</v>
      </c>
    </row>
    <row r="19" spans="1:45" ht="15.75" x14ac:dyDescent="0.25">
      <c r="A19" s="1" t="s">
        <v>9</v>
      </c>
      <c r="B19" s="193">
        <v>8708.4699999999993</v>
      </c>
      <c r="C19" s="193">
        <v>9240.7472927400577</v>
      </c>
      <c r="D19" s="193">
        <v>10104.738120967239</v>
      </c>
      <c r="E19" s="193">
        <v>11031.379863593813</v>
      </c>
      <c r="F19" s="193">
        <v>11670.758133639183</v>
      </c>
      <c r="G19" s="193">
        <v>12138.884885097976</v>
      </c>
      <c r="H19" s="193">
        <v>12208.391819810426</v>
      </c>
      <c r="I19" s="193">
        <v>12401.752960251177</v>
      </c>
      <c r="J19" s="193">
        <v>12763.19739888221</v>
      </c>
      <c r="K19" s="193">
        <f t="shared" si="2"/>
        <v>12947.231658460711</v>
      </c>
      <c r="L19" s="152">
        <f>(K19-J19)*100/J19</f>
        <v>1.4419134471321273</v>
      </c>
      <c r="M19" s="152">
        <f t="shared" si="3"/>
        <v>48.674011146168176</v>
      </c>
      <c r="O19" s="127">
        <v>8708.4699999999993</v>
      </c>
      <c r="P19" s="23">
        <v>18</v>
      </c>
      <c r="R19" s="35"/>
      <c r="S19" s="161">
        <v>9277.5986069387291</v>
      </c>
      <c r="T19" s="35">
        <v>9240.7472927400577</v>
      </c>
      <c r="U19" s="23">
        <f>S19-T19</f>
        <v>36.851314198671389</v>
      </c>
      <c r="W19" s="23">
        <v>10104.738120967239</v>
      </c>
      <c r="X19" s="23">
        <v>17</v>
      </c>
      <c r="Z19" s="34">
        <v>11031.379863593813</v>
      </c>
      <c r="AA19" s="23">
        <v>18</v>
      </c>
      <c r="AC19" s="34">
        <v>11670.758133639183</v>
      </c>
      <c r="AD19" s="23">
        <v>17</v>
      </c>
      <c r="AF19" s="34">
        <v>12138.884885097976</v>
      </c>
      <c r="AG19" s="23">
        <v>16</v>
      </c>
      <c r="AI19" s="34">
        <v>12208.391819810426</v>
      </c>
      <c r="AJ19" s="38">
        <v>16</v>
      </c>
      <c r="AL19" s="34">
        <v>12401.752960251177</v>
      </c>
      <c r="AM19" s="246">
        <v>16</v>
      </c>
      <c r="AO19" s="34">
        <v>12763.19739888221</v>
      </c>
      <c r="AP19" s="23">
        <v>13</v>
      </c>
      <c r="AR19" s="23">
        <v>12947.231658460711</v>
      </c>
      <c r="AS19" s="23">
        <v>15</v>
      </c>
    </row>
    <row r="20" spans="1:45" ht="15.75" x14ac:dyDescent="0.25">
      <c r="A20" s="1" t="s">
        <v>10</v>
      </c>
      <c r="B20" s="193">
        <v>8700.5300000000007</v>
      </c>
      <c r="C20" s="193">
        <v>9319.9627675675947</v>
      </c>
      <c r="D20" s="193">
        <v>9866.7246426649581</v>
      </c>
      <c r="E20" s="193">
        <v>10914.291779972766</v>
      </c>
      <c r="F20" s="193">
        <v>11431.301255284765</v>
      </c>
      <c r="G20" s="193">
        <v>11748.424282437449</v>
      </c>
      <c r="H20" s="193">
        <v>11938.836749694277</v>
      </c>
      <c r="I20" s="193">
        <v>11803.744238108215</v>
      </c>
      <c r="J20" s="193">
        <v>12327.394941102642</v>
      </c>
      <c r="K20" s="193">
        <f t="shared" si="2"/>
        <v>12553.112158503633</v>
      </c>
      <c r="L20" s="152">
        <f>(K20-J20)*100/J20</f>
        <v>1.8310212212670505</v>
      </c>
      <c r="M20" s="152">
        <f t="shared" si="3"/>
        <v>44.279856037547503</v>
      </c>
      <c r="O20" s="127">
        <v>8700.5300000000007</v>
      </c>
      <c r="P20" s="23">
        <v>19</v>
      </c>
      <c r="R20" s="35"/>
      <c r="S20" s="161">
        <v>9402.1549528382748</v>
      </c>
      <c r="T20" s="35">
        <v>9319.9627675675947</v>
      </c>
      <c r="U20" s="23">
        <f>S20-T20</f>
        <v>82.192185270680056</v>
      </c>
      <c r="W20" s="23">
        <v>9866.7246426649581</v>
      </c>
      <c r="X20" s="23">
        <v>19</v>
      </c>
      <c r="Z20" s="34">
        <v>10914.291779972766</v>
      </c>
      <c r="AA20" s="23">
        <v>19</v>
      </c>
      <c r="AC20" s="34">
        <v>11431.301255284765</v>
      </c>
      <c r="AD20" s="23">
        <v>19</v>
      </c>
      <c r="AF20" s="34">
        <v>11748.424282437449</v>
      </c>
      <c r="AG20" s="23">
        <v>19</v>
      </c>
      <c r="AI20" s="34">
        <v>11938.836749694277</v>
      </c>
      <c r="AJ20" s="38">
        <v>18</v>
      </c>
      <c r="AL20" s="34">
        <v>11803.744238108215</v>
      </c>
      <c r="AM20" s="246">
        <v>22</v>
      </c>
      <c r="AO20" s="34">
        <v>12327.394941102642</v>
      </c>
      <c r="AP20" s="23">
        <v>18</v>
      </c>
      <c r="AR20" s="23">
        <v>12553.112158503633</v>
      </c>
      <c r="AS20" s="23">
        <v>17</v>
      </c>
    </row>
    <row r="21" spans="1:45" ht="15.75" x14ac:dyDescent="0.25">
      <c r="A21" s="1" t="s">
        <v>11</v>
      </c>
      <c r="B21" s="193">
        <v>8534.9699999999993</v>
      </c>
      <c r="C21" s="193">
        <v>9343.4531877344907</v>
      </c>
      <c r="D21" s="193">
        <v>10233.843435031049</v>
      </c>
      <c r="E21" s="193">
        <v>11368.917944036275</v>
      </c>
      <c r="F21" s="193">
        <v>11785.746145791649</v>
      </c>
      <c r="G21" s="193">
        <v>12227.57994937773</v>
      </c>
      <c r="H21" s="193">
        <v>12088.290615351365</v>
      </c>
      <c r="I21" s="193">
        <v>12475.140883609343</v>
      </c>
      <c r="J21" s="193">
        <v>12741.759649881546</v>
      </c>
      <c r="K21" s="193">
        <f t="shared" si="2"/>
        <v>13110.576669485399</v>
      </c>
      <c r="L21" s="152">
        <f>(K21-J21)*100/J21</f>
        <v>2.8945532621727201</v>
      </c>
      <c r="M21" s="152">
        <f t="shared" si="3"/>
        <v>53.610108406771204</v>
      </c>
      <c r="O21" s="127">
        <v>8534.9699999999993</v>
      </c>
      <c r="P21" s="23">
        <v>22</v>
      </c>
      <c r="R21" s="35"/>
      <c r="S21" s="161">
        <v>9246.2613142600494</v>
      </c>
      <c r="T21" s="35">
        <v>9343.4531877344907</v>
      </c>
      <c r="U21" s="23">
        <f>S21-T21</f>
        <v>-97.191873474441309</v>
      </c>
      <c r="W21" s="23">
        <v>10233.843435031049</v>
      </c>
      <c r="X21" s="23">
        <v>16</v>
      </c>
      <c r="Z21" s="34">
        <v>11368.917944036275</v>
      </c>
      <c r="AA21" s="23">
        <v>14</v>
      </c>
      <c r="AC21" s="34">
        <v>11785.746145791649</v>
      </c>
      <c r="AD21" s="23">
        <v>15</v>
      </c>
      <c r="AF21" s="34">
        <v>12227.57994937773</v>
      </c>
      <c r="AG21" s="23">
        <v>14</v>
      </c>
      <c r="AI21" s="34">
        <v>12088.290615351365</v>
      </c>
      <c r="AJ21" s="38">
        <v>17</v>
      </c>
      <c r="AL21" s="34">
        <v>12475.140883609343</v>
      </c>
      <c r="AM21" s="246">
        <v>15</v>
      </c>
      <c r="AO21" s="34">
        <v>12741.759649881546</v>
      </c>
      <c r="AP21" s="23">
        <v>14</v>
      </c>
      <c r="AR21" s="23">
        <v>13110.576669485399</v>
      </c>
      <c r="AS21" s="23">
        <v>13</v>
      </c>
    </row>
    <row r="22" spans="1:45" ht="15.75" x14ac:dyDescent="0.25">
      <c r="A22" s="1" t="s">
        <v>12</v>
      </c>
      <c r="B22" s="193">
        <v>9358.33</v>
      </c>
      <c r="C22" s="193">
        <v>10340.209187647719</v>
      </c>
      <c r="D22" s="193">
        <v>11015.335742554556</v>
      </c>
      <c r="E22" s="193">
        <v>12351.365764283411</v>
      </c>
      <c r="F22" s="193">
        <v>12563.711808001446</v>
      </c>
      <c r="G22" s="193">
        <v>12336.046592069624</v>
      </c>
      <c r="H22" s="193">
        <v>12522.961831327455</v>
      </c>
      <c r="I22" s="193">
        <v>12708.167830052276</v>
      </c>
      <c r="J22" s="193">
        <v>13105.072028956809</v>
      </c>
      <c r="K22" s="193">
        <f t="shared" si="2"/>
        <v>13184.033485392987</v>
      </c>
      <c r="L22" s="152">
        <f>(K22-J22)*100/J22</f>
        <v>0.60252592478473921</v>
      </c>
      <c r="M22" s="152">
        <f t="shared" si="3"/>
        <v>40.880194280314839</v>
      </c>
      <c r="O22" s="127">
        <v>9358.33</v>
      </c>
      <c r="P22" s="23">
        <v>8</v>
      </c>
      <c r="R22" s="35"/>
      <c r="S22" s="161">
        <v>11004.21563005562</v>
      </c>
      <c r="T22" s="35">
        <v>10340.209187647719</v>
      </c>
      <c r="U22" s="23">
        <f>S22-T22</f>
        <v>664.00644240790098</v>
      </c>
      <c r="W22" s="23">
        <v>11015.335742554556</v>
      </c>
      <c r="X22" s="23">
        <v>9</v>
      </c>
      <c r="Z22" s="34">
        <v>12351.365764283411</v>
      </c>
      <c r="AA22" s="23">
        <v>8</v>
      </c>
      <c r="AC22" s="34">
        <v>12563.711808001446</v>
      </c>
      <c r="AD22" s="23">
        <v>9</v>
      </c>
      <c r="AF22" s="34">
        <v>12336.046592069624</v>
      </c>
      <c r="AG22" s="23">
        <v>12</v>
      </c>
      <c r="AI22" s="34">
        <v>12522.961831327455</v>
      </c>
      <c r="AJ22" s="38">
        <v>14</v>
      </c>
      <c r="AL22" s="34">
        <v>12708.167830052276</v>
      </c>
      <c r="AM22" s="246">
        <v>12</v>
      </c>
      <c r="AO22" s="34">
        <v>13105.072028956809</v>
      </c>
      <c r="AP22" s="23">
        <v>10</v>
      </c>
      <c r="AR22" s="23">
        <v>13184.033485392987</v>
      </c>
      <c r="AS22" s="23">
        <v>11</v>
      </c>
    </row>
    <row r="23" spans="1:45" ht="15.75" x14ac:dyDescent="0.25">
      <c r="A23" s="1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52"/>
      <c r="M23" s="152"/>
      <c r="O23" s="127"/>
      <c r="R23" s="35"/>
      <c r="S23" s="161"/>
      <c r="T23" s="35"/>
      <c r="Z23" s="34"/>
      <c r="AC23" s="34"/>
      <c r="AF23" s="34"/>
      <c r="AI23" s="34"/>
      <c r="AJ23" s="38"/>
      <c r="AL23" s="34"/>
      <c r="AM23" s="246"/>
      <c r="AO23" s="34"/>
    </row>
    <row r="24" spans="1:45" ht="15.75" x14ac:dyDescent="0.25">
      <c r="A24" s="1" t="s">
        <v>13</v>
      </c>
      <c r="B24" s="193">
        <v>8649.68</v>
      </c>
      <c r="C24" s="193">
        <v>9248.0120490493628</v>
      </c>
      <c r="D24" s="193">
        <v>10031.609692084086</v>
      </c>
      <c r="E24" s="193">
        <v>11368.253159954627</v>
      </c>
      <c r="F24" s="193">
        <v>11719.204364608744</v>
      </c>
      <c r="G24" s="193">
        <v>11745.703567422308</v>
      </c>
      <c r="H24" s="193">
        <v>11887.707581603241</v>
      </c>
      <c r="I24" s="193">
        <v>12242.798688866807</v>
      </c>
      <c r="J24" s="193">
        <v>12267.918656749642</v>
      </c>
      <c r="K24" s="193">
        <f t="shared" ref="K24" si="4">AR24</f>
        <v>12481.851443873888</v>
      </c>
      <c r="L24" s="152">
        <f>(K24-J24)*100/J24</f>
        <v>1.7438393024112766</v>
      </c>
      <c r="M24" s="152">
        <f t="shared" ref="M24" si="5">((K24-B24)*100)/B24</f>
        <v>44.304199044055814</v>
      </c>
      <c r="O24" s="127">
        <v>8649.68</v>
      </c>
      <c r="P24" s="23">
        <v>20</v>
      </c>
      <c r="R24" s="35"/>
      <c r="S24" s="161">
        <v>9266.9524061616376</v>
      </c>
      <c r="T24" s="35">
        <v>9248.0120490493628</v>
      </c>
      <c r="U24" s="23">
        <f>S24-T24</f>
        <v>18.940357112274796</v>
      </c>
      <c r="W24" s="23">
        <v>10031.609692084086</v>
      </c>
      <c r="X24" s="23">
        <v>18</v>
      </c>
      <c r="Z24" s="34">
        <v>11368.253159954627</v>
      </c>
      <c r="AA24" s="23">
        <v>15</v>
      </c>
      <c r="AC24" s="34">
        <v>11719.204364608744</v>
      </c>
      <c r="AD24" s="23">
        <v>16</v>
      </c>
      <c r="AF24" s="34">
        <v>11745.703567422308</v>
      </c>
      <c r="AG24" s="23">
        <v>20</v>
      </c>
      <c r="AI24" s="34">
        <v>11887.707581603241</v>
      </c>
      <c r="AJ24" s="38">
        <v>20</v>
      </c>
      <c r="AL24" s="34">
        <v>12242.798688866807</v>
      </c>
      <c r="AM24" s="246">
        <v>17</v>
      </c>
      <c r="AO24" s="34">
        <v>12267.918656749642</v>
      </c>
      <c r="AP24" s="23">
        <v>20</v>
      </c>
      <c r="AR24" s="23">
        <v>12481.851443873888</v>
      </c>
      <c r="AS24" s="23">
        <v>18</v>
      </c>
    </row>
    <row r="25" spans="1:45" ht="15.75" x14ac:dyDescent="0.25">
      <c r="A25" s="1" t="s">
        <v>14</v>
      </c>
      <c r="B25" s="193">
        <v>9194.83</v>
      </c>
      <c r="C25" s="193">
        <v>9799.9066531954704</v>
      </c>
      <c r="D25" s="193">
        <v>10678.690010247019</v>
      </c>
      <c r="E25" s="193">
        <v>11695.915872380188</v>
      </c>
      <c r="F25" s="193">
        <v>12092.767930823175</v>
      </c>
      <c r="G25" s="193">
        <v>12850.089953711242</v>
      </c>
      <c r="H25" s="193">
        <v>13165.617118106102</v>
      </c>
      <c r="I25" s="193">
        <v>14166.231563203179</v>
      </c>
      <c r="J25" s="193">
        <v>14251.39619441628</v>
      </c>
      <c r="K25" s="193">
        <f t="shared" si="2"/>
        <v>14825.427895827803</v>
      </c>
      <c r="L25" s="152">
        <f>(K25-J25)*100/J25</f>
        <v>4.0278979938571151</v>
      </c>
      <c r="M25" s="152">
        <f t="shared" si="3"/>
        <v>61.236563327737471</v>
      </c>
      <c r="O25" s="127">
        <v>9194.83</v>
      </c>
      <c r="P25" s="23">
        <v>11</v>
      </c>
      <c r="R25" s="35"/>
      <c r="S25" s="161">
        <v>9799.9066531954704</v>
      </c>
      <c r="T25" s="35">
        <v>9799.9066531954704</v>
      </c>
      <c r="U25" s="23">
        <f>S25-T25</f>
        <v>0</v>
      </c>
      <c r="W25" s="23">
        <v>10678.690010247019</v>
      </c>
      <c r="X25" s="23">
        <v>12</v>
      </c>
      <c r="Z25" s="34">
        <v>11695.915872380188</v>
      </c>
      <c r="AA25" s="23">
        <v>11</v>
      </c>
      <c r="AC25" s="34">
        <v>12092.767930823175</v>
      </c>
      <c r="AD25" s="23">
        <v>12</v>
      </c>
      <c r="AF25" s="34">
        <v>12850.089953711242</v>
      </c>
      <c r="AG25" s="23">
        <v>10</v>
      </c>
      <c r="AI25" s="34">
        <v>13165.617118106102</v>
      </c>
      <c r="AJ25" s="38">
        <v>9</v>
      </c>
      <c r="AL25" s="34">
        <v>14166.231563203179</v>
      </c>
      <c r="AM25" s="246">
        <v>5</v>
      </c>
      <c r="AO25" s="34">
        <v>14251.39619441628</v>
      </c>
      <c r="AP25" s="23">
        <v>6</v>
      </c>
      <c r="AR25" s="23">
        <v>14825.427895827803</v>
      </c>
      <c r="AS25" s="23">
        <v>5</v>
      </c>
    </row>
    <row r="26" spans="1:45" ht="15.75" x14ac:dyDescent="0.25">
      <c r="A26" s="1" t="s">
        <v>15</v>
      </c>
      <c r="B26" s="193">
        <v>8237.0400000000009</v>
      </c>
      <c r="C26" s="193">
        <v>9103.7501845080933</v>
      </c>
      <c r="D26" s="193">
        <v>10247.463555605002</v>
      </c>
      <c r="E26" s="193">
        <v>11140.837069707128</v>
      </c>
      <c r="F26" s="193">
        <v>11541.572850838389</v>
      </c>
      <c r="G26" s="193">
        <v>11868.611117824303</v>
      </c>
      <c r="H26" s="193">
        <v>12504.133976713347</v>
      </c>
      <c r="I26" s="193">
        <v>12551.432219329075</v>
      </c>
      <c r="J26" s="193">
        <v>12534.194802602993</v>
      </c>
      <c r="K26" s="193">
        <f t="shared" si="2"/>
        <v>12443.171857803833</v>
      </c>
      <c r="L26" s="152">
        <f>(K26-J26)*100/J26</f>
        <v>-0.72619698538798583</v>
      </c>
      <c r="M26" s="152">
        <f t="shared" si="3"/>
        <v>51.0636327831822</v>
      </c>
      <c r="O26" s="127">
        <v>8237.0400000000009</v>
      </c>
      <c r="P26" s="23">
        <v>24</v>
      </c>
      <c r="R26" s="35"/>
      <c r="S26" s="161">
        <v>9103.7501845080915</v>
      </c>
      <c r="T26" s="35">
        <v>9103.7501845080933</v>
      </c>
      <c r="U26" s="23">
        <f>S26-T26</f>
        <v>0</v>
      </c>
      <c r="W26" s="23">
        <v>10247.463555605002</v>
      </c>
      <c r="X26" s="23">
        <v>15</v>
      </c>
      <c r="Z26" s="34">
        <v>11140.837069707128</v>
      </c>
      <c r="AA26" s="23">
        <v>17</v>
      </c>
      <c r="AC26" s="34">
        <v>11541.572850838389</v>
      </c>
      <c r="AD26" s="23">
        <v>18</v>
      </c>
      <c r="AF26" s="34">
        <v>11868.611117824303</v>
      </c>
      <c r="AG26" s="23">
        <v>18</v>
      </c>
      <c r="AI26" s="34">
        <v>12504.133976713347</v>
      </c>
      <c r="AJ26" s="38">
        <v>15</v>
      </c>
      <c r="AL26" s="34">
        <v>12551.432219329075</v>
      </c>
      <c r="AM26" s="246">
        <v>13</v>
      </c>
      <c r="AO26" s="34">
        <v>12534.194802602993</v>
      </c>
      <c r="AP26" s="23">
        <v>17</v>
      </c>
      <c r="AR26" s="23">
        <v>12443.171857803833</v>
      </c>
      <c r="AS26" s="23">
        <v>19</v>
      </c>
    </row>
    <row r="27" spans="1:45" ht="15.75" x14ac:dyDescent="0.25">
      <c r="A27" s="1" t="s">
        <v>16</v>
      </c>
      <c r="B27" s="193">
        <v>10585.29</v>
      </c>
      <c r="C27" s="193">
        <v>11232.03159782092</v>
      </c>
      <c r="D27" s="193">
        <v>11940.456161547147</v>
      </c>
      <c r="E27" s="193">
        <v>13174.184738569524</v>
      </c>
      <c r="F27" s="193">
        <v>14166.281963868489</v>
      </c>
      <c r="G27" s="193">
        <v>14188.12693921024</v>
      </c>
      <c r="H27" s="193">
        <v>14691.616393766713</v>
      </c>
      <c r="I27" s="193">
        <v>14570.911969791028</v>
      </c>
      <c r="J27" s="193">
        <v>14694.013720264018</v>
      </c>
      <c r="K27" s="193">
        <f t="shared" si="2"/>
        <v>15057.58998914871</v>
      </c>
      <c r="L27" s="152">
        <f>(K27-J27)*100/J27</f>
        <v>2.4743155669120949</v>
      </c>
      <c r="M27" s="152">
        <f t="shared" si="3"/>
        <v>42.250141367394832</v>
      </c>
      <c r="O27" s="127">
        <v>10585.29</v>
      </c>
      <c r="P27" s="23">
        <v>3</v>
      </c>
      <c r="R27" s="35"/>
      <c r="S27" s="161">
        <v>11232.03159782092</v>
      </c>
      <c r="T27" s="35">
        <v>11232.03159782092</v>
      </c>
      <c r="U27" s="23">
        <f>S27-T27</f>
        <v>0</v>
      </c>
      <c r="W27" s="23">
        <v>11940.456161547147</v>
      </c>
      <c r="X27" s="23">
        <v>6</v>
      </c>
      <c r="Z27" s="34">
        <v>13174.184738569524</v>
      </c>
      <c r="AA27" s="23">
        <v>5</v>
      </c>
      <c r="AC27" s="34">
        <v>14166.281963868489</v>
      </c>
      <c r="AD27" s="23">
        <v>6</v>
      </c>
      <c r="AF27" s="34">
        <v>14188.12693921024</v>
      </c>
      <c r="AG27" s="23">
        <v>5</v>
      </c>
      <c r="AI27" s="34">
        <v>14691.616393766713</v>
      </c>
      <c r="AJ27" s="38">
        <v>4</v>
      </c>
      <c r="AL27" s="34">
        <v>14570.911969791028</v>
      </c>
      <c r="AM27" s="246">
        <v>4</v>
      </c>
      <c r="AO27" s="34">
        <v>14694.013720264018</v>
      </c>
      <c r="AP27" s="23">
        <v>3</v>
      </c>
      <c r="AR27" s="23">
        <v>15057.58998914871</v>
      </c>
      <c r="AS27" s="23">
        <v>3</v>
      </c>
    </row>
    <row r="28" spans="1:45" ht="15.75" x14ac:dyDescent="0.25">
      <c r="A28" s="1" t="s">
        <v>17</v>
      </c>
      <c r="B28" s="193">
        <v>10422.42</v>
      </c>
      <c r="C28" s="193">
        <v>11104.735923003807</v>
      </c>
      <c r="D28" s="193">
        <v>12267.106358688829</v>
      </c>
      <c r="E28" s="193">
        <v>12677.007037788653</v>
      </c>
      <c r="F28" s="193">
        <v>14489.922108332314</v>
      </c>
      <c r="G28" s="193">
        <v>14652.050001716058</v>
      </c>
      <c r="H28" s="193">
        <v>14570.933611557593</v>
      </c>
      <c r="I28" s="193">
        <v>14038.215211731829</v>
      </c>
      <c r="J28" s="193">
        <v>14270.657651429645</v>
      </c>
      <c r="K28" s="193">
        <f t="shared" si="2"/>
        <v>14080.499837535261</v>
      </c>
      <c r="L28" s="152">
        <f>(K28-J28)*100/J28</f>
        <v>-1.3325091144298735</v>
      </c>
      <c r="M28" s="152">
        <f t="shared" si="3"/>
        <v>35.098181013001401</v>
      </c>
      <c r="O28" s="127">
        <v>10422.42</v>
      </c>
      <c r="P28" s="23">
        <v>4</v>
      </c>
      <c r="R28" s="35"/>
      <c r="S28" s="161">
        <v>11104.735923003807</v>
      </c>
      <c r="T28" s="35">
        <v>11104.735923003807</v>
      </c>
      <c r="U28" s="23">
        <f>S28-T28</f>
        <v>0</v>
      </c>
      <c r="W28" s="23">
        <v>12267.106358688829</v>
      </c>
      <c r="X28" s="23">
        <v>4</v>
      </c>
      <c r="Z28" s="34">
        <v>12677.007037788653</v>
      </c>
      <c r="AA28" s="23">
        <v>7</v>
      </c>
      <c r="AC28" s="34">
        <v>14489.922108332314</v>
      </c>
      <c r="AD28" s="23">
        <v>3</v>
      </c>
      <c r="AF28" s="34">
        <v>14652.050001716058</v>
      </c>
      <c r="AG28" s="23">
        <v>3</v>
      </c>
      <c r="AI28" s="34">
        <v>14570.933611557593</v>
      </c>
      <c r="AJ28" s="38">
        <v>5</v>
      </c>
      <c r="AL28" s="34">
        <v>14038.215211731829</v>
      </c>
      <c r="AM28" s="246">
        <v>6</v>
      </c>
      <c r="AO28" s="34">
        <v>14270.657651429645</v>
      </c>
      <c r="AP28" s="23">
        <v>5</v>
      </c>
      <c r="AR28" s="23">
        <v>14080.499837535261</v>
      </c>
      <c r="AS28" s="23">
        <v>7</v>
      </c>
    </row>
    <row r="29" spans="1:45" ht="15.75" x14ac:dyDescent="0.25">
      <c r="A29" s="1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52"/>
      <c r="M29" s="152"/>
      <c r="O29" s="127"/>
      <c r="R29" s="35"/>
      <c r="S29" s="161"/>
      <c r="T29" s="35"/>
      <c r="Z29" s="34"/>
      <c r="AC29" s="34"/>
      <c r="AF29" s="34"/>
      <c r="AI29" s="34"/>
      <c r="AJ29" s="38"/>
      <c r="AL29" s="34"/>
      <c r="AM29" s="246"/>
      <c r="AO29" s="34"/>
    </row>
    <row r="30" spans="1:45" ht="15.75" x14ac:dyDescent="0.25">
      <c r="A30" s="1" t="s">
        <v>18</v>
      </c>
      <c r="B30" s="193">
        <v>11740.4</v>
      </c>
      <c r="C30" s="193">
        <v>12556.332088095431</v>
      </c>
      <c r="D30" s="193">
        <v>13536.029446550056</v>
      </c>
      <c r="E30" s="193">
        <v>14543.269983463701</v>
      </c>
      <c r="F30" s="193">
        <v>14968.880847731429</v>
      </c>
      <c r="G30" s="193">
        <v>15180.335976532137</v>
      </c>
      <c r="H30" s="193">
        <v>15021.208013605725</v>
      </c>
      <c r="I30" s="193">
        <v>14662.335811722347</v>
      </c>
      <c r="J30" s="193">
        <v>14891.246462863784</v>
      </c>
      <c r="K30" s="193">
        <f t="shared" ref="K30" si="6">AR30</f>
        <v>14985.382090785948</v>
      </c>
      <c r="L30" s="152">
        <f>(K30-J30)*100/J30</f>
        <v>0.63215411924664422</v>
      </c>
      <c r="M30" s="152">
        <f t="shared" ref="M30" si="7">((K30-B30)*100)/B30</f>
        <v>27.639450877192846</v>
      </c>
      <c r="O30" s="127">
        <v>11740.4</v>
      </c>
      <c r="P30" s="23">
        <v>1</v>
      </c>
      <c r="R30" s="35"/>
      <c r="S30" s="161">
        <v>12646.759382706716</v>
      </c>
      <c r="T30" s="35">
        <v>12556.332088095431</v>
      </c>
      <c r="U30" s="23">
        <f>S30-T30</f>
        <v>90.427294611285106</v>
      </c>
      <c r="W30" s="23">
        <v>13536.029446550056</v>
      </c>
      <c r="X30" s="23">
        <v>1</v>
      </c>
      <c r="Z30" s="34">
        <v>14543.269983463701</v>
      </c>
      <c r="AA30" s="23">
        <v>1</v>
      </c>
      <c r="AC30" s="34">
        <v>14968.880847731429</v>
      </c>
      <c r="AD30" s="23">
        <v>2</v>
      </c>
      <c r="AF30" s="34">
        <v>15180.335976532137</v>
      </c>
      <c r="AG30" s="23">
        <v>2</v>
      </c>
      <c r="AI30" s="34">
        <v>15021.208013605725</v>
      </c>
      <c r="AJ30" s="38">
        <v>3</v>
      </c>
      <c r="AL30" s="34">
        <v>14662.335811722347</v>
      </c>
      <c r="AM30" s="246">
        <v>3</v>
      </c>
      <c r="AO30" s="34">
        <v>14891.246462863784</v>
      </c>
      <c r="AP30" s="23">
        <v>2</v>
      </c>
      <c r="AR30" s="23">
        <v>14985.382090785948</v>
      </c>
      <c r="AS30" s="23">
        <v>4</v>
      </c>
    </row>
    <row r="31" spans="1:45" ht="15.75" x14ac:dyDescent="0.25">
      <c r="A31" s="1" t="s">
        <v>19</v>
      </c>
      <c r="B31" s="193">
        <v>9102.66</v>
      </c>
      <c r="C31" s="193">
        <v>9856.2629776049744</v>
      </c>
      <c r="D31" s="193">
        <v>11188.895604281497</v>
      </c>
      <c r="E31" s="193">
        <v>13023.849884685236</v>
      </c>
      <c r="F31" s="193">
        <v>13183.174566977083</v>
      </c>
      <c r="G31" s="193">
        <v>13490.802920892587</v>
      </c>
      <c r="H31" s="193">
        <v>13276.18335568196</v>
      </c>
      <c r="I31" s="193">
        <v>13265.937013999417</v>
      </c>
      <c r="J31" s="193">
        <v>13784.445697029005</v>
      </c>
      <c r="K31" s="193">
        <f t="shared" si="2"/>
        <v>13659.015203252369</v>
      </c>
      <c r="L31" s="152">
        <f>(K31-J31)*100/J31</f>
        <v>-0.90994223876314373</v>
      </c>
      <c r="M31" s="152">
        <f t="shared" si="3"/>
        <v>50.055205876659898</v>
      </c>
      <c r="O31" s="127">
        <v>9102.66</v>
      </c>
      <c r="P31" s="23">
        <v>13</v>
      </c>
      <c r="R31" s="35"/>
      <c r="S31" s="161">
        <v>9698.5448766850041</v>
      </c>
      <c r="T31" s="35">
        <v>9856.2629776049744</v>
      </c>
      <c r="U31" s="23">
        <f>S31-T31</f>
        <v>-157.71810091997031</v>
      </c>
      <c r="W31" s="23">
        <v>11188.895604281497</v>
      </c>
      <c r="X31" s="23">
        <v>7</v>
      </c>
      <c r="Z31" s="34">
        <v>13023.849884685236</v>
      </c>
      <c r="AA31" s="23">
        <v>6</v>
      </c>
      <c r="AC31" s="34">
        <v>13183.174566977083</v>
      </c>
      <c r="AD31" s="23">
        <v>8</v>
      </c>
      <c r="AF31" s="34">
        <v>13490.802920892587</v>
      </c>
      <c r="AG31" s="23">
        <v>7</v>
      </c>
      <c r="AI31" s="34">
        <v>13276.18335568196</v>
      </c>
      <c r="AJ31" s="38">
        <v>8</v>
      </c>
      <c r="AL31" s="34">
        <v>13265.937013999417</v>
      </c>
      <c r="AM31" s="246">
        <v>9</v>
      </c>
      <c r="AO31" s="34">
        <v>13784.445697029005</v>
      </c>
      <c r="AP31" s="23">
        <v>7</v>
      </c>
      <c r="AR31" s="23">
        <v>13659.015203252369</v>
      </c>
      <c r="AS31" s="23">
        <v>9</v>
      </c>
    </row>
    <row r="32" spans="1:45" ht="15.75" x14ac:dyDescent="0.25">
      <c r="A32" s="1" t="s">
        <v>20</v>
      </c>
      <c r="B32" s="193">
        <v>8719.6200000000008</v>
      </c>
      <c r="C32" s="193">
        <v>9212.6435622102945</v>
      </c>
      <c r="D32" s="193">
        <v>9660.4704799404772</v>
      </c>
      <c r="E32" s="193">
        <v>10633.586313538195</v>
      </c>
      <c r="F32" s="193">
        <v>11272.520922459893</v>
      </c>
      <c r="G32" s="193">
        <v>11670.799204362709</v>
      </c>
      <c r="H32" s="193">
        <v>11842.017623508138</v>
      </c>
      <c r="I32" s="193">
        <v>11245.945795244708</v>
      </c>
      <c r="J32" s="193">
        <v>11593.06867202479</v>
      </c>
      <c r="K32" s="193">
        <f t="shared" si="2"/>
        <v>11934.718383046134</v>
      </c>
      <c r="L32" s="152">
        <f>(K32-J32)*100/J32</f>
        <v>2.947017055508161</v>
      </c>
      <c r="M32" s="152">
        <f t="shared" si="3"/>
        <v>36.872001108375521</v>
      </c>
      <c r="O32" s="127">
        <v>8719.6200000000008</v>
      </c>
      <c r="P32" s="23">
        <v>17</v>
      </c>
      <c r="R32" s="35"/>
      <c r="S32" s="161">
        <v>9212.6435622102927</v>
      </c>
      <c r="T32" s="35">
        <v>9212.6435622102945</v>
      </c>
      <c r="U32" s="23">
        <f>S32-T32</f>
        <v>0</v>
      </c>
      <c r="W32" s="23">
        <v>9660.4704799404772</v>
      </c>
      <c r="X32" s="23">
        <v>23</v>
      </c>
      <c r="Z32" s="34">
        <v>10633.586313538195</v>
      </c>
      <c r="AA32" s="23">
        <v>24</v>
      </c>
      <c r="AC32" s="34">
        <v>11272.520922459893</v>
      </c>
      <c r="AD32" s="23">
        <v>22</v>
      </c>
      <c r="AF32" s="34">
        <v>11670.799204362709</v>
      </c>
      <c r="AG32" s="23">
        <v>22</v>
      </c>
      <c r="AI32" s="34">
        <v>11842.017623508138</v>
      </c>
      <c r="AJ32" s="38">
        <v>21</v>
      </c>
      <c r="AL32" s="34">
        <v>11245.945795244708</v>
      </c>
      <c r="AM32" s="246">
        <v>24</v>
      </c>
      <c r="AO32" s="34">
        <v>11593.06867202479</v>
      </c>
      <c r="AP32" s="23">
        <v>24</v>
      </c>
      <c r="AR32" s="23">
        <v>11934.718383046134</v>
      </c>
      <c r="AS32" s="23">
        <v>24</v>
      </c>
    </row>
    <row r="33" spans="1:45" ht="15.75" x14ac:dyDescent="0.25">
      <c r="A33" s="1" t="s">
        <v>21</v>
      </c>
      <c r="B33" s="193">
        <v>8903.02</v>
      </c>
      <c r="C33" s="193">
        <v>9262.8818585955905</v>
      </c>
      <c r="D33" s="193">
        <v>9769.001769982553</v>
      </c>
      <c r="E33" s="193">
        <v>10828.813262913305</v>
      </c>
      <c r="F33" s="193">
        <v>11386.413475546304</v>
      </c>
      <c r="G33" s="193">
        <v>12081.611026920618</v>
      </c>
      <c r="H33" s="193">
        <v>11774.197153112</v>
      </c>
      <c r="I33" s="193">
        <v>11812.134808142495</v>
      </c>
      <c r="J33" s="193">
        <v>12312.50232108658</v>
      </c>
      <c r="K33" s="193">
        <f t="shared" si="2"/>
        <v>12388.626784179023</v>
      </c>
      <c r="L33" s="152">
        <f>(K33-J33)*100/J33</f>
        <v>0.61826963445173155</v>
      </c>
      <c r="M33" s="152">
        <f t="shared" si="3"/>
        <v>39.150836280037815</v>
      </c>
      <c r="O33" s="127">
        <v>8903.02</v>
      </c>
      <c r="P33" s="23">
        <v>16</v>
      </c>
      <c r="R33" s="35"/>
      <c r="S33" s="161">
        <v>9262.8818585955887</v>
      </c>
      <c r="T33" s="35">
        <v>9262.8818585955905</v>
      </c>
      <c r="U33" s="23">
        <f>S33-T33</f>
        <v>0</v>
      </c>
      <c r="W33" s="23">
        <v>9769.001769982553</v>
      </c>
      <c r="X33" s="23">
        <v>21</v>
      </c>
      <c r="Z33" s="34">
        <v>10828.813262913305</v>
      </c>
      <c r="AA33" s="23">
        <v>21</v>
      </c>
      <c r="AC33" s="34">
        <v>11386.413475546304</v>
      </c>
      <c r="AD33" s="23">
        <v>20</v>
      </c>
      <c r="AF33" s="34">
        <v>12081.611026920618</v>
      </c>
      <c r="AG33" s="23">
        <v>17</v>
      </c>
      <c r="AI33" s="34">
        <v>11774.197153112</v>
      </c>
      <c r="AJ33" s="38">
        <v>23</v>
      </c>
      <c r="AL33" s="34">
        <v>11812.134808142495</v>
      </c>
      <c r="AM33" s="246">
        <v>21</v>
      </c>
      <c r="AO33" s="34">
        <v>12312.50232108658</v>
      </c>
      <c r="AP33" s="23">
        <v>19</v>
      </c>
      <c r="AR33" s="23">
        <v>12388.626784179023</v>
      </c>
      <c r="AS33" s="23">
        <v>21</v>
      </c>
    </row>
    <row r="34" spans="1:45" ht="15.75" x14ac:dyDescent="0.25">
      <c r="A34" s="1" t="s">
        <v>22</v>
      </c>
      <c r="B34" s="193">
        <v>10390.450000000001</v>
      </c>
      <c r="C34" s="193">
        <v>11307.863284738287</v>
      </c>
      <c r="D34" s="193">
        <v>12114.58116771507</v>
      </c>
      <c r="E34" s="193">
        <v>13950.271293123127</v>
      </c>
      <c r="F34" s="193">
        <v>14239.571623327443</v>
      </c>
      <c r="G34" s="193">
        <v>14342.037335585423</v>
      </c>
      <c r="H34" s="193">
        <v>13904.013754042413</v>
      </c>
      <c r="I34" s="193">
        <v>14025.211029793451</v>
      </c>
      <c r="J34" s="193">
        <v>13637.093674537877</v>
      </c>
      <c r="K34" s="193">
        <f t="shared" si="2"/>
        <v>14401.686676187246</v>
      </c>
      <c r="L34" s="152">
        <f>(K34-J34)*100/J34</f>
        <v>5.6067151835801941</v>
      </c>
      <c r="M34" s="152">
        <f t="shared" si="3"/>
        <v>38.605033239053604</v>
      </c>
      <c r="O34" s="127">
        <v>10390.450000000001</v>
      </c>
      <c r="P34" s="23">
        <v>5</v>
      </c>
      <c r="R34" s="35"/>
      <c r="S34" s="161">
        <v>11307.863284738287</v>
      </c>
      <c r="T34" s="35">
        <v>11307.863284738287</v>
      </c>
      <c r="U34" s="23">
        <f>S34-T34</f>
        <v>0</v>
      </c>
      <c r="W34" s="23">
        <v>12114.58116771507</v>
      </c>
      <c r="X34" s="23">
        <v>5</v>
      </c>
      <c r="Z34" s="34">
        <v>13950.271293123127</v>
      </c>
      <c r="AA34" s="23">
        <v>4</v>
      </c>
      <c r="AC34" s="34">
        <v>14239.571623327443</v>
      </c>
      <c r="AD34" s="23">
        <v>5</v>
      </c>
      <c r="AF34" s="34">
        <v>14342.037335585423</v>
      </c>
      <c r="AG34" s="23">
        <v>4</v>
      </c>
      <c r="AI34" s="34">
        <v>13904.013754042413</v>
      </c>
      <c r="AJ34" s="38">
        <v>6</v>
      </c>
      <c r="AL34" s="34">
        <v>14025.211029793451</v>
      </c>
      <c r="AM34" s="246">
        <v>7</v>
      </c>
      <c r="AO34" s="34">
        <v>13637.093674537877</v>
      </c>
      <c r="AP34" s="23">
        <v>9</v>
      </c>
      <c r="AR34" s="23">
        <v>14401.686676187246</v>
      </c>
      <c r="AS34" s="23">
        <v>6</v>
      </c>
    </row>
    <row r="35" spans="1:45" ht="15.75" x14ac:dyDescent="0.25">
      <c r="A35" s="1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52"/>
      <c r="M35" s="152"/>
      <c r="O35" s="127"/>
      <c r="R35" s="35"/>
      <c r="S35" s="161"/>
      <c r="T35" s="35"/>
      <c r="Z35" s="34"/>
      <c r="AC35" s="34"/>
      <c r="AF35" s="34"/>
      <c r="AI35" s="34"/>
      <c r="AJ35" s="38"/>
      <c r="AL35" s="34"/>
      <c r="AM35" s="246"/>
      <c r="AO35" s="34"/>
    </row>
    <row r="36" spans="1:45" ht="15.75" x14ac:dyDescent="0.25">
      <c r="A36" s="1" t="s">
        <v>23</v>
      </c>
      <c r="B36" s="193">
        <v>9023.7199999999993</v>
      </c>
      <c r="C36" s="193">
        <v>9697.0007084857261</v>
      </c>
      <c r="D36" s="193">
        <v>10363.763069147821</v>
      </c>
      <c r="E36" s="193">
        <v>10702.240362906503</v>
      </c>
      <c r="F36" s="193">
        <v>11159.501535690366</v>
      </c>
      <c r="G36" s="193">
        <v>11522.814564981436</v>
      </c>
      <c r="H36" s="193">
        <v>11715.627979215311</v>
      </c>
      <c r="I36" s="193">
        <v>11282.646070682295</v>
      </c>
      <c r="J36" s="193">
        <v>11854.761826862157</v>
      </c>
      <c r="K36" s="193">
        <f t="shared" ref="K36" si="8">AR36</f>
        <v>12033.606245594689</v>
      </c>
      <c r="L36" s="152">
        <f>(K36-J36)*100/J36</f>
        <v>1.5086293705815403</v>
      </c>
      <c r="M36" s="152">
        <f t="shared" ref="M36" si="9">((K36-B36)*100)/B36</f>
        <v>33.355270837245499</v>
      </c>
      <c r="O36" s="127">
        <v>9023.7199999999993</v>
      </c>
      <c r="P36" s="23">
        <v>14</v>
      </c>
      <c r="R36" s="35"/>
      <c r="S36" s="161">
        <v>9697.0007084857261</v>
      </c>
      <c r="T36" s="35">
        <v>9697.0007084857261</v>
      </c>
      <c r="U36" s="23">
        <f>S36-T36</f>
        <v>0</v>
      </c>
      <c r="W36" s="23">
        <v>10363.763069147821</v>
      </c>
      <c r="X36" s="23">
        <v>14</v>
      </c>
      <c r="Z36" s="34">
        <v>10702.240362906503</v>
      </c>
      <c r="AA36" s="23">
        <v>23</v>
      </c>
      <c r="AC36" s="34">
        <v>11159.501535690366</v>
      </c>
      <c r="AD36" s="23">
        <v>23</v>
      </c>
      <c r="AF36" s="34">
        <v>11522.814564981436</v>
      </c>
      <c r="AG36" s="23">
        <v>23</v>
      </c>
      <c r="AI36" s="34">
        <v>11715.627979215311</v>
      </c>
      <c r="AJ36" s="38">
        <v>24</v>
      </c>
      <c r="AL36" s="34">
        <v>11282.646070682295</v>
      </c>
      <c r="AM36" s="246">
        <v>23</v>
      </c>
      <c r="AO36" s="34">
        <v>11854.761826862157</v>
      </c>
      <c r="AP36" s="23">
        <v>22</v>
      </c>
      <c r="AR36" s="23">
        <v>12033.606245594689</v>
      </c>
      <c r="AS36" s="23">
        <v>23</v>
      </c>
    </row>
    <row r="37" spans="1:45" ht="15.75" x14ac:dyDescent="0.25">
      <c r="A37" s="1" t="s">
        <v>24</v>
      </c>
      <c r="B37" s="193">
        <v>8522.43</v>
      </c>
      <c r="C37" s="193">
        <v>9127.4945283085526</v>
      </c>
      <c r="D37" s="193">
        <v>9631.5995657121512</v>
      </c>
      <c r="E37" s="193">
        <v>10891.361136059544</v>
      </c>
      <c r="F37" s="193">
        <v>11276.205135611362</v>
      </c>
      <c r="G37" s="193">
        <v>11705.403208968559</v>
      </c>
      <c r="H37" s="193">
        <v>11901.276739854811</v>
      </c>
      <c r="I37" s="193">
        <v>12191.101163926014</v>
      </c>
      <c r="J37" s="193">
        <v>12157.337914856098</v>
      </c>
      <c r="K37" s="193">
        <f t="shared" si="2"/>
        <v>12413.117133679851</v>
      </c>
      <c r="L37" s="152">
        <f>(K37-J37)*100/J37</f>
        <v>2.1039081138905749</v>
      </c>
      <c r="M37" s="152">
        <f t="shared" si="3"/>
        <v>45.65232138814693</v>
      </c>
      <c r="O37" s="127">
        <v>8522.43</v>
      </c>
      <c r="P37" s="23">
        <v>23</v>
      </c>
      <c r="R37" s="35"/>
      <c r="S37" s="161">
        <v>9127.4945283085526</v>
      </c>
      <c r="T37" s="35">
        <v>9127.4945283085526</v>
      </c>
      <c r="U37" s="23">
        <f>S37-T37</f>
        <v>0</v>
      </c>
      <c r="W37" s="23">
        <v>9631.5995657121512</v>
      </c>
      <c r="X37" s="23">
        <v>24</v>
      </c>
      <c r="Z37" s="34">
        <v>10891.361136059544</v>
      </c>
      <c r="AA37" s="23">
        <v>20</v>
      </c>
      <c r="AC37" s="34">
        <v>11276.205135611362</v>
      </c>
      <c r="AD37" s="23">
        <v>21</v>
      </c>
      <c r="AF37" s="34">
        <v>11705.403208968559</v>
      </c>
      <c r="AG37" s="23">
        <v>21</v>
      </c>
      <c r="AI37" s="34">
        <v>11901.276739854811</v>
      </c>
      <c r="AJ37" s="38">
        <v>19</v>
      </c>
      <c r="AL37" s="34">
        <v>12191.101163926014</v>
      </c>
      <c r="AM37" s="246">
        <v>19</v>
      </c>
      <c r="AO37" s="34">
        <v>12157.337914856098</v>
      </c>
      <c r="AP37" s="23">
        <v>21</v>
      </c>
      <c r="AR37" s="23">
        <v>12413.117133679851</v>
      </c>
      <c r="AS37" s="23">
        <v>20</v>
      </c>
    </row>
    <row r="38" spans="1:45" ht="15.75" x14ac:dyDescent="0.25">
      <c r="A38" s="1" t="s">
        <v>25</v>
      </c>
      <c r="B38" s="193">
        <v>8998.11</v>
      </c>
      <c r="C38" s="193">
        <v>9692.417456888159</v>
      </c>
      <c r="D38" s="193">
        <v>10609.211792991189</v>
      </c>
      <c r="E38" s="193">
        <v>11754.41760423501</v>
      </c>
      <c r="F38" s="193">
        <v>12053.764281300068</v>
      </c>
      <c r="G38" s="193">
        <v>12456.817127276443</v>
      </c>
      <c r="H38" s="193">
        <v>12577.308295637491</v>
      </c>
      <c r="I38" s="193">
        <v>12239.479140073645</v>
      </c>
      <c r="J38" s="193">
        <v>12609.803063472784</v>
      </c>
      <c r="K38" s="193">
        <f t="shared" si="2"/>
        <v>12900.613179277572</v>
      </c>
      <c r="L38" s="152">
        <f>(K38-J38)*100/J38</f>
        <v>2.3062225027699861</v>
      </c>
      <c r="M38" s="152">
        <f t="shared" si="3"/>
        <v>43.370254189797315</v>
      </c>
      <c r="O38" s="127">
        <v>8998.11</v>
      </c>
      <c r="P38" s="23">
        <v>15</v>
      </c>
      <c r="R38" s="35"/>
      <c r="S38" s="161">
        <v>9692.417456888159</v>
      </c>
      <c r="T38" s="35">
        <v>9692.417456888159</v>
      </c>
      <c r="U38" s="23">
        <f>S38-T38</f>
        <v>0</v>
      </c>
      <c r="W38" s="23">
        <v>10609.211792991189</v>
      </c>
      <c r="X38" s="23">
        <v>13</v>
      </c>
      <c r="Z38" s="34">
        <v>11754.41760423501</v>
      </c>
      <c r="AA38" s="23">
        <v>10</v>
      </c>
      <c r="AC38" s="34">
        <v>12053.764281300068</v>
      </c>
      <c r="AD38" s="23">
        <v>13</v>
      </c>
      <c r="AF38" s="34">
        <v>12456.817127276443</v>
      </c>
      <c r="AG38" s="23">
        <v>11</v>
      </c>
      <c r="AI38" s="34">
        <v>12577.308295637491</v>
      </c>
      <c r="AJ38" s="38">
        <v>13</v>
      </c>
      <c r="AL38" s="34">
        <v>12239.479140073645</v>
      </c>
      <c r="AM38" s="246">
        <v>18</v>
      </c>
      <c r="AO38" s="34">
        <v>12609.803063472784</v>
      </c>
      <c r="AP38" s="23">
        <v>16</v>
      </c>
      <c r="AR38" s="23">
        <v>12900.613179277572</v>
      </c>
      <c r="AS38" s="23">
        <v>16</v>
      </c>
    </row>
    <row r="39" spans="1:45" ht="15.75" x14ac:dyDescent="0.25">
      <c r="A39" s="7" t="s">
        <v>26</v>
      </c>
      <c r="B39" s="193">
        <v>11227.57</v>
      </c>
      <c r="C39" s="193">
        <v>11907.462481882545</v>
      </c>
      <c r="D39" s="193">
        <v>12962.303789524605</v>
      </c>
      <c r="E39" s="193">
        <v>14459.288958502473</v>
      </c>
      <c r="F39" s="193">
        <v>15497.588828859423</v>
      </c>
      <c r="G39" s="193">
        <v>15728.940858239328</v>
      </c>
      <c r="H39" s="193">
        <v>16043.660842959873</v>
      </c>
      <c r="I39" s="193">
        <v>16276.964703419251</v>
      </c>
      <c r="J39" s="193">
        <v>16219.82542594408</v>
      </c>
      <c r="K39" s="193">
        <f t="shared" si="2"/>
        <v>16541.312576959859</v>
      </c>
      <c r="L39" s="152">
        <f>(K39-J39)*100/J39</f>
        <v>1.9820629542753962</v>
      </c>
      <c r="M39" s="152">
        <f t="shared" si="3"/>
        <v>47.327628123982834</v>
      </c>
      <c r="O39" s="127">
        <v>11227.57</v>
      </c>
      <c r="P39" s="23">
        <v>2</v>
      </c>
      <c r="R39" s="35"/>
      <c r="S39" s="161">
        <v>11907.462481882545</v>
      </c>
      <c r="T39" s="35">
        <v>11907.462481882545</v>
      </c>
      <c r="U39" s="23">
        <f>S39-T39</f>
        <v>0</v>
      </c>
      <c r="W39" s="23">
        <v>12962.303789524605</v>
      </c>
      <c r="X39" s="23">
        <v>2</v>
      </c>
      <c r="Z39" s="34">
        <v>14459.288958502473</v>
      </c>
      <c r="AA39" s="23">
        <v>2</v>
      </c>
      <c r="AC39" s="34">
        <v>15497.588828859423</v>
      </c>
      <c r="AD39" s="23">
        <v>1</v>
      </c>
      <c r="AF39" s="34">
        <v>15728.940858239328</v>
      </c>
      <c r="AG39" s="23">
        <v>1</v>
      </c>
      <c r="AI39" s="34">
        <v>16043.660842959873</v>
      </c>
      <c r="AJ39" s="38">
        <v>1</v>
      </c>
      <c r="AL39" s="34">
        <v>16276.964703419251</v>
      </c>
      <c r="AM39" s="247">
        <v>1</v>
      </c>
      <c r="AO39" s="34">
        <v>16219.82542594408</v>
      </c>
      <c r="AP39" s="23">
        <v>1</v>
      </c>
      <c r="AR39" s="23">
        <v>16541.312576959859</v>
      </c>
      <c r="AS39" s="23">
        <v>1</v>
      </c>
    </row>
    <row r="40" spans="1:45" x14ac:dyDescent="0.2">
      <c r="A40" s="16" t="s">
        <v>233</v>
      </c>
      <c r="B40" s="16"/>
      <c r="C40" s="16"/>
      <c r="D40" s="16"/>
      <c r="E40" s="220"/>
      <c r="F40" s="220"/>
      <c r="G40" s="220"/>
      <c r="H40" s="220"/>
      <c r="I40" s="220"/>
      <c r="J40" s="220"/>
      <c r="K40" s="220"/>
      <c r="L40" s="220"/>
      <c r="M40" s="220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</row>
    <row r="41" spans="1:45" x14ac:dyDescent="0.2">
      <c r="A41" s="1" t="s">
        <v>171</v>
      </c>
      <c r="B41" s="1"/>
      <c r="C41" s="1"/>
      <c r="D41" s="1"/>
      <c r="E41" s="124"/>
      <c r="F41" s="124"/>
      <c r="G41" s="124"/>
      <c r="H41" s="124"/>
      <c r="I41" s="124"/>
      <c r="J41" s="124"/>
      <c r="K41" s="124"/>
      <c r="L41" s="124"/>
      <c r="M41" s="124"/>
    </row>
    <row r="42" spans="1:45" x14ac:dyDescent="0.2">
      <c r="A42" s="1"/>
      <c r="B42" s="1"/>
      <c r="C42" s="1"/>
      <c r="D42" s="1"/>
      <c r="E42" s="124"/>
      <c r="F42" s="124"/>
      <c r="G42" s="124"/>
      <c r="H42" s="124"/>
      <c r="I42" s="124"/>
      <c r="J42" s="124"/>
      <c r="K42" s="124"/>
      <c r="L42" s="124"/>
      <c r="M42" s="124"/>
    </row>
    <row r="43" spans="1:45" x14ac:dyDescent="0.2">
      <c r="E43" s="35"/>
      <c r="F43" s="35"/>
      <c r="G43" s="35"/>
      <c r="H43" s="35"/>
      <c r="I43" s="35"/>
      <c r="J43" s="35"/>
      <c r="K43" s="35"/>
      <c r="L43" s="35"/>
      <c r="M43" s="35"/>
    </row>
    <row r="44" spans="1:45" x14ac:dyDescent="0.2">
      <c r="E44" s="35"/>
      <c r="F44" s="35"/>
      <c r="G44" s="35"/>
      <c r="H44" s="35"/>
      <c r="I44" s="35"/>
      <c r="J44" s="35"/>
      <c r="K44" s="35"/>
      <c r="L44" s="35"/>
      <c r="M44" s="35"/>
    </row>
    <row r="45" spans="1:45" x14ac:dyDescent="0.2">
      <c r="E45" s="35"/>
      <c r="F45" s="35"/>
      <c r="G45" s="35"/>
      <c r="H45" s="35"/>
      <c r="I45" s="35"/>
      <c r="J45" s="35"/>
      <c r="K45" s="35"/>
      <c r="L45" s="35"/>
      <c r="M45" s="35"/>
    </row>
    <row r="46" spans="1:45" x14ac:dyDescent="0.2">
      <c r="E46" s="35"/>
      <c r="F46" s="35"/>
      <c r="G46" s="35"/>
      <c r="H46" s="35"/>
      <c r="I46" s="35"/>
      <c r="J46" s="35"/>
      <c r="K46" s="35"/>
      <c r="L46" s="35"/>
      <c r="M46" s="35"/>
    </row>
    <row r="47" spans="1:45" x14ac:dyDescent="0.2">
      <c r="E47" s="35"/>
      <c r="F47" s="35"/>
      <c r="G47" s="35"/>
      <c r="H47" s="35"/>
      <c r="I47" s="35"/>
      <c r="J47" s="35"/>
      <c r="K47" s="35"/>
      <c r="L47" s="35"/>
      <c r="M47" s="35"/>
    </row>
    <row r="48" spans="1:45" x14ac:dyDescent="0.2">
      <c r="E48" s="35"/>
      <c r="F48" s="35"/>
      <c r="G48" s="35"/>
      <c r="H48" s="35"/>
      <c r="I48" s="35"/>
      <c r="J48" s="35"/>
      <c r="K48" s="35"/>
      <c r="L48" s="35"/>
      <c r="M48" s="35"/>
    </row>
    <row r="49" spans="5:13" x14ac:dyDescent="0.2">
      <c r="E49" s="35"/>
      <c r="F49" s="35"/>
      <c r="G49" s="35"/>
      <c r="H49" s="35"/>
      <c r="I49" s="35"/>
      <c r="J49" s="35"/>
      <c r="K49" s="35"/>
      <c r="L49" s="35"/>
      <c r="M49" s="35"/>
    </row>
    <row r="50" spans="5:13" x14ac:dyDescent="0.2">
      <c r="E50" s="35"/>
      <c r="F50" s="35"/>
      <c r="G50" s="35"/>
      <c r="H50" s="35"/>
      <c r="I50" s="35"/>
      <c r="J50" s="35"/>
      <c r="K50" s="35"/>
      <c r="L50" s="35"/>
      <c r="M50" s="35"/>
    </row>
    <row r="51" spans="5:13" x14ac:dyDescent="0.2">
      <c r="E51" s="35"/>
      <c r="F51" s="35"/>
      <c r="G51" s="35"/>
      <c r="H51" s="35"/>
      <c r="I51" s="35"/>
      <c r="J51" s="35"/>
      <c r="K51" s="35"/>
      <c r="L51" s="35"/>
      <c r="M51" s="35"/>
    </row>
    <row r="52" spans="5:13" x14ac:dyDescent="0.2">
      <c r="E52" s="35"/>
      <c r="F52" s="35"/>
      <c r="G52" s="35"/>
      <c r="H52" s="35"/>
      <c r="I52" s="35"/>
      <c r="J52" s="35"/>
      <c r="K52" s="35"/>
      <c r="L52" s="35"/>
      <c r="M52" s="35"/>
    </row>
    <row r="53" spans="5:13" x14ac:dyDescent="0.2">
      <c r="E53" s="35"/>
      <c r="F53" s="35"/>
      <c r="G53" s="35"/>
      <c r="H53" s="35"/>
      <c r="I53" s="35"/>
      <c r="J53" s="35"/>
      <c r="K53" s="35"/>
      <c r="L53" s="35"/>
      <c r="M53" s="35"/>
    </row>
    <row r="54" spans="5:13" x14ac:dyDescent="0.2">
      <c r="E54" s="35"/>
      <c r="F54" s="35"/>
      <c r="G54" s="35"/>
      <c r="H54" s="35"/>
      <c r="I54" s="35"/>
      <c r="J54" s="35"/>
      <c r="K54" s="35"/>
      <c r="L54" s="35"/>
      <c r="M54" s="35"/>
    </row>
    <row r="55" spans="5:13" x14ac:dyDescent="0.2">
      <c r="E55" s="35"/>
      <c r="F55" s="35"/>
      <c r="G55" s="35"/>
      <c r="H55" s="35"/>
      <c r="I55" s="35"/>
      <c r="J55" s="35"/>
      <c r="K55" s="35"/>
      <c r="L55" s="35"/>
      <c r="M55" s="35"/>
    </row>
    <row r="56" spans="5:13" x14ac:dyDescent="0.2">
      <c r="E56" s="35"/>
      <c r="F56" s="35"/>
      <c r="G56" s="35"/>
      <c r="H56" s="35"/>
      <c r="I56" s="35"/>
      <c r="J56" s="35"/>
      <c r="K56" s="35"/>
      <c r="L56" s="35"/>
      <c r="M56" s="35"/>
    </row>
    <row r="57" spans="5:13" x14ac:dyDescent="0.2">
      <c r="E57" s="35"/>
      <c r="F57" s="35"/>
      <c r="G57" s="35"/>
      <c r="H57" s="35"/>
      <c r="I57" s="35"/>
      <c r="J57" s="35"/>
      <c r="K57" s="35"/>
      <c r="L57" s="35"/>
      <c r="M57" s="35"/>
    </row>
    <row r="58" spans="5:13" x14ac:dyDescent="0.2">
      <c r="E58" s="35"/>
      <c r="F58" s="35"/>
      <c r="G58" s="35"/>
      <c r="H58" s="35"/>
      <c r="I58" s="35"/>
      <c r="J58" s="35"/>
      <c r="K58" s="35"/>
      <c r="L58" s="35"/>
      <c r="M58" s="35"/>
    </row>
    <row r="59" spans="5:13" x14ac:dyDescent="0.2">
      <c r="E59" s="35"/>
      <c r="F59" s="35"/>
      <c r="G59" s="35"/>
      <c r="H59" s="35"/>
      <c r="I59" s="35"/>
      <c r="J59" s="35"/>
      <c r="K59" s="35"/>
      <c r="L59" s="35"/>
      <c r="M59" s="35"/>
    </row>
    <row r="60" spans="5:13" x14ac:dyDescent="0.2">
      <c r="E60" s="35"/>
      <c r="F60" s="35"/>
      <c r="G60" s="35"/>
      <c r="H60" s="35"/>
      <c r="I60" s="35"/>
      <c r="J60" s="35"/>
      <c r="K60" s="35"/>
      <c r="L60" s="35"/>
      <c r="M60" s="35"/>
    </row>
    <row r="61" spans="5:13" x14ac:dyDescent="0.2">
      <c r="E61" s="35"/>
      <c r="F61" s="35"/>
      <c r="G61" s="35"/>
      <c r="H61" s="35"/>
      <c r="I61" s="35"/>
      <c r="J61" s="35"/>
      <c r="K61" s="35"/>
      <c r="L61" s="35"/>
      <c r="M61" s="35"/>
    </row>
    <row r="62" spans="5:13" x14ac:dyDescent="0.2">
      <c r="E62" s="35"/>
      <c r="F62" s="35"/>
      <c r="G62" s="35"/>
      <c r="H62" s="35"/>
      <c r="I62" s="35"/>
      <c r="J62" s="35"/>
      <c r="K62" s="35"/>
      <c r="L62" s="35"/>
      <c r="M62" s="35"/>
    </row>
    <row r="63" spans="5:13" x14ac:dyDescent="0.2">
      <c r="E63" s="35"/>
      <c r="F63" s="35"/>
      <c r="G63" s="35"/>
      <c r="H63" s="35"/>
      <c r="I63" s="35"/>
      <c r="J63" s="35"/>
      <c r="K63" s="35"/>
      <c r="L63" s="35"/>
      <c r="M63" s="35"/>
    </row>
    <row r="64" spans="5:13" x14ac:dyDescent="0.2">
      <c r="E64" s="35"/>
      <c r="F64" s="35"/>
      <c r="G64" s="35"/>
      <c r="H64" s="35"/>
      <c r="I64" s="35"/>
      <c r="J64" s="35"/>
      <c r="K64" s="35"/>
      <c r="L64" s="35"/>
      <c r="M64" s="35"/>
    </row>
    <row r="65" spans="5:13" x14ac:dyDescent="0.2">
      <c r="E65" s="35"/>
      <c r="F65" s="35"/>
      <c r="G65" s="35"/>
      <c r="H65" s="35"/>
      <c r="I65" s="35"/>
      <c r="J65" s="35"/>
      <c r="K65" s="35"/>
      <c r="L65" s="35"/>
      <c r="M65" s="35"/>
    </row>
    <row r="66" spans="5:13" x14ac:dyDescent="0.2">
      <c r="E66" s="35"/>
      <c r="F66" s="35"/>
      <c r="G66" s="35"/>
      <c r="H66" s="35"/>
      <c r="I66" s="35"/>
      <c r="J66" s="35"/>
      <c r="K66" s="35"/>
      <c r="L66" s="35"/>
      <c r="M66" s="35"/>
    </row>
    <row r="67" spans="5:13" x14ac:dyDescent="0.2">
      <c r="E67" s="35"/>
      <c r="F67" s="35"/>
      <c r="G67" s="35"/>
      <c r="H67" s="35"/>
      <c r="I67" s="35"/>
      <c r="J67" s="35"/>
      <c r="K67" s="35"/>
      <c r="L67" s="35"/>
      <c r="M67" s="35"/>
    </row>
    <row r="68" spans="5:13" x14ac:dyDescent="0.2">
      <c r="E68" s="35"/>
      <c r="F68" s="35"/>
      <c r="G68" s="35"/>
      <c r="H68" s="35"/>
      <c r="I68" s="35"/>
      <c r="J68" s="35"/>
      <c r="K68" s="35"/>
      <c r="L68" s="35"/>
      <c r="M68" s="35"/>
    </row>
    <row r="69" spans="5:13" x14ac:dyDescent="0.2">
      <c r="E69" s="35"/>
      <c r="F69" s="35"/>
      <c r="G69" s="35"/>
      <c r="H69" s="35"/>
      <c r="I69" s="35"/>
      <c r="J69" s="35"/>
      <c r="K69" s="35"/>
      <c r="L69" s="35"/>
      <c r="M69" s="35"/>
    </row>
    <row r="70" spans="5:13" x14ac:dyDescent="0.2">
      <c r="E70" s="35"/>
      <c r="F70" s="35"/>
      <c r="G70" s="35"/>
      <c r="H70" s="35"/>
      <c r="I70" s="35"/>
      <c r="J70" s="35"/>
      <c r="K70" s="35"/>
      <c r="L70" s="35"/>
      <c r="M70" s="35"/>
    </row>
    <row r="71" spans="5:13" x14ac:dyDescent="0.2">
      <c r="E71" s="35"/>
      <c r="F71" s="35"/>
      <c r="G71" s="35"/>
      <c r="H71" s="35"/>
      <c r="I71" s="35"/>
      <c r="J71" s="35"/>
      <c r="K71" s="35"/>
      <c r="L71" s="35"/>
      <c r="M71" s="35"/>
    </row>
    <row r="72" spans="5:13" x14ac:dyDescent="0.2">
      <c r="E72" s="35"/>
      <c r="F72" s="35"/>
      <c r="G72" s="35"/>
      <c r="H72" s="35"/>
      <c r="I72" s="35"/>
      <c r="J72" s="35"/>
      <c r="K72" s="35"/>
      <c r="L72" s="35"/>
      <c r="M72" s="35"/>
    </row>
    <row r="73" spans="5:13" x14ac:dyDescent="0.2">
      <c r="E73" s="35"/>
      <c r="F73" s="35"/>
      <c r="G73" s="35"/>
      <c r="H73" s="35"/>
      <c r="I73" s="35"/>
      <c r="J73" s="35"/>
      <c r="K73" s="35"/>
      <c r="L73" s="35"/>
      <c r="M73" s="35"/>
    </row>
    <row r="74" spans="5:13" x14ac:dyDescent="0.2">
      <c r="E74" s="35"/>
      <c r="F74" s="35"/>
      <c r="G74" s="35"/>
      <c r="H74" s="35"/>
      <c r="I74" s="35"/>
      <c r="J74" s="35"/>
      <c r="K74" s="35"/>
      <c r="L74" s="35"/>
      <c r="M74" s="35"/>
    </row>
    <row r="75" spans="5:13" x14ac:dyDescent="0.2">
      <c r="E75" s="35"/>
      <c r="F75" s="35"/>
      <c r="G75" s="35"/>
      <c r="H75" s="35"/>
      <c r="I75" s="35"/>
      <c r="J75" s="35"/>
      <c r="K75" s="35"/>
      <c r="L75" s="35"/>
      <c r="M75" s="35"/>
    </row>
  </sheetData>
  <sheetProtection password="CAB5" sheet="1" objects="1" scenarios="1"/>
  <mergeCells count="8">
    <mergeCell ref="A1:M1"/>
    <mergeCell ref="A3:M3"/>
    <mergeCell ref="A4:M4"/>
    <mergeCell ref="P9:Q9"/>
    <mergeCell ref="O5:Q5"/>
    <mergeCell ref="O6:Q6"/>
    <mergeCell ref="O7:Q7"/>
    <mergeCell ref="O8:Q8"/>
  </mergeCells>
  <phoneticPr fontId="2" type="noConversion"/>
  <printOptions horizontalCentered="1"/>
  <pageMargins left="0.34" right="0.36" top="1" bottom="0.93" header="0.5" footer="0.52"/>
  <pageSetup scale="78" orientation="landscape" r:id="rId1"/>
  <headerFooter scaleWithDoc="0" alignWithMargins="0">
    <oddHeader xml:space="preserve">&amp;R
</oddHeader>
    <oddFooter>&amp;L&amp;"Arial,Italic"&amp;10MSDE - LFRO   04-2016&amp;C&amp;"Arial,Regular"&amp;10&amp;P&amp;R&amp;"Arial,Italic"&amp;10Selected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A1:CH42"/>
  <sheetViews>
    <sheetView topLeftCell="A4" zoomScaleNormal="100" workbookViewId="0">
      <selection activeCell="K10" sqref="K10"/>
    </sheetView>
  </sheetViews>
  <sheetFormatPr defaultColWidth="10" defaultRowHeight="12.75" x14ac:dyDescent="0.2"/>
  <cols>
    <col min="1" max="1" width="15.5" style="1" customWidth="1"/>
    <col min="2" max="11" width="12.625" style="1" customWidth="1"/>
    <col min="12" max="12" width="10" style="1" customWidth="1"/>
    <col min="13" max="13" width="8.5" style="1" customWidth="1"/>
    <col min="14" max="14" width="9.375" style="3" customWidth="1"/>
    <col min="15" max="15" width="14.125" style="3" customWidth="1"/>
    <col min="16" max="16" width="11.75" style="3" customWidth="1"/>
    <col min="17" max="17" width="10.125" style="100" customWidth="1"/>
    <col min="18" max="18" width="10.125" style="61" customWidth="1"/>
    <col min="19" max="19" width="10.125" style="3" customWidth="1"/>
    <col min="20" max="26" width="10" style="3" customWidth="1"/>
    <col min="27" max="27" width="11.5" style="3" customWidth="1"/>
    <col min="28" max="28" width="13" style="3" customWidth="1"/>
    <col min="29" max="29" width="11" style="3" customWidth="1"/>
    <col min="30" max="31" width="10" style="3" customWidth="1"/>
    <col min="32" max="32" width="4.125" style="3" customWidth="1"/>
    <col min="33" max="33" width="10" style="3" customWidth="1"/>
    <col min="34" max="34" width="12.25" style="3" customWidth="1"/>
    <col min="35" max="35" width="10.125" style="3" bestFit="1" customWidth="1"/>
    <col min="36" max="36" width="8.5" style="3" bestFit="1" customWidth="1"/>
    <col min="37" max="37" width="7.375" style="3" bestFit="1" customWidth="1"/>
    <col min="38" max="38" width="7.375" style="3" customWidth="1"/>
    <col min="39" max="39" width="3.375" style="3" customWidth="1"/>
    <col min="40" max="40" width="11.625" style="3" customWidth="1"/>
    <col min="41" max="41" width="12.375" style="3" customWidth="1"/>
    <col min="42" max="44" width="10" style="3" customWidth="1"/>
    <col min="45" max="45" width="4.625" style="3" customWidth="1"/>
    <col min="46" max="46" width="11.5" style="3" customWidth="1"/>
    <col min="47" max="47" width="11.625" style="3" customWidth="1"/>
    <col min="48" max="50" width="10.125" style="3" bestFit="1" customWidth="1"/>
    <col min="51" max="51" width="10" style="3"/>
    <col min="52" max="56" width="10.125" style="3" bestFit="1" customWidth="1"/>
    <col min="57" max="57" width="10" style="3"/>
    <col min="58" max="62" width="10.25" style="3" bestFit="1" customWidth="1"/>
    <col min="63" max="70" width="10" style="3"/>
    <col min="71" max="71" width="11.25" style="3" customWidth="1"/>
    <col min="72" max="76" width="10" style="3"/>
    <col min="77" max="77" width="11.875" style="3" customWidth="1"/>
    <col min="78" max="16384" width="10" style="3"/>
  </cols>
  <sheetData>
    <row r="1" spans="1:86" ht="15.75" customHeight="1" x14ac:dyDescent="0.2">
      <c r="A1" s="74" t="s">
        <v>34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86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86" x14ac:dyDescent="0.2">
      <c r="A3" s="74" t="s">
        <v>217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86" x14ac:dyDescent="0.2">
      <c r="A4" s="285" t="s">
        <v>288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"/>
      <c r="O4" s="2"/>
      <c r="P4" s="2"/>
      <c r="Q4" s="2"/>
      <c r="R4" s="2"/>
      <c r="S4" s="1"/>
    </row>
    <row r="5" spans="1:86" ht="13.5" thickBo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O5" s="3" t="s">
        <v>130</v>
      </c>
      <c r="U5" s="3" t="s">
        <v>143</v>
      </c>
      <c r="W5" s="100"/>
      <c r="X5" s="61"/>
      <c r="AA5" s="3" t="s">
        <v>158</v>
      </c>
      <c r="AC5" s="100"/>
      <c r="AD5" s="61"/>
      <c r="AG5" s="3" t="s">
        <v>158</v>
      </c>
      <c r="AI5" s="100"/>
      <c r="AJ5" s="61"/>
      <c r="AN5" s="3" t="s">
        <v>191</v>
      </c>
      <c r="AP5" s="100"/>
      <c r="AQ5" s="61"/>
      <c r="AT5" s="3" t="s">
        <v>203</v>
      </c>
      <c r="AV5" s="100"/>
      <c r="AW5" s="61"/>
      <c r="AZ5" s="3" t="s">
        <v>219</v>
      </c>
      <c r="BB5" s="100"/>
      <c r="BC5" s="61"/>
      <c r="BF5" s="3" t="s">
        <v>228</v>
      </c>
      <c r="BH5" s="100"/>
      <c r="BI5" s="61"/>
      <c r="BL5" s="3" t="s">
        <v>256</v>
      </c>
      <c r="BN5" s="100"/>
      <c r="BO5" s="61"/>
      <c r="BR5" s="3" t="s">
        <v>277</v>
      </c>
      <c r="BT5" s="100"/>
      <c r="BU5" s="61"/>
      <c r="BX5" s="3" t="s">
        <v>285</v>
      </c>
      <c r="BZ5" s="100"/>
      <c r="CA5" s="61"/>
      <c r="CD5" s="3" t="s">
        <v>299</v>
      </c>
    </row>
    <row r="6" spans="1:86" ht="14.25" thickTop="1" thickBo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W6" s="100"/>
      <c r="X6" s="61"/>
      <c r="AC6" s="100"/>
      <c r="AD6" s="61"/>
      <c r="AI6" s="100"/>
      <c r="AJ6" s="61"/>
      <c r="AP6" s="100"/>
      <c r="AQ6" s="61"/>
      <c r="AV6" s="100"/>
      <c r="AW6" s="61"/>
      <c r="BB6" s="100"/>
      <c r="BC6" s="61"/>
      <c r="BH6" s="100"/>
      <c r="BI6" s="61"/>
      <c r="BN6" s="100"/>
      <c r="BO6" s="61"/>
      <c r="BT6" s="100"/>
      <c r="BU6" s="61"/>
      <c r="BZ6" s="100"/>
      <c r="CA6" s="61"/>
    </row>
    <row r="7" spans="1:86" ht="16.5" thickTop="1" x14ac:dyDescent="0.25">
      <c r="A7" s="7"/>
      <c r="L7" s="6" t="s">
        <v>27</v>
      </c>
      <c r="M7" s="6"/>
      <c r="N7" s="1"/>
      <c r="O7" s="58" t="s">
        <v>74</v>
      </c>
      <c r="P7" s="58" t="s">
        <v>77</v>
      </c>
      <c r="Q7" s="113" t="s">
        <v>79</v>
      </c>
      <c r="R7" s="5"/>
      <c r="U7" s="58" t="s">
        <v>74</v>
      </c>
      <c r="V7" s="58" t="s">
        <v>77</v>
      </c>
      <c r="W7" s="113" t="s">
        <v>79</v>
      </c>
      <c r="X7" s="5"/>
      <c r="AA7" s="58" t="s">
        <v>74</v>
      </c>
      <c r="AB7" s="58" t="s">
        <v>77</v>
      </c>
      <c r="AC7" s="113" t="s">
        <v>79</v>
      </c>
      <c r="AD7" s="5"/>
      <c r="AG7" s="58" t="s">
        <v>74</v>
      </c>
      <c r="AH7" s="58" t="s">
        <v>77</v>
      </c>
      <c r="AI7" s="113" t="s">
        <v>79</v>
      </c>
      <c r="AJ7" s="5"/>
      <c r="AN7" s="58" t="s">
        <v>74</v>
      </c>
      <c r="AO7" s="58" t="s">
        <v>77</v>
      </c>
      <c r="AP7" s="113" t="s">
        <v>79</v>
      </c>
      <c r="AQ7" s="5"/>
      <c r="AT7" s="58" t="s">
        <v>74</v>
      </c>
      <c r="AU7" s="58" t="s">
        <v>77</v>
      </c>
      <c r="AV7" s="113" t="s">
        <v>79</v>
      </c>
      <c r="AW7" s="5"/>
      <c r="AZ7" s="58" t="s">
        <v>74</v>
      </c>
      <c r="BA7" s="58" t="s">
        <v>77</v>
      </c>
      <c r="BB7" s="113" t="s">
        <v>79</v>
      </c>
      <c r="BC7" s="5"/>
      <c r="BF7" s="58" t="s">
        <v>74</v>
      </c>
      <c r="BG7" s="58" t="s">
        <v>77</v>
      </c>
      <c r="BH7" s="113" t="s">
        <v>79</v>
      </c>
      <c r="BI7" s="5"/>
      <c r="BL7" s="58" t="s">
        <v>74</v>
      </c>
      <c r="BM7" s="58" t="s">
        <v>77</v>
      </c>
      <c r="BN7" s="113" t="s">
        <v>79</v>
      </c>
      <c r="BO7" s="5"/>
      <c r="BR7" s="58" t="s">
        <v>74</v>
      </c>
      <c r="BS7" s="58" t="s">
        <v>77</v>
      </c>
      <c r="BT7" s="113" t="s">
        <v>79</v>
      </c>
      <c r="BU7" s="5"/>
      <c r="BX7" s="58" t="s">
        <v>74</v>
      </c>
      <c r="BY7" s="58" t="s">
        <v>77</v>
      </c>
      <c r="BZ7" s="113" t="s">
        <v>79</v>
      </c>
      <c r="CA7" s="5"/>
      <c r="CD7" s="3" t="s">
        <v>74</v>
      </c>
      <c r="CE7" s="3" t="s">
        <v>77</v>
      </c>
      <c r="CF7" s="3" t="s">
        <v>79</v>
      </c>
    </row>
    <row r="8" spans="1:86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N8" s="7"/>
      <c r="O8" s="59" t="s">
        <v>75</v>
      </c>
      <c r="P8" s="59" t="s">
        <v>74</v>
      </c>
      <c r="Q8" s="114" t="s">
        <v>74</v>
      </c>
      <c r="R8" s="59" t="s">
        <v>81</v>
      </c>
      <c r="U8" s="59" t="s">
        <v>75</v>
      </c>
      <c r="V8" s="59" t="s">
        <v>74</v>
      </c>
      <c r="W8" s="114" t="s">
        <v>74</v>
      </c>
      <c r="X8" s="59" t="s">
        <v>81</v>
      </c>
      <c r="AA8" s="59" t="s">
        <v>75</v>
      </c>
      <c r="AB8" s="59" t="s">
        <v>74</v>
      </c>
      <c r="AC8" s="114" t="s">
        <v>74</v>
      </c>
      <c r="AD8" s="59" t="s">
        <v>81</v>
      </c>
      <c r="AG8" s="59" t="s">
        <v>75</v>
      </c>
      <c r="AH8" s="59" t="s">
        <v>74</v>
      </c>
      <c r="AI8" s="114" t="s">
        <v>74</v>
      </c>
      <c r="AJ8" s="59" t="s">
        <v>81</v>
      </c>
      <c r="AN8" s="59" t="s">
        <v>75</v>
      </c>
      <c r="AO8" s="59" t="s">
        <v>74</v>
      </c>
      <c r="AP8" s="114" t="s">
        <v>74</v>
      </c>
      <c r="AQ8" s="59" t="s">
        <v>81</v>
      </c>
      <c r="AT8" s="59" t="s">
        <v>75</v>
      </c>
      <c r="AU8" s="59" t="s">
        <v>74</v>
      </c>
      <c r="AV8" s="114" t="s">
        <v>74</v>
      </c>
      <c r="AW8" s="59" t="s">
        <v>81</v>
      </c>
      <c r="AZ8" s="59" t="s">
        <v>75</v>
      </c>
      <c r="BA8" s="59" t="s">
        <v>74</v>
      </c>
      <c r="BB8" s="114" t="s">
        <v>74</v>
      </c>
      <c r="BC8" s="59" t="s">
        <v>81</v>
      </c>
      <c r="BF8" s="59" t="s">
        <v>75</v>
      </c>
      <c r="BG8" s="59" t="s">
        <v>74</v>
      </c>
      <c r="BH8" s="114" t="s">
        <v>74</v>
      </c>
      <c r="BI8" s="59" t="s">
        <v>81</v>
      </c>
      <c r="BL8" s="59" t="s">
        <v>75</v>
      </c>
      <c r="BM8" s="59" t="s">
        <v>74</v>
      </c>
      <c r="BN8" s="114" t="s">
        <v>74</v>
      </c>
      <c r="BO8" s="59" t="s">
        <v>81</v>
      </c>
      <c r="BR8" s="59" t="s">
        <v>75</v>
      </c>
      <c r="BS8" s="59" t="s">
        <v>74</v>
      </c>
      <c r="BT8" s="114" t="s">
        <v>74</v>
      </c>
      <c r="BU8" s="59" t="s">
        <v>81</v>
      </c>
      <c r="BX8" s="59" t="s">
        <v>75</v>
      </c>
      <c r="BY8" s="59" t="s">
        <v>74</v>
      </c>
      <c r="BZ8" s="114" t="s">
        <v>74</v>
      </c>
      <c r="CA8" s="59" t="s">
        <v>81</v>
      </c>
      <c r="CD8" s="3" t="s">
        <v>75</v>
      </c>
      <c r="CE8" s="3" t="s">
        <v>74</v>
      </c>
      <c r="CF8" s="3" t="s">
        <v>74</v>
      </c>
      <c r="CG8" s="3" t="s">
        <v>81</v>
      </c>
    </row>
    <row r="9" spans="1:86" ht="16.5" thickBot="1" x14ac:dyDescent="0.3">
      <c r="A9" s="8" t="s">
        <v>1</v>
      </c>
      <c r="B9" s="264" t="s">
        <v>132</v>
      </c>
      <c r="C9" s="264" t="s">
        <v>145</v>
      </c>
      <c r="D9" s="264" t="s">
        <v>180</v>
      </c>
      <c r="E9" s="264" t="s">
        <v>193</v>
      </c>
      <c r="F9" s="264" t="s">
        <v>206</v>
      </c>
      <c r="G9" s="264" t="s">
        <v>220</v>
      </c>
      <c r="H9" s="264" t="s">
        <v>240</v>
      </c>
      <c r="I9" s="264" t="s">
        <v>267</v>
      </c>
      <c r="J9" s="264" t="s">
        <v>279</v>
      </c>
      <c r="K9" s="264" t="s">
        <v>287</v>
      </c>
      <c r="L9" s="9" t="s">
        <v>38</v>
      </c>
      <c r="M9" s="9" t="s">
        <v>38</v>
      </c>
      <c r="N9" s="21"/>
      <c r="O9" s="60" t="s">
        <v>76</v>
      </c>
      <c r="P9" s="60" t="s">
        <v>78</v>
      </c>
      <c r="Q9" s="115" t="s">
        <v>80</v>
      </c>
      <c r="R9" s="60" t="s">
        <v>82</v>
      </c>
      <c r="U9" s="60" t="s">
        <v>76</v>
      </c>
      <c r="V9" s="60" t="s">
        <v>78</v>
      </c>
      <c r="W9" s="115" t="s">
        <v>80</v>
      </c>
      <c r="X9" s="60" t="s">
        <v>82</v>
      </c>
      <c r="AA9" s="60" t="s">
        <v>76</v>
      </c>
      <c r="AB9" s="60" t="s">
        <v>78</v>
      </c>
      <c r="AC9" s="115" t="s">
        <v>80</v>
      </c>
      <c r="AD9" s="60" t="s">
        <v>82</v>
      </c>
      <c r="AG9" s="60" t="s">
        <v>76</v>
      </c>
      <c r="AH9" s="60" t="s">
        <v>78</v>
      </c>
      <c r="AI9" s="115" t="s">
        <v>80</v>
      </c>
      <c r="AJ9" s="60" t="s">
        <v>82</v>
      </c>
      <c r="AN9" s="60" t="s">
        <v>76</v>
      </c>
      <c r="AO9" s="60" t="s">
        <v>78</v>
      </c>
      <c r="AP9" s="115" t="s">
        <v>80</v>
      </c>
      <c r="AQ9" s="60" t="s">
        <v>82</v>
      </c>
      <c r="AT9" s="60" t="s">
        <v>76</v>
      </c>
      <c r="AU9" s="60" t="s">
        <v>78</v>
      </c>
      <c r="AV9" s="115" t="s">
        <v>80</v>
      </c>
      <c r="AW9" s="60" t="s">
        <v>82</v>
      </c>
      <c r="AZ9" s="60" t="s">
        <v>76</v>
      </c>
      <c r="BA9" s="60" t="s">
        <v>78</v>
      </c>
      <c r="BB9" s="115" t="s">
        <v>80</v>
      </c>
      <c r="BC9" s="60" t="s">
        <v>82</v>
      </c>
      <c r="BF9" s="60" t="s">
        <v>76</v>
      </c>
      <c r="BG9" s="60" t="s">
        <v>78</v>
      </c>
      <c r="BH9" s="115" t="s">
        <v>80</v>
      </c>
      <c r="BI9" s="60" t="s">
        <v>82</v>
      </c>
      <c r="BL9" s="60" t="s">
        <v>76</v>
      </c>
      <c r="BM9" s="60" t="s">
        <v>78</v>
      </c>
      <c r="BN9" s="115" t="s">
        <v>80</v>
      </c>
      <c r="BO9" s="60" t="s">
        <v>82</v>
      </c>
      <c r="BR9" s="60" t="s">
        <v>76</v>
      </c>
      <c r="BS9" s="60" t="s">
        <v>78</v>
      </c>
      <c r="BT9" s="115" t="s">
        <v>80</v>
      </c>
      <c r="BU9" s="60" t="s">
        <v>82</v>
      </c>
      <c r="BX9" s="60" t="s">
        <v>76</v>
      </c>
      <c r="BY9" s="60" t="s">
        <v>78</v>
      </c>
      <c r="BZ9" s="115" t="s">
        <v>80</v>
      </c>
      <c r="CA9" s="60" t="s">
        <v>82</v>
      </c>
      <c r="CD9" s="3" t="s">
        <v>76</v>
      </c>
      <c r="CE9" s="3" t="s">
        <v>78</v>
      </c>
      <c r="CF9" s="3" t="s">
        <v>80</v>
      </c>
      <c r="CG9" s="3" t="s">
        <v>82</v>
      </c>
    </row>
    <row r="10" spans="1:86" ht="15.75" x14ac:dyDescent="0.25">
      <c r="A10" s="7" t="s">
        <v>2</v>
      </c>
      <c r="B10" s="49">
        <v>5180.0600000000004</v>
      </c>
      <c r="C10" s="49">
        <v>5527.1653627971118</v>
      </c>
      <c r="D10" s="49">
        <v>6054.4721272854867</v>
      </c>
      <c r="E10" s="49">
        <v>6555.3038504222859</v>
      </c>
      <c r="F10" s="49">
        <v>6768.2065248253239</v>
      </c>
      <c r="G10" s="49">
        <v>6863.0708049785135</v>
      </c>
      <c r="H10" s="49">
        <v>6813.3796478362365</v>
      </c>
      <c r="I10" s="49">
        <v>6631.845356373844</v>
      </c>
      <c r="J10" s="49">
        <v>6709.1484306859584</v>
      </c>
      <c r="K10" s="49">
        <f>CH10</f>
        <v>6785.0527627407091</v>
      </c>
      <c r="L10" s="151">
        <f>(K10-J10)*100/J10</f>
        <v>1.131355683048886</v>
      </c>
      <c r="M10" s="156">
        <f>(K10-B10)*100/B10</f>
        <v>30.984057380430123</v>
      </c>
      <c r="N10" s="49"/>
      <c r="O10" s="55">
        <v>3708.64</v>
      </c>
      <c r="P10" s="55">
        <v>213.23</v>
      </c>
      <c r="Q10" s="99">
        <v>95.22</v>
      </c>
      <c r="R10" s="116">
        <v>928.32</v>
      </c>
      <c r="S10" s="99">
        <f>SUM(O10:R10)</f>
        <v>4945.41</v>
      </c>
      <c r="U10" s="55">
        <v>3838.86</v>
      </c>
      <c r="V10" s="55">
        <v>235.85</v>
      </c>
      <c r="W10" s="99">
        <v>109.17</v>
      </c>
      <c r="X10" s="116">
        <v>996.18</v>
      </c>
      <c r="Y10" s="99">
        <f>SUM(U10:X10)</f>
        <v>5180.0600000000004</v>
      </c>
      <c r="AA10" s="55">
        <v>4064.0602159476093</v>
      </c>
      <c r="AB10" s="55">
        <v>249.8987293608817</v>
      </c>
      <c r="AC10" s="55">
        <v>133.15248867303504</v>
      </c>
      <c r="AD10" s="116">
        <v>1070.47350497307</v>
      </c>
      <c r="AE10" s="99">
        <f>SUM(AA10:AD10)</f>
        <v>5517.5849389545956</v>
      </c>
      <c r="AG10" s="55">
        <v>4071.1168212959738</v>
      </c>
      <c r="AH10" s="55">
        <v>250.33263944499848</v>
      </c>
      <c r="AI10" s="55">
        <v>133.38368715775019</v>
      </c>
      <c r="AJ10" s="116">
        <v>1072.3322148983889</v>
      </c>
      <c r="AK10" s="99">
        <f>SUM(AG10:AJ10)</f>
        <v>5527.1653627971118</v>
      </c>
      <c r="AL10" s="3">
        <f>AE10-AK10</f>
        <v>-9.5804238425162112</v>
      </c>
      <c r="AN10" s="55">
        <v>4419.4814291736848</v>
      </c>
      <c r="AO10" s="55">
        <v>262.01948938709342</v>
      </c>
      <c r="AP10" s="55">
        <v>174.48284809717245</v>
      </c>
      <c r="AQ10" s="116">
        <v>1198.4883606275364</v>
      </c>
      <c r="AR10" s="99">
        <f>SUM(AN10:AQ10)</f>
        <v>6054.4721272854867</v>
      </c>
      <c r="AT10" s="55">
        <v>4789.5798382817156</v>
      </c>
      <c r="AU10" s="55">
        <v>270.45245034806646</v>
      </c>
      <c r="AV10" s="55">
        <v>181.04985290912975</v>
      </c>
      <c r="AW10" s="116">
        <v>1314.2217088833743</v>
      </c>
      <c r="AX10" s="99">
        <f>SUM(AT10:AW10)</f>
        <v>6555.3038504222859</v>
      </c>
      <c r="AZ10" s="168">
        <v>4947.487502634589</v>
      </c>
      <c r="BA10" s="55">
        <v>232.66674122880514</v>
      </c>
      <c r="BB10" s="55">
        <v>205.11414235452619</v>
      </c>
      <c r="BC10" s="116">
        <v>1382.938138607404</v>
      </c>
      <c r="BD10" s="99">
        <f>SUM(AZ10:BC10)</f>
        <v>6768.2065248253239</v>
      </c>
      <c r="BF10" s="168">
        <v>4948.4626448537765</v>
      </c>
      <c r="BG10" s="55">
        <v>257.86590783320963</v>
      </c>
      <c r="BH10" s="55">
        <v>197.34334124214215</v>
      </c>
      <c r="BI10" s="116">
        <v>1459.3989110493858</v>
      </c>
      <c r="BJ10" s="99">
        <f t="shared" ref="BJ10:BJ16" si="0">SUM(BF10:BI10)</f>
        <v>6863.0708049785135</v>
      </c>
      <c r="BL10" s="168">
        <v>4883.4738026715058</v>
      </c>
      <c r="BM10" s="55">
        <v>238.28943137575646</v>
      </c>
      <c r="BN10" s="55">
        <v>223.89945590509006</v>
      </c>
      <c r="BO10" s="116">
        <v>1467.7169578838846</v>
      </c>
      <c r="BP10" s="99">
        <f t="shared" ref="BP10:BP39" si="1">SUM(BL10:BO10)</f>
        <v>6813.3796478362365</v>
      </c>
      <c r="BR10" s="168">
        <v>4753.7418754158234</v>
      </c>
      <c r="BS10" s="55">
        <v>223.32267591311091</v>
      </c>
      <c r="BT10" s="55">
        <v>209.32760206926093</v>
      </c>
      <c r="BU10" s="116">
        <v>1445.4532029756485</v>
      </c>
      <c r="BV10" s="99">
        <f t="shared" ref="BV10" si="2">SUM(BR10:BU10)</f>
        <v>6631.845356373844</v>
      </c>
      <c r="BX10" s="149">
        <v>4775.7973511485852</v>
      </c>
      <c r="BY10" s="149">
        <v>237.51543392738739</v>
      </c>
      <c r="BZ10" s="149">
        <v>239.87257843916413</v>
      </c>
      <c r="CA10" s="149">
        <v>1455.963067170821</v>
      </c>
      <c r="CB10" s="149">
        <f>SUM(BX10:CA10)</f>
        <v>6709.1484306859584</v>
      </c>
      <c r="CD10" s="3">
        <v>4842.7218086313478</v>
      </c>
      <c r="CE10" s="3">
        <v>254.60680762565428</v>
      </c>
      <c r="CF10" s="3">
        <v>213.32903221461652</v>
      </c>
      <c r="CG10" s="3">
        <v>1474.3951142690901</v>
      </c>
      <c r="CH10" s="3">
        <f>SUM(CD10:CG10)</f>
        <v>6785.0527627407091</v>
      </c>
    </row>
    <row r="11" spans="1:86" ht="15.75" x14ac:dyDescent="0.25">
      <c r="M11" s="51"/>
      <c r="N11" s="1"/>
      <c r="O11" s="56"/>
      <c r="P11" s="56"/>
      <c r="R11" s="117"/>
      <c r="S11" s="61"/>
      <c r="AC11" s="56"/>
      <c r="AI11" s="56"/>
      <c r="AZ11" s="56"/>
      <c r="BF11" s="56"/>
      <c r="BG11" s="149"/>
      <c r="BH11" s="149"/>
      <c r="BI11" s="149"/>
      <c r="BJ11" s="149"/>
    </row>
    <row r="12" spans="1:86" ht="15.75" x14ac:dyDescent="0.25">
      <c r="A12" s="1" t="s">
        <v>3</v>
      </c>
      <c r="B12" s="33">
        <v>5047</v>
      </c>
      <c r="C12" s="33">
        <v>5359.7585908711762</v>
      </c>
      <c r="D12" s="33">
        <v>5913.1975731465745</v>
      </c>
      <c r="E12" s="33">
        <v>6334.4858845616491</v>
      </c>
      <c r="F12" s="33">
        <v>6951.2889645791738</v>
      </c>
      <c r="G12" s="33">
        <v>7143.6221123873165</v>
      </c>
      <c r="H12" s="33">
        <v>7200.2297260195601</v>
      </c>
      <c r="I12" s="33">
        <v>6784.1840924084763</v>
      </c>
      <c r="J12" s="33">
        <v>7180.0197290834794</v>
      </c>
      <c r="K12" s="49">
        <f>CH12</f>
        <v>6963.2531851308149</v>
      </c>
      <c r="L12" s="151">
        <f t="shared" ref="L12:L38" si="3">(K12-J12)*100/J12</f>
        <v>-3.0190243499558531</v>
      </c>
      <c r="M12" s="156">
        <f>(K12-B12)*100/B12</f>
        <v>37.968162970691793</v>
      </c>
      <c r="N12" s="33"/>
      <c r="O12" s="56">
        <v>3483.65</v>
      </c>
      <c r="P12" s="56">
        <v>322.89999999999998</v>
      </c>
      <c r="Q12" s="100">
        <v>89.82</v>
      </c>
      <c r="R12" s="100">
        <v>933.13</v>
      </c>
      <c r="S12" s="100">
        <f>SUM(O12:R12)</f>
        <v>4829.5</v>
      </c>
      <c r="U12" s="3">
        <v>3623</v>
      </c>
      <c r="V12" s="3">
        <v>267</v>
      </c>
      <c r="W12" s="3">
        <v>96</v>
      </c>
      <c r="X12" s="3">
        <v>1061</v>
      </c>
      <c r="Y12" s="100">
        <f>SUM(U12:X12)</f>
        <v>5047</v>
      </c>
      <c r="AA12" s="149">
        <v>3898.2626685390301</v>
      </c>
      <c r="AB12" s="149">
        <v>250.0592349357519</v>
      </c>
      <c r="AC12" s="56">
        <v>97.969017326392915</v>
      </c>
      <c r="AD12" s="149">
        <v>1113.4676700700022</v>
      </c>
      <c r="AE12" s="100">
        <f>SUM(AA12:AD12)</f>
        <v>5359.7585908711762</v>
      </c>
      <c r="AG12" s="149">
        <v>3898.2626685390301</v>
      </c>
      <c r="AH12" s="149">
        <v>250.0592349357519</v>
      </c>
      <c r="AI12" s="56">
        <v>97.969017326392915</v>
      </c>
      <c r="AJ12" s="149">
        <v>1113.4676700700022</v>
      </c>
      <c r="AK12" s="100">
        <f>SUM(AG12:AJ12)</f>
        <v>5359.7585908711762</v>
      </c>
      <c r="AL12" s="3">
        <f>AE12-AK12</f>
        <v>0</v>
      </c>
      <c r="AN12" s="3">
        <v>4285.501485121722</v>
      </c>
      <c r="AO12" s="3">
        <v>263.41564681813753</v>
      </c>
      <c r="AP12" s="3">
        <v>110.19410497602374</v>
      </c>
      <c r="AQ12" s="3">
        <v>1254.086336230692</v>
      </c>
      <c r="AR12" s="100">
        <f>SUM(AN12:AQ12)</f>
        <v>5913.1975731465745</v>
      </c>
      <c r="AT12" s="3">
        <v>4501.7326700576314</v>
      </c>
      <c r="AU12" s="3">
        <v>318.96261788333914</v>
      </c>
      <c r="AV12" s="3">
        <v>147.4939977733147</v>
      </c>
      <c r="AW12" s="3">
        <v>1366.2965988473632</v>
      </c>
      <c r="AX12" s="100">
        <f>SUM(AT12:AW12)</f>
        <v>6334.4858845616491</v>
      </c>
      <c r="AZ12" s="169">
        <v>4979.5817979106496</v>
      </c>
      <c r="BA12" s="3">
        <v>435.82356594160069</v>
      </c>
      <c r="BB12" s="3">
        <v>136.04066538079891</v>
      </c>
      <c r="BC12" s="3">
        <v>1399.8429353461249</v>
      </c>
      <c r="BD12" s="100">
        <f>SUM(AZ12:BC12)</f>
        <v>6951.2889645791738</v>
      </c>
      <c r="BF12" s="169">
        <v>5037.3105821561958</v>
      </c>
      <c r="BG12" s="3">
        <v>412.12443708051336</v>
      </c>
      <c r="BH12" s="3">
        <v>148.67646269201606</v>
      </c>
      <c r="BI12" s="3">
        <v>1545.510630458592</v>
      </c>
      <c r="BJ12" s="100">
        <f t="shared" si="0"/>
        <v>7143.6221123873165</v>
      </c>
      <c r="BL12" s="3">
        <v>5131.6635840530789</v>
      </c>
      <c r="BM12" s="3">
        <v>289.56841045587151</v>
      </c>
      <c r="BN12" s="3">
        <v>146.39453983870047</v>
      </c>
      <c r="BO12" s="3">
        <v>1632.6031916719096</v>
      </c>
      <c r="BP12" s="99">
        <f t="shared" si="1"/>
        <v>7200.2297260195601</v>
      </c>
      <c r="BR12" s="3">
        <v>4740.3034884663011</v>
      </c>
      <c r="BS12" s="3">
        <v>241.5950080440746</v>
      </c>
      <c r="BT12" s="3">
        <v>167.77994768457972</v>
      </c>
      <c r="BU12" s="3">
        <v>1634.5056482135212</v>
      </c>
      <c r="BV12" s="99">
        <f t="shared" ref="BV12:BV16" si="4">SUM(BR12:BU12)</f>
        <v>6784.1840924084763</v>
      </c>
      <c r="BX12" s="3">
        <v>5044.1406920326854</v>
      </c>
      <c r="BY12" s="3">
        <v>332.51217499303561</v>
      </c>
      <c r="BZ12" s="3">
        <v>203.60557503017924</v>
      </c>
      <c r="CA12" s="3">
        <v>1599.7612870275791</v>
      </c>
      <c r="CB12" s="149">
        <f>SUM(BX12:CA12)</f>
        <v>7180.0197290834794</v>
      </c>
      <c r="CD12" s="3">
        <v>4933.8505869262553</v>
      </c>
      <c r="CE12" s="3">
        <v>266.45345893263885</v>
      </c>
      <c r="CF12" s="3">
        <v>201.65178582871653</v>
      </c>
      <c r="CG12" s="3">
        <v>1561.2973534432047</v>
      </c>
      <c r="CH12" s="3">
        <f>SUM(CD12:CG12)</f>
        <v>6963.2531851308149</v>
      </c>
    </row>
    <row r="13" spans="1:86" ht="15.75" x14ac:dyDescent="0.25">
      <c r="A13" s="1" t="s">
        <v>4</v>
      </c>
      <c r="B13" s="33">
        <v>4908</v>
      </c>
      <c r="C13" s="33">
        <v>5184.0413897890885</v>
      </c>
      <c r="D13" s="33">
        <v>5705.0671852567211</v>
      </c>
      <c r="E13" s="33">
        <v>6146.8424334752108</v>
      </c>
      <c r="F13" s="33">
        <v>6459.391127242613</v>
      </c>
      <c r="G13" s="33">
        <v>6400.4349273182561</v>
      </c>
      <c r="H13" s="33">
        <v>6587.1724921854138</v>
      </c>
      <c r="I13" s="33">
        <v>6439.6405421623631</v>
      </c>
      <c r="J13" s="33">
        <v>6435.177396572527</v>
      </c>
      <c r="K13" s="49">
        <f t="shared" ref="K13:K16" si="5">CH13</f>
        <v>6576.3254479774077</v>
      </c>
      <c r="L13" s="151">
        <f t="shared" si="3"/>
        <v>2.1933824463030094</v>
      </c>
      <c r="M13" s="156">
        <f t="shared" ref="M13:M16" si="6">(K13-B13)*100/B13</f>
        <v>33.991961042734467</v>
      </c>
      <c r="N13" s="33"/>
      <c r="O13" s="56">
        <v>3420.09</v>
      </c>
      <c r="P13" s="56">
        <v>259.08</v>
      </c>
      <c r="Q13" s="100">
        <v>143.52000000000001</v>
      </c>
      <c r="R13" s="100">
        <v>831.27</v>
      </c>
      <c r="S13" s="100">
        <f>SUM(O13:R13)</f>
        <v>4653.96</v>
      </c>
      <c r="U13" s="3">
        <v>3619</v>
      </c>
      <c r="V13" s="3">
        <v>245</v>
      </c>
      <c r="W13" s="3">
        <v>146</v>
      </c>
      <c r="X13" s="3">
        <v>898</v>
      </c>
      <c r="Y13" s="100">
        <f>SUM(U13:X13)</f>
        <v>4908</v>
      </c>
      <c r="AA13" s="149">
        <v>3858.2109381098239</v>
      </c>
      <c r="AB13" s="149">
        <v>189.26575945279419</v>
      </c>
      <c r="AC13" s="56">
        <v>154.44476408263321</v>
      </c>
      <c r="AD13" s="149">
        <v>936.19457395454685</v>
      </c>
      <c r="AE13" s="100">
        <f>SUM(AA13:AD13)</f>
        <v>5138.1160355997981</v>
      </c>
      <c r="AG13" s="149">
        <v>3892.696283057664</v>
      </c>
      <c r="AH13" s="149">
        <v>190.95744897061564</v>
      </c>
      <c r="AI13" s="56">
        <v>155.82521762709047</v>
      </c>
      <c r="AJ13" s="149">
        <v>944.56244013371838</v>
      </c>
      <c r="AK13" s="100">
        <f>SUM(AG13:AJ13)</f>
        <v>5184.0413897890885</v>
      </c>
      <c r="AL13" s="3">
        <f>AE13-AK13</f>
        <v>-45.925354189290374</v>
      </c>
      <c r="AN13" s="3">
        <v>4291.0549189188232</v>
      </c>
      <c r="AO13" s="3">
        <v>212.58387828357371</v>
      </c>
      <c r="AP13" s="3">
        <v>167.71801940278664</v>
      </c>
      <c r="AQ13" s="3">
        <v>1033.710368651537</v>
      </c>
      <c r="AR13" s="100">
        <f>SUM(AN13:AQ13)</f>
        <v>5705.0671852567211</v>
      </c>
      <c r="AT13" s="3">
        <v>4653.5849980654366</v>
      </c>
      <c r="AU13" s="3">
        <v>197.99097184501568</v>
      </c>
      <c r="AV13" s="3">
        <v>144.18038039027647</v>
      </c>
      <c r="AW13" s="3">
        <v>1151.0860831744817</v>
      </c>
      <c r="AX13" s="100">
        <f>SUM(AT13:AW13)</f>
        <v>6146.8424334752108</v>
      </c>
      <c r="AZ13" s="169">
        <v>4874.3413440223103</v>
      </c>
      <c r="BA13" s="3">
        <v>178.52426984876828</v>
      </c>
      <c r="BB13" s="3">
        <v>160.94528442570916</v>
      </c>
      <c r="BC13" s="3">
        <v>1245.5802289458254</v>
      </c>
      <c r="BD13" s="100">
        <f>SUM(AZ13:BC13)</f>
        <v>6459.391127242613</v>
      </c>
      <c r="BF13" s="169">
        <v>4737.7099525663389</v>
      </c>
      <c r="BG13" s="3">
        <v>196.02244508150201</v>
      </c>
      <c r="BH13" s="3">
        <v>171.82404971343433</v>
      </c>
      <c r="BI13" s="3">
        <v>1294.8784799569803</v>
      </c>
      <c r="BJ13" s="100">
        <f t="shared" si="0"/>
        <v>6400.4349273182561</v>
      </c>
      <c r="BL13" s="3">
        <v>4734.9319041116205</v>
      </c>
      <c r="BM13" s="3">
        <v>329.14322960653698</v>
      </c>
      <c r="BN13" s="3">
        <v>192.32645118495662</v>
      </c>
      <c r="BO13" s="3">
        <v>1330.7709072823</v>
      </c>
      <c r="BP13" s="99">
        <f t="shared" si="1"/>
        <v>6587.1724921854138</v>
      </c>
      <c r="BR13" s="3">
        <v>4621.5413536451924</v>
      </c>
      <c r="BS13" s="3">
        <v>358.62195919765827</v>
      </c>
      <c r="BT13" s="3">
        <v>192.31857371634686</v>
      </c>
      <c r="BU13" s="3">
        <v>1267.1586556031652</v>
      </c>
      <c r="BV13" s="99">
        <f t="shared" si="4"/>
        <v>6439.6405421623631</v>
      </c>
      <c r="BX13" s="3">
        <v>4597.437363621033</v>
      </c>
      <c r="BY13" s="3">
        <v>410.74895476304761</v>
      </c>
      <c r="BZ13" s="3">
        <v>204.60841223097177</v>
      </c>
      <c r="CA13" s="3">
        <v>1222.382665957474</v>
      </c>
      <c r="CB13" s="149">
        <f t="shared" ref="CB13:CB39" si="7">SUM(BX13:CA13)</f>
        <v>6435.177396572527</v>
      </c>
      <c r="CD13" s="3">
        <v>4712.3376037585958</v>
      </c>
      <c r="CE13" s="3">
        <v>396.37098861804304</v>
      </c>
      <c r="CF13" s="3">
        <v>202.29566898380747</v>
      </c>
      <c r="CG13" s="3">
        <v>1265.3211866169618</v>
      </c>
      <c r="CH13" s="3">
        <f t="shared" ref="CH13:CH16" si="8">SUM(CD13:CG13)</f>
        <v>6576.3254479774077</v>
      </c>
    </row>
    <row r="14" spans="1:86" ht="15.75" x14ac:dyDescent="0.25">
      <c r="A14" s="1" t="s">
        <v>5</v>
      </c>
      <c r="B14" s="33">
        <v>5232</v>
      </c>
      <c r="C14" s="33">
        <v>5829.8772077819867</v>
      </c>
      <c r="D14" s="33">
        <v>6839.2619603455678</v>
      </c>
      <c r="E14" s="33">
        <v>7530.7669466255011</v>
      </c>
      <c r="F14" s="33">
        <v>7681.6039297836778</v>
      </c>
      <c r="G14" s="33">
        <v>7535.790867900223</v>
      </c>
      <c r="H14" s="33">
        <v>7869.9596820942998</v>
      </c>
      <c r="I14" s="33">
        <v>7539.0004778848088</v>
      </c>
      <c r="J14" s="33">
        <v>7472.3967483517345</v>
      </c>
      <c r="K14" s="49">
        <f t="shared" si="5"/>
        <v>7378.8066771734912</v>
      </c>
      <c r="L14" s="151">
        <f t="shared" si="3"/>
        <v>-1.252477275097678</v>
      </c>
      <c r="M14" s="156">
        <f t="shared" si="6"/>
        <v>41.032237713560612</v>
      </c>
      <c r="N14" s="33"/>
      <c r="O14" s="56">
        <v>3486.03</v>
      </c>
      <c r="P14" s="56">
        <v>133.91</v>
      </c>
      <c r="Q14" s="100">
        <v>177.73</v>
      </c>
      <c r="R14" s="100">
        <v>1367.87</v>
      </c>
      <c r="S14" s="100">
        <f>SUM(O14:R14)</f>
        <v>5165.54</v>
      </c>
      <c r="U14" s="3">
        <v>3230</v>
      </c>
      <c r="V14" s="3">
        <v>345</v>
      </c>
      <c r="W14" s="3">
        <v>266</v>
      </c>
      <c r="X14" s="3">
        <v>1391</v>
      </c>
      <c r="Y14" s="100">
        <f>SUM(U14:X14)</f>
        <v>5232</v>
      </c>
      <c r="AA14" s="149">
        <v>3557.9610150168728</v>
      </c>
      <c r="AB14" s="149">
        <v>293.16566759645644</v>
      </c>
      <c r="AC14" s="56">
        <v>467.70136919078362</v>
      </c>
      <c r="AD14" s="149">
        <v>1511.0491559778741</v>
      </c>
      <c r="AE14" s="100">
        <f>SUM(AA14:AD14)</f>
        <v>5829.8772077819867</v>
      </c>
      <c r="AG14" s="149">
        <v>3557.9610150168728</v>
      </c>
      <c r="AH14" s="149">
        <v>293.16566759645644</v>
      </c>
      <c r="AI14" s="56">
        <v>467.70136919078362</v>
      </c>
      <c r="AJ14" s="149">
        <v>1511.0491559778741</v>
      </c>
      <c r="AK14" s="100">
        <f>SUM(AG14:AJ14)</f>
        <v>5829.8772077819867</v>
      </c>
      <c r="AL14" s="3">
        <f>AE14-AK14</f>
        <v>0</v>
      </c>
      <c r="AN14" s="3">
        <v>4127.2794256622137</v>
      </c>
      <c r="AO14" s="3">
        <v>338.91542524219858</v>
      </c>
      <c r="AP14" s="3">
        <v>636.81650481204099</v>
      </c>
      <c r="AQ14" s="3">
        <v>1736.2506046291142</v>
      </c>
      <c r="AR14" s="100">
        <f>SUM(AN14:AQ14)</f>
        <v>6839.2619603455678</v>
      </c>
      <c r="AT14" s="3">
        <v>4683.9098999051312</v>
      </c>
      <c r="AU14" s="3">
        <v>351.92217509089386</v>
      </c>
      <c r="AV14" s="3">
        <v>616.53586383928996</v>
      </c>
      <c r="AW14" s="3">
        <v>1878.399007790186</v>
      </c>
      <c r="AX14" s="100">
        <f>SUM(AT14:AW14)</f>
        <v>7530.7669466255011</v>
      </c>
      <c r="AZ14" s="169">
        <v>4718.5632101938327</v>
      </c>
      <c r="BA14" s="3">
        <v>257.97541236048795</v>
      </c>
      <c r="BB14" s="3">
        <v>798.13351760210332</v>
      </c>
      <c r="BC14" s="3">
        <v>1906.9317896272541</v>
      </c>
      <c r="BD14" s="100">
        <f>SUM(AZ14:BC14)</f>
        <v>7681.6039297836778</v>
      </c>
      <c r="BF14" s="169">
        <v>4562.8640806383328</v>
      </c>
      <c r="BG14" s="3">
        <v>285.59424966450069</v>
      </c>
      <c r="BH14" s="3">
        <v>738.59410237753548</v>
      </c>
      <c r="BI14" s="3">
        <v>1948.7384352198535</v>
      </c>
      <c r="BJ14" s="100">
        <f t="shared" si="0"/>
        <v>7535.790867900223</v>
      </c>
      <c r="BL14" s="3">
        <v>4646.870203971991</v>
      </c>
      <c r="BM14" s="3">
        <v>268.78881245782338</v>
      </c>
      <c r="BN14" s="3">
        <v>893.60672644027488</v>
      </c>
      <c r="BO14" s="3">
        <v>2060.6939392242111</v>
      </c>
      <c r="BP14" s="99">
        <f t="shared" si="1"/>
        <v>7869.9596820942998</v>
      </c>
      <c r="BR14" s="3">
        <v>4531.0414958969168</v>
      </c>
      <c r="BS14" s="3">
        <v>238.79108331820527</v>
      </c>
      <c r="BT14" s="3">
        <v>763.51609369252287</v>
      </c>
      <c r="BU14" s="3">
        <v>2005.6518049771641</v>
      </c>
      <c r="BV14" s="99">
        <f t="shared" si="4"/>
        <v>7539.0004778848088</v>
      </c>
      <c r="BX14" s="3">
        <v>4397.2267745192112</v>
      </c>
      <c r="BY14" s="3">
        <v>270.02150340367683</v>
      </c>
      <c r="BZ14" s="3">
        <v>834.8299923569067</v>
      </c>
      <c r="CA14" s="3">
        <v>1970.3184780719403</v>
      </c>
      <c r="CB14" s="149">
        <f t="shared" si="7"/>
        <v>7472.3967483517345</v>
      </c>
      <c r="CD14" s="3">
        <v>4384.35984443284</v>
      </c>
      <c r="CE14" s="3">
        <v>255.38601298688246</v>
      </c>
      <c r="CF14" s="3">
        <v>794.15167369132803</v>
      </c>
      <c r="CG14" s="3">
        <v>1944.9091460624404</v>
      </c>
      <c r="CH14" s="3">
        <f t="shared" si="8"/>
        <v>7378.8066771734912</v>
      </c>
    </row>
    <row r="15" spans="1:86" ht="15.75" x14ac:dyDescent="0.25">
      <c r="A15" s="1" t="s">
        <v>6</v>
      </c>
      <c r="B15" s="33">
        <v>4989</v>
      </c>
      <c r="C15" s="33">
        <v>5238.0536205642475</v>
      </c>
      <c r="D15" s="33">
        <v>5640.6459394185458</v>
      </c>
      <c r="E15" s="33">
        <v>5812.6237511310483</v>
      </c>
      <c r="F15" s="33">
        <v>6003.8672351761015</v>
      </c>
      <c r="G15" s="33">
        <v>6477.9363228991351</v>
      </c>
      <c r="H15" s="33">
        <v>6385.8149465242614</v>
      </c>
      <c r="I15" s="33">
        <v>6113.3714243481627</v>
      </c>
      <c r="J15" s="33">
        <v>6172.2281659583705</v>
      </c>
      <c r="K15" s="49">
        <f t="shared" si="5"/>
        <v>6224.1872726133197</v>
      </c>
      <c r="L15" s="151">
        <f t="shared" si="3"/>
        <v>0.84182089932317739</v>
      </c>
      <c r="M15" s="156">
        <f t="shared" si="6"/>
        <v>24.758213522014827</v>
      </c>
      <c r="N15" s="33"/>
      <c r="O15" s="56">
        <v>3543.46</v>
      </c>
      <c r="P15" s="56">
        <v>223.2</v>
      </c>
      <c r="Q15" s="100">
        <v>109.34</v>
      </c>
      <c r="R15" s="100">
        <v>894.11</v>
      </c>
      <c r="S15" s="100">
        <f>SUM(O15:R15)</f>
        <v>4770.1099999999997</v>
      </c>
      <c r="U15" s="3">
        <v>3705</v>
      </c>
      <c r="V15" s="3">
        <v>228</v>
      </c>
      <c r="W15" s="3">
        <v>80</v>
      </c>
      <c r="X15" s="3">
        <v>976</v>
      </c>
      <c r="Y15" s="100">
        <f>SUM(U15:X15)</f>
        <v>4989</v>
      </c>
      <c r="AA15" s="149">
        <v>3862.3595191372356</v>
      </c>
      <c r="AB15" s="149">
        <v>227.41706001787719</v>
      </c>
      <c r="AC15" s="56">
        <v>85.335146867608017</v>
      </c>
      <c r="AD15" s="149">
        <v>1062.9418945415264</v>
      </c>
      <c r="AE15" s="100">
        <f>SUM(AA15:AD15)</f>
        <v>5238.0536205642475</v>
      </c>
      <c r="AG15" s="149">
        <v>3862.3595191372356</v>
      </c>
      <c r="AH15" s="149">
        <v>227.41706001787719</v>
      </c>
      <c r="AI15" s="56">
        <v>85.335146867608017</v>
      </c>
      <c r="AJ15" s="149">
        <v>1062.9418945415264</v>
      </c>
      <c r="AK15" s="100">
        <f>SUM(AG15:AJ15)</f>
        <v>5238.0536205642475</v>
      </c>
      <c r="AL15" s="3">
        <f>AE15-AK15</f>
        <v>0</v>
      </c>
      <c r="AN15" s="3">
        <v>4125.3072628343643</v>
      </c>
      <c r="AO15" s="3">
        <v>255.49070113576775</v>
      </c>
      <c r="AP15" s="3">
        <v>109.98540541687549</v>
      </c>
      <c r="AQ15" s="3">
        <v>1149.8625700315383</v>
      </c>
      <c r="AR15" s="100">
        <f>SUM(AN15:AQ15)</f>
        <v>5640.6459394185458</v>
      </c>
      <c r="AT15" s="3">
        <v>4243.1569161494162</v>
      </c>
      <c r="AU15" s="3">
        <v>241.67219579174355</v>
      </c>
      <c r="AV15" s="3">
        <v>104.28372065509204</v>
      </c>
      <c r="AW15" s="3">
        <v>1223.510918534796</v>
      </c>
      <c r="AX15" s="100">
        <f>SUM(AT15:AW15)</f>
        <v>5812.6237511310483</v>
      </c>
      <c r="AZ15" s="169">
        <v>4346.9470944606364</v>
      </c>
      <c r="BA15" s="3">
        <v>255.24422683506711</v>
      </c>
      <c r="BB15" s="3">
        <v>107.71003382621268</v>
      </c>
      <c r="BC15" s="3">
        <v>1293.9658800541852</v>
      </c>
      <c r="BD15" s="100">
        <f>SUM(AZ15:BC15)</f>
        <v>6003.8672351761015</v>
      </c>
      <c r="BF15" s="169">
        <v>4480.5169713712739</v>
      </c>
      <c r="BG15" s="3">
        <v>453.97198364129144</v>
      </c>
      <c r="BH15" s="3">
        <v>134.32259467730691</v>
      </c>
      <c r="BI15" s="3">
        <v>1409.1247732092627</v>
      </c>
      <c r="BJ15" s="100">
        <f t="shared" si="0"/>
        <v>6477.9363228991351</v>
      </c>
      <c r="BL15" s="3">
        <v>4531.6310169553653</v>
      </c>
      <c r="BM15" s="3">
        <v>287.18303896630681</v>
      </c>
      <c r="BN15" s="3">
        <v>116.34482437428373</v>
      </c>
      <c r="BO15" s="3">
        <v>1450.6560662283052</v>
      </c>
      <c r="BP15" s="99">
        <f t="shared" si="1"/>
        <v>6385.8149465242614</v>
      </c>
      <c r="BR15" s="3">
        <v>4378.0030653896138</v>
      </c>
      <c r="BS15" s="3">
        <v>237.01461418770145</v>
      </c>
      <c r="BT15" s="3">
        <v>96.509958596033641</v>
      </c>
      <c r="BU15" s="3">
        <v>1401.8437861748141</v>
      </c>
      <c r="BV15" s="99">
        <f t="shared" si="4"/>
        <v>6113.3714243481627</v>
      </c>
      <c r="BX15" s="3">
        <v>4384.8765004447459</v>
      </c>
      <c r="BY15" s="3">
        <v>255.71673192129907</v>
      </c>
      <c r="BZ15" s="3">
        <v>132.79992188450308</v>
      </c>
      <c r="CA15" s="3">
        <v>1398.8350117078214</v>
      </c>
      <c r="CB15" s="149">
        <f t="shared" si="7"/>
        <v>6172.2281659583705</v>
      </c>
      <c r="CD15" s="3">
        <v>4396.5330009643931</v>
      </c>
      <c r="CE15" s="3">
        <v>328.18356186425274</v>
      </c>
      <c r="CF15" s="3">
        <v>144.23939726367988</v>
      </c>
      <c r="CG15" s="3">
        <v>1355.2313125209939</v>
      </c>
      <c r="CH15" s="3">
        <f t="shared" si="8"/>
        <v>6224.1872726133197</v>
      </c>
    </row>
    <row r="16" spans="1:86" ht="15.75" x14ac:dyDescent="0.25">
      <c r="A16" s="1" t="s">
        <v>7</v>
      </c>
      <c r="B16" s="33">
        <v>5088</v>
      </c>
      <c r="C16" s="33">
        <v>5358.3672293677955</v>
      </c>
      <c r="D16" s="33">
        <v>5436.4135663275847</v>
      </c>
      <c r="E16" s="33">
        <v>6032.112908138155</v>
      </c>
      <c r="F16" s="33">
        <v>6340.7336526939071</v>
      </c>
      <c r="G16" s="33">
        <v>6500.9888802207997</v>
      </c>
      <c r="H16" s="33">
        <v>6674.1261756038666</v>
      </c>
      <c r="I16" s="33">
        <v>6733.5421741902956</v>
      </c>
      <c r="J16" s="33">
        <v>6669.498060262019</v>
      </c>
      <c r="K16" s="49">
        <f t="shared" si="5"/>
        <v>6764.6569626233359</v>
      </c>
      <c r="L16" s="151">
        <f t="shared" si="3"/>
        <v>1.4267775700886625</v>
      </c>
      <c r="M16" s="156">
        <f t="shared" si="6"/>
        <v>32.953163573571857</v>
      </c>
      <c r="N16" s="33"/>
      <c r="O16" s="56">
        <v>3797.89</v>
      </c>
      <c r="P16" s="56">
        <v>189.16</v>
      </c>
      <c r="Q16" s="100">
        <v>50.23</v>
      </c>
      <c r="R16" s="100">
        <v>877.67</v>
      </c>
      <c r="S16" s="100">
        <f>SUM(O16:R16)</f>
        <v>4914.95</v>
      </c>
      <c r="U16" s="3">
        <v>3959</v>
      </c>
      <c r="V16" s="3">
        <v>170</v>
      </c>
      <c r="W16" s="3">
        <v>46</v>
      </c>
      <c r="X16" s="3">
        <v>913</v>
      </c>
      <c r="Y16" s="100">
        <f>SUM(U16:X16)</f>
        <v>5088</v>
      </c>
      <c r="AA16" s="149">
        <v>4152.1356592961893</v>
      </c>
      <c r="AB16" s="149">
        <v>169.35747980200344</v>
      </c>
      <c r="AC16" s="56">
        <v>54.760108306958472</v>
      </c>
      <c r="AD16" s="149">
        <v>982.11398196264452</v>
      </c>
      <c r="AE16" s="100">
        <f>SUM(AA16:AD16)</f>
        <v>5358.3672293677955</v>
      </c>
      <c r="AG16" s="149">
        <v>4152.1356592961893</v>
      </c>
      <c r="AH16" s="149">
        <v>169.35747980200344</v>
      </c>
      <c r="AI16" s="56">
        <v>54.760108306958472</v>
      </c>
      <c r="AJ16" s="149">
        <v>982.11398196264452</v>
      </c>
      <c r="AK16" s="100">
        <f>SUM(AG16:AJ16)</f>
        <v>5358.3672293677955</v>
      </c>
      <c r="AL16" s="3">
        <f>AE16-AK16</f>
        <v>0</v>
      </c>
      <c r="AN16" s="3">
        <v>4187.7612746561344</v>
      </c>
      <c r="AO16" s="3">
        <v>188.17963615697263</v>
      </c>
      <c r="AP16" s="3">
        <v>44.896147443110067</v>
      </c>
      <c r="AQ16" s="3">
        <v>1015.5765080713679</v>
      </c>
      <c r="AR16" s="100">
        <f>SUM(AN16:AQ16)</f>
        <v>5436.4135663275847</v>
      </c>
      <c r="AT16" s="3">
        <v>4583.2869708462413</v>
      </c>
      <c r="AU16" s="3">
        <v>184.840291248082</v>
      </c>
      <c r="AV16" s="3">
        <v>47.063680264034048</v>
      </c>
      <c r="AW16" s="3">
        <v>1216.9219657797978</v>
      </c>
      <c r="AX16" s="100">
        <f>SUM(AT16:AW16)</f>
        <v>6032.112908138155</v>
      </c>
      <c r="AZ16" s="169">
        <v>4832.2366602833717</v>
      </c>
      <c r="BA16" s="3">
        <v>151.65488322094035</v>
      </c>
      <c r="BB16" s="3">
        <v>47.884457459056833</v>
      </c>
      <c r="BC16" s="3">
        <v>1308.9576517305386</v>
      </c>
      <c r="BD16" s="100">
        <f>SUM(AZ16:BC16)</f>
        <v>6340.7336526939071</v>
      </c>
      <c r="BF16" s="169">
        <v>4908.091189872519</v>
      </c>
      <c r="BG16" s="3">
        <v>153.6378976732091</v>
      </c>
      <c r="BH16" s="3">
        <v>51.94983599581569</v>
      </c>
      <c r="BI16" s="3">
        <v>1387.3099566792553</v>
      </c>
      <c r="BJ16" s="100">
        <f t="shared" si="0"/>
        <v>6500.9888802207997</v>
      </c>
      <c r="BL16" s="3">
        <v>5063.8107634924718</v>
      </c>
      <c r="BM16" s="3">
        <v>139.11584547242327</v>
      </c>
      <c r="BN16" s="3">
        <v>61.377265581570505</v>
      </c>
      <c r="BO16" s="3">
        <v>1409.8223010574011</v>
      </c>
      <c r="BP16" s="99">
        <f t="shared" si="1"/>
        <v>6674.1261756038666</v>
      </c>
      <c r="BR16" s="3">
        <v>5092.3328346902636</v>
      </c>
      <c r="BS16" s="3">
        <v>153.13064723147639</v>
      </c>
      <c r="BT16" s="3">
        <v>59.388201644169918</v>
      </c>
      <c r="BU16" s="3">
        <v>1428.6904906243851</v>
      </c>
      <c r="BV16" s="99">
        <f t="shared" si="4"/>
        <v>6733.5421741902956</v>
      </c>
      <c r="BX16" s="3">
        <v>4989.8941578562481</v>
      </c>
      <c r="BY16" s="3">
        <v>143.71457592246009</v>
      </c>
      <c r="BZ16" s="3">
        <v>90.903882574583847</v>
      </c>
      <c r="CA16" s="3">
        <v>1444.9854439087267</v>
      </c>
      <c r="CB16" s="149">
        <f t="shared" si="7"/>
        <v>6669.498060262019</v>
      </c>
      <c r="CD16" s="3">
        <v>5073.7923537324159</v>
      </c>
      <c r="CE16" s="3">
        <v>158.77463232528697</v>
      </c>
      <c r="CF16" s="3">
        <v>87.59884132112667</v>
      </c>
      <c r="CG16" s="3">
        <v>1444.4911352445065</v>
      </c>
      <c r="CH16" s="3">
        <f t="shared" si="8"/>
        <v>6764.6569626233359</v>
      </c>
    </row>
    <row r="17" spans="1:86" ht="15.75" x14ac:dyDescent="0.25">
      <c r="B17" s="33"/>
      <c r="C17" s="33"/>
      <c r="D17" s="33"/>
      <c r="E17" s="33"/>
      <c r="F17" s="33"/>
      <c r="G17" s="33"/>
      <c r="H17" s="33"/>
      <c r="I17" s="33"/>
      <c r="J17" s="33"/>
      <c r="K17" s="49"/>
      <c r="L17" s="151"/>
      <c r="M17" s="156"/>
      <c r="N17" s="33"/>
      <c r="O17"/>
      <c r="P17"/>
      <c r="R17" s="100"/>
      <c r="S17" s="100"/>
      <c r="Y17" s="100"/>
      <c r="AA17" s="149"/>
      <c r="AB17" s="149"/>
      <c r="AC17" s="56"/>
      <c r="AD17" s="149"/>
      <c r="AE17" s="100"/>
      <c r="AG17" s="149"/>
      <c r="AH17" s="149"/>
      <c r="AI17" s="56"/>
      <c r="AJ17" s="149"/>
      <c r="AK17" s="100"/>
      <c r="AR17" s="100"/>
      <c r="AX17" s="100"/>
      <c r="AZ17" s="170"/>
      <c r="BD17" s="100"/>
      <c r="BF17" s="170"/>
      <c r="BJ17" s="100"/>
      <c r="BP17" s="100"/>
      <c r="BV17" s="100"/>
      <c r="CB17" s="149"/>
    </row>
    <row r="18" spans="1:86" ht="15.75" x14ac:dyDescent="0.25">
      <c r="A18" s="1" t="s">
        <v>8</v>
      </c>
      <c r="B18" s="33">
        <v>4650</v>
      </c>
      <c r="C18" s="33">
        <v>4798.2721312683698</v>
      </c>
      <c r="D18" s="33">
        <v>5221.0427103474931</v>
      </c>
      <c r="E18" s="33">
        <v>5708.0835933849457</v>
      </c>
      <c r="F18" s="33">
        <v>5895.6992976688598</v>
      </c>
      <c r="G18" s="33">
        <v>5971.6004055248095</v>
      </c>
      <c r="H18" s="33">
        <v>6086.2609810468894</v>
      </c>
      <c r="I18" s="33">
        <v>6080.6076990884876</v>
      </c>
      <c r="J18" s="33">
        <v>5851.2475639782133</v>
      </c>
      <c r="K18" s="49">
        <f t="shared" ref="K18:K39" si="9">CH18</f>
        <v>6026.3960089885968</v>
      </c>
      <c r="L18" s="151">
        <f t="shared" si="3"/>
        <v>2.9933521543105175</v>
      </c>
      <c r="M18" s="156">
        <f t="shared" ref="M18:M39" si="10">(K18-B18)*100/B18</f>
        <v>29.599914171797778</v>
      </c>
      <c r="N18" s="33"/>
      <c r="O18" s="56">
        <v>3520.3</v>
      </c>
      <c r="P18" s="56">
        <v>221.57</v>
      </c>
      <c r="Q18" s="100">
        <v>110.54</v>
      </c>
      <c r="R18" s="100">
        <v>732.69</v>
      </c>
      <c r="S18" s="100">
        <f>SUM(O18:R18)</f>
        <v>4585.1000000000004</v>
      </c>
      <c r="U18" s="3">
        <v>3612</v>
      </c>
      <c r="V18" s="3">
        <v>165</v>
      </c>
      <c r="W18" s="3">
        <v>139</v>
      </c>
      <c r="X18" s="3">
        <v>734</v>
      </c>
      <c r="Y18" s="100">
        <f>SUM(U18:X18)</f>
        <v>4650</v>
      </c>
      <c r="AA18" s="149">
        <v>3657.1127097613407</v>
      </c>
      <c r="AB18" s="149">
        <v>193.62668893050545</v>
      </c>
      <c r="AC18" s="56">
        <v>178.35095436220558</v>
      </c>
      <c r="AD18" s="149">
        <v>775.5560430639224</v>
      </c>
      <c r="AE18" s="100">
        <f>SUM(AA18:AD18)</f>
        <v>4804.6463961179743</v>
      </c>
      <c r="AG18" s="149">
        <v>3652.2608636367831</v>
      </c>
      <c r="AH18" s="149">
        <v>193.36980680111665</v>
      </c>
      <c r="AI18" s="56">
        <v>178.11433836061948</v>
      </c>
      <c r="AJ18" s="149">
        <v>774.52712246985004</v>
      </c>
      <c r="AK18" s="100">
        <f>SUM(AG18:AJ18)</f>
        <v>4798.2721312683698</v>
      </c>
      <c r="AL18" s="3">
        <f>AE18-AK18</f>
        <v>6.3742648496045149</v>
      </c>
      <c r="AN18" s="3">
        <v>3941.9973261145788</v>
      </c>
      <c r="AO18" s="3">
        <v>230.8239489530965</v>
      </c>
      <c r="AP18" s="3">
        <v>182.90938806327458</v>
      </c>
      <c r="AQ18" s="3">
        <v>865.3120472165441</v>
      </c>
      <c r="AR18" s="100">
        <f>SUM(AN18:AQ18)</f>
        <v>5221.0427103474931</v>
      </c>
      <c r="AT18" s="3">
        <v>4321.8343341426535</v>
      </c>
      <c r="AU18" s="3">
        <v>289.42504008429154</v>
      </c>
      <c r="AV18" s="3">
        <v>171.64862522332675</v>
      </c>
      <c r="AW18" s="3">
        <v>925.175593934674</v>
      </c>
      <c r="AX18" s="100">
        <f>SUM(AT18:AW18)</f>
        <v>5708.0835933849457</v>
      </c>
      <c r="AZ18" s="169">
        <v>4568.2132284817708</v>
      </c>
      <c r="BA18" s="3">
        <v>186.84101165570834</v>
      </c>
      <c r="BB18" s="3">
        <v>165.43288628212795</v>
      </c>
      <c r="BC18" s="3">
        <v>975.21217124925306</v>
      </c>
      <c r="BD18" s="100">
        <f>SUM(AZ18:BC18)</f>
        <v>5895.6992976688598</v>
      </c>
      <c r="BF18" s="169">
        <v>4603.6086890201368</v>
      </c>
      <c r="BG18" s="3">
        <v>158.14351485839185</v>
      </c>
      <c r="BH18" s="3">
        <v>181.1275059294052</v>
      </c>
      <c r="BI18" s="3">
        <v>1028.7206957168767</v>
      </c>
      <c r="BJ18" s="100">
        <f>SUM(BF18:BI18)</f>
        <v>5971.6004055248095</v>
      </c>
      <c r="BL18" s="3">
        <v>4730.9798880684757</v>
      </c>
      <c r="BM18" s="3">
        <v>157.31031933405447</v>
      </c>
      <c r="BN18" s="3">
        <v>194.11292479894652</v>
      </c>
      <c r="BO18" s="3">
        <v>1003.8578488454123</v>
      </c>
      <c r="BP18" s="99">
        <f t="shared" si="1"/>
        <v>6086.2609810468894</v>
      </c>
      <c r="BR18" s="3">
        <v>4835.3093964514792</v>
      </c>
      <c r="BS18" s="3">
        <v>125.04368881053301</v>
      </c>
      <c r="BT18" s="3">
        <v>179.75412431073937</v>
      </c>
      <c r="BU18" s="3">
        <v>940.50048951573569</v>
      </c>
      <c r="BV18" s="99">
        <f t="shared" ref="BV18:BV22" si="11">SUM(BR18:BU18)</f>
        <v>6080.6076990884876</v>
      </c>
      <c r="BX18" s="3">
        <v>4535.2685797955683</v>
      </c>
      <c r="BY18" s="3">
        <v>166.61771431769009</v>
      </c>
      <c r="BZ18" s="3">
        <v>149.07161456390361</v>
      </c>
      <c r="CA18" s="3">
        <v>1000.2896553010518</v>
      </c>
      <c r="CB18" s="149">
        <f t="shared" si="7"/>
        <v>5851.2475639782133</v>
      </c>
      <c r="CD18" s="3">
        <v>4639.7925621216064</v>
      </c>
      <c r="CE18" s="3">
        <v>186.32039891542547</v>
      </c>
      <c r="CF18" s="3">
        <v>150.57862051034434</v>
      </c>
      <c r="CG18" s="3">
        <v>1049.7044274412212</v>
      </c>
      <c r="CH18" s="3">
        <f t="shared" ref="CH18:CH39" si="12">SUM(CD18:CG18)</f>
        <v>6026.3960089885968</v>
      </c>
    </row>
    <row r="19" spans="1:86" ht="15.75" x14ac:dyDescent="0.25">
      <c r="A19" s="1" t="s">
        <v>9</v>
      </c>
      <c r="B19" s="33">
        <v>4730</v>
      </c>
      <c r="C19" s="33">
        <v>4916.8236934488323</v>
      </c>
      <c r="D19" s="33">
        <v>5322.5051908314799</v>
      </c>
      <c r="E19" s="33">
        <v>5755.5820949494055</v>
      </c>
      <c r="F19" s="33">
        <v>5982.0037591534601</v>
      </c>
      <c r="G19" s="33">
        <v>6088.8109561970086</v>
      </c>
      <c r="H19" s="33">
        <v>5998.9963120681914</v>
      </c>
      <c r="I19" s="33">
        <v>6001.1717843198858</v>
      </c>
      <c r="J19" s="33">
        <v>6170.3405205262779</v>
      </c>
      <c r="K19" s="49">
        <f t="shared" si="9"/>
        <v>6220.8059071584303</v>
      </c>
      <c r="L19" s="151">
        <f t="shared" si="3"/>
        <v>0.81787036654255929</v>
      </c>
      <c r="M19" s="156">
        <f t="shared" si="10"/>
        <v>31.518095288761739</v>
      </c>
      <c r="N19" s="33"/>
      <c r="O19" s="56">
        <v>3405.75</v>
      </c>
      <c r="P19" s="56">
        <v>235.43</v>
      </c>
      <c r="Q19" s="100">
        <v>78.180000000000007</v>
      </c>
      <c r="R19" s="100">
        <v>721.91</v>
      </c>
      <c r="S19" s="100">
        <f>SUM(O19:R19)</f>
        <v>4441.2699999999995</v>
      </c>
      <c r="U19" s="3">
        <v>3586</v>
      </c>
      <c r="V19" s="3">
        <v>299</v>
      </c>
      <c r="W19" s="3">
        <v>70</v>
      </c>
      <c r="X19" s="3">
        <v>775</v>
      </c>
      <c r="Y19" s="100">
        <f>SUM(U19:X19)</f>
        <v>4730</v>
      </c>
      <c r="AA19" s="149">
        <v>3753.6217649102232</v>
      </c>
      <c r="AB19" s="149">
        <v>293.14575069627585</v>
      </c>
      <c r="AC19" s="56">
        <v>64.909235824305739</v>
      </c>
      <c r="AD19" s="149">
        <v>824.75481668949601</v>
      </c>
      <c r="AE19" s="100">
        <f>SUM(AA19:AD19)</f>
        <v>4936.4315681203007</v>
      </c>
      <c r="AG19" s="149">
        <v>3738.7120990686522</v>
      </c>
      <c r="AH19" s="149">
        <v>291.98135389246988</v>
      </c>
      <c r="AI19" s="56">
        <v>64.651411494422774</v>
      </c>
      <c r="AJ19" s="149">
        <v>821.47882899328749</v>
      </c>
      <c r="AK19" s="100">
        <f>SUM(AG19:AJ19)</f>
        <v>4916.8236934488323</v>
      </c>
      <c r="AL19" s="3">
        <f>AE19-AK19</f>
        <v>19.60787467146838</v>
      </c>
      <c r="AN19" s="3">
        <v>4065.28165539369</v>
      </c>
      <c r="AO19" s="3">
        <v>274.34508610326503</v>
      </c>
      <c r="AP19" s="3">
        <v>60.857560574308046</v>
      </c>
      <c r="AQ19" s="3">
        <v>922.02088876021708</v>
      </c>
      <c r="AR19" s="100">
        <f>SUM(AN19:AQ19)</f>
        <v>5322.5051908314799</v>
      </c>
      <c r="AT19" s="3">
        <v>4450.7543547452415</v>
      </c>
      <c r="AU19" s="3">
        <v>239.74257281683234</v>
      </c>
      <c r="AV19" s="3">
        <v>63.190727945437523</v>
      </c>
      <c r="AW19" s="3">
        <v>1001.8944394418937</v>
      </c>
      <c r="AX19" s="100">
        <f>SUM(AT19:AW19)</f>
        <v>5755.5820949494055</v>
      </c>
      <c r="AZ19" s="169">
        <v>4580.9674488783567</v>
      </c>
      <c r="BA19" s="3">
        <v>305.07071342531657</v>
      </c>
      <c r="BB19" s="3">
        <v>71.249332812379023</v>
      </c>
      <c r="BC19" s="3">
        <v>1024.7162640374079</v>
      </c>
      <c r="BD19" s="100">
        <f>SUM(AZ19:BC19)</f>
        <v>5982.0037591534601</v>
      </c>
      <c r="BF19" s="169">
        <v>4563.232898379094</v>
      </c>
      <c r="BG19" s="3">
        <v>330.57061261706355</v>
      </c>
      <c r="BH19" s="3">
        <v>78.496075240302531</v>
      </c>
      <c r="BI19" s="3">
        <v>1116.511369960549</v>
      </c>
      <c r="BJ19" s="100">
        <f>SUM(BF19:BI19)</f>
        <v>6088.8109561970086</v>
      </c>
      <c r="BL19" s="3">
        <v>4532.0059463586895</v>
      </c>
      <c r="BM19" s="3">
        <v>283.37802952988596</v>
      </c>
      <c r="BN19" s="3">
        <v>66.413665465011263</v>
      </c>
      <c r="BO19" s="3">
        <v>1117.1986707146057</v>
      </c>
      <c r="BP19" s="99">
        <f t="shared" si="1"/>
        <v>5998.9963120681914</v>
      </c>
      <c r="BR19" s="3">
        <v>4503.8569247046535</v>
      </c>
      <c r="BS19" s="3">
        <v>319.42907040849468</v>
      </c>
      <c r="BT19" s="3">
        <v>68.196989021886324</v>
      </c>
      <c r="BU19" s="3">
        <v>1109.6888001848508</v>
      </c>
      <c r="BV19" s="99">
        <f t="shared" si="11"/>
        <v>6001.1717843198858</v>
      </c>
      <c r="BX19" s="3">
        <v>4583.0124429089838</v>
      </c>
      <c r="BY19" s="3">
        <v>315.68334928917665</v>
      </c>
      <c r="BZ19" s="3">
        <v>67.253468598521962</v>
      </c>
      <c r="CA19" s="3">
        <v>1204.3912597295957</v>
      </c>
      <c r="CB19" s="149">
        <f t="shared" si="7"/>
        <v>6170.3405205262779</v>
      </c>
      <c r="CD19" s="3">
        <v>4630.577835307563</v>
      </c>
      <c r="CE19" s="3">
        <v>295.36360857500637</v>
      </c>
      <c r="CF19" s="3">
        <v>71.990179281989924</v>
      </c>
      <c r="CG19" s="3">
        <v>1222.8742839938707</v>
      </c>
      <c r="CH19" s="3">
        <f t="shared" si="12"/>
        <v>6220.8059071584303</v>
      </c>
    </row>
    <row r="20" spans="1:86" ht="15.75" x14ac:dyDescent="0.25">
      <c r="A20" s="1" t="s">
        <v>10</v>
      </c>
      <c r="B20" s="33">
        <v>4630</v>
      </c>
      <c r="C20" s="33">
        <v>4961.6837754101352</v>
      </c>
      <c r="D20" s="33">
        <v>5286.601496924206</v>
      </c>
      <c r="E20" s="33">
        <v>5648.2377925649635</v>
      </c>
      <c r="F20" s="33">
        <v>5925.2922506144778</v>
      </c>
      <c r="G20" s="33">
        <v>6058.6317748965848</v>
      </c>
      <c r="H20" s="33">
        <v>6122.5353742678753</v>
      </c>
      <c r="I20" s="33">
        <v>6000.8768538622999</v>
      </c>
      <c r="J20" s="33">
        <v>6268.3914092222412</v>
      </c>
      <c r="K20" s="49">
        <f t="shared" si="9"/>
        <v>6324.8334793322356</v>
      </c>
      <c r="L20" s="151">
        <f t="shared" si="3"/>
        <v>0.90042351259296149</v>
      </c>
      <c r="M20" s="156">
        <f t="shared" si="10"/>
        <v>36.605474715599044</v>
      </c>
      <c r="N20" s="33"/>
      <c r="O20" s="56">
        <v>3270.21</v>
      </c>
      <c r="P20" s="56">
        <v>169.21</v>
      </c>
      <c r="Q20" s="100">
        <v>77.290000000000006</v>
      </c>
      <c r="R20" s="100">
        <v>879.83</v>
      </c>
      <c r="S20" s="100">
        <f>SUM(O20:R20)</f>
        <v>4396.54</v>
      </c>
      <c r="U20" s="3">
        <v>3431</v>
      </c>
      <c r="V20" s="3">
        <v>175</v>
      </c>
      <c r="W20" s="3">
        <v>83</v>
      </c>
      <c r="X20" s="3">
        <v>941</v>
      </c>
      <c r="Y20" s="100">
        <f>SUM(U20:X20)</f>
        <v>4630</v>
      </c>
      <c r="AA20" s="149">
        <v>3645.6648841832789</v>
      </c>
      <c r="AB20" s="149">
        <v>180.41789452034578</v>
      </c>
      <c r="AC20" s="56">
        <v>119.16363834859578</v>
      </c>
      <c r="AD20" s="149">
        <v>1060.1941460504763</v>
      </c>
      <c r="AE20" s="100">
        <f>SUM(AA20:AD20)</f>
        <v>5005.4405631026966</v>
      </c>
      <c r="AG20" s="149">
        <v>3613.7950452901064</v>
      </c>
      <c r="AH20" s="149">
        <v>178.84070917433257</v>
      </c>
      <c r="AI20" s="56">
        <v>118.12192824173147</v>
      </c>
      <c r="AJ20" s="149">
        <v>1050.9260927039652</v>
      </c>
      <c r="AK20" s="100">
        <f>SUM(AG20:AJ20)</f>
        <v>4961.6837754101352</v>
      </c>
      <c r="AL20" s="3">
        <f>AE20-AK20</f>
        <v>43.756787692561375</v>
      </c>
      <c r="AN20" s="3">
        <v>3865.9665449847771</v>
      </c>
      <c r="AO20" s="3">
        <v>192.6580247670922</v>
      </c>
      <c r="AP20" s="3">
        <v>105.34827356944618</v>
      </c>
      <c r="AQ20" s="3">
        <v>1122.6286536028897</v>
      </c>
      <c r="AR20" s="100">
        <f>SUM(AN20:AQ20)</f>
        <v>5286.601496924206</v>
      </c>
      <c r="AT20" s="3">
        <v>4089.4688279584211</v>
      </c>
      <c r="AU20" s="3">
        <v>200.24096408149265</v>
      </c>
      <c r="AV20" s="3">
        <v>106.0120273235956</v>
      </c>
      <c r="AW20" s="3">
        <v>1252.5159732014542</v>
      </c>
      <c r="AX20" s="100">
        <f>SUM(AT20:AW20)</f>
        <v>5648.2377925649635</v>
      </c>
      <c r="AZ20" s="169">
        <v>4251.4679095539132</v>
      </c>
      <c r="BA20" s="3">
        <v>210.48787931378098</v>
      </c>
      <c r="BB20" s="3">
        <v>102.10495299431578</v>
      </c>
      <c r="BC20" s="3">
        <v>1361.2315087524678</v>
      </c>
      <c r="BD20" s="100">
        <f>SUM(AZ20:BC20)</f>
        <v>5925.2922506144778</v>
      </c>
      <c r="BF20" s="169">
        <v>4363.2896780128503</v>
      </c>
      <c r="BG20" s="3">
        <v>176.27054978493706</v>
      </c>
      <c r="BH20" s="3">
        <v>127.95461993707842</v>
      </c>
      <c r="BI20" s="3">
        <v>1391.1169271617186</v>
      </c>
      <c r="BJ20" s="100">
        <f>SUM(BF20:BI20)</f>
        <v>6058.6317748965848</v>
      </c>
      <c r="BL20" s="3">
        <v>4456.3495636223197</v>
      </c>
      <c r="BM20" s="3">
        <v>145.89692862199908</v>
      </c>
      <c r="BN20" s="3">
        <v>117.21108450794877</v>
      </c>
      <c r="BO20" s="3">
        <v>1403.0777975156079</v>
      </c>
      <c r="BP20" s="99">
        <f t="shared" si="1"/>
        <v>6122.5353742678753</v>
      </c>
      <c r="BR20" s="3">
        <v>4316.5498459881892</v>
      </c>
      <c r="BS20" s="3">
        <v>180.71320332248186</v>
      </c>
      <c r="BT20" s="3">
        <v>120.94701635587819</v>
      </c>
      <c r="BU20" s="3">
        <v>1382.6667881957508</v>
      </c>
      <c r="BV20" s="99">
        <f t="shared" si="11"/>
        <v>6000.8768538622999</v>
      </c>
      <c r="BX20" s="3">
        <v>4460.5967014864882</v>
      </c>
      <c r="BY20" s="3">
        <v>238.15289714860958</v>
      </c>
      <c r="BZ20" s="3">
        <v>140.26904849063266</v>
      </c>
      <c r="CA20" s="3">
        <v>1429.3727620965108</v>
      </c>
      <c r="CB20" s="149">
        <f t="shared" si="7"/>
        <v>6268.3914092222412</v>
      </c>
      <c r="CD20" s="3">
        <v>4520.008403385943</v>
      </c>
      <c r="CE20" s="3">
        <v>246.37641087138783</v>
      </c>
      <c r="CF20" s="3">
        <v>145.52919695708997</v>
      </c>
      <c r="CG20" s="3">
        <v>1412.9194681178146</v>
      </c>
      <c r="CH20" s="3">
        <f t="shared" si="12"/>
        <v>6324.8334793322356</v>
      </c>
    </row>
    <row r="21" spans="1:86" ht="15.75" x14ac:dyDescent="0.25">
      <c r="A21" s="1" t="s">
        <v>11</v>
      </c>
      <c r="B21" s="33">
        <v>4678</v>
      </c>
      <c r="C21" s="33">
        <v>5018.2849280725741</v>
      </c>
      <c r="D21" s="33">
        <v>5480.9762224277874</v>
      </c>
      <c r="E21" s="33">
        <v>5952.9360639529714</v>
      </c>
      <c r="F21" s="33">
        <v>6168.2059006006875</v>
      </c>
      <c r="G21" s="33">
        <v>6270.4279007288023</v>
      </c>
      <c r="H21" s="33">
        <v>6018.1798758716086</v>
      </c>
      <c r="I21" s="33">
        <v>6150.5237895390319</v>
      </c>
      <c r="J21" s="33">
        <v>6229.610229903974</v>
      </c>
      <c r="K21" s="49">
        <f t="shared" si="9"/>
        <v>6494.119991767051</v>
      </c>
      <c r="L21" s="151">
        <f t="shared" si="3"/>
        <v>4.2460082108083084</v>
      </c>
      <c r="M21" s="156">
        <f t="shared" si="10"/>
        <v>38.82257357347266</v>
      </c>
      <c r="N21" s="33"/>
      <c r="O21" s="56">
        <v>3367.28</v>
      </c>
      <c r="P21" s="56">
        <v>236.39</v>
      </c>
      <c r="Q21" s="100">
        <v>47</v>
      </c>
      <c r="R21" s="100">
        <v>715.74</v>
      </c>
      <c r="S21" s="100">
        <f>SUM(O21:R21)</f>
        <v>4366.41</v>
      </c>
      <c r="U21" s="3">
        <v>3532</v>
      </c>
      <c r="V21" s="3">
        <v>320</v>
      </c>
      <c r="W21" s="3">
        <v>50</v>
      </c>
      <c r="X21" s="3">
        <v>776</v>
      </c>
      <c r="Y21" s="100">
        <f>SUM(U21:X21)</f>
        <v>4678</v>
      </c>
      <c r="AA21" s="149">
        <v>3755.6921056614656</v>
      </c>
      <c r="AB21" s="149">
        <v>338.5394531041652</v>
      </c>
      <c r="AC21" s="56">
        <v>51.395430979737874</v>
      </c>
      <c r="AD21" s="149">
        <v>820.45705456527844</v>
      </c>
      <c r="AE21" s="100">
        <f>SUM(AA21:AD21)</f>
        <v>4966.0840443106472</v>
      </c>
      <c r="AG21" s="149">
        <v>3795.1699810465634</v>
      </c>
      <c r="AH21" s="149">
        <v>342.09800315741336</v>
      </c>
      <c r="AI21" s="56">
        <v>51.935672927825934</v>
      </c>
      <c r="AJ21" s="149">
        <v>829.08127094077076</v>
      </c>
      <c r="AK21" s="100">
        <f>SUM(AG21:AJ21)</f>
        <v>5018.2849280725741</v>
      </c>
      <c r="AL21" s="3">
        <f>AE21-AK21</f>
        <v>-52.200883761926889</v>
      </c>
      <c r="AN21" s="3">
        <v>4103.3182654021857</v>
      </c>
      <c r="AO21" s="3">
        <v>406.94152617585536</v>
      </c>
      <c r="AP21" s="3">
        <v>73.320077540965556</v>
      </c>
      <c r="AQ21" s="3">
        <v>897.39635330878036</v>
      </c>
      <c r="AR21" s="100">
        <f>SUM(AN21:AQ21)</f>
        <v>5480.9762224277874</v>
      </c>
      <c r="AT21" s="3">
        <v>4514.2712283892906</v>
      </c>
      <c r="AU21" s="3">
        <v>357.91701051482102</v>
      </c>
      <c r="AV21" s="3">
        <v>72.673954026202708</v>
      </c>
      <c r="AW21" s="3">
        <v>1008.0738710226566</v>
      </c>
      <c r="AX21" s="100">
        <f>SUM(AT21:AW21)</f>
        <v>5952.9360639529714</v>
      </c>
      <c r="AZ21" s="169">
        <v>4707.7625946539993</v>
      </c>
      <c r="BA21" s="3">
        <v>289.02910384018605</v>
      </c>
      <c r="BB21" s="3">
        <v>73.398448907666264</v>
      </c>
      <c r="BC21" s="3">
        <v>1098.015753198835</v>
      </c>
      <c r="BD21" s="100">
        <f>SUM(AZ21:BC21)</f>
        <v>6168.2059006006875</v>
      </c>
      <c r="BF21" s="169">
        <v>4773.0216290022609</v>
      </c>
      <c r="BG21" s="3">
        <v>231.40786674543426</v>
      </c>
      <c r="BH21" s="3">
        <v>88.543045682702456</v>
      </c>
      <c r="BI21" s="3">
        <v>1177.4553592984048</v>
      </c>
      <c r="BJ21" s="100">
        <f>SUM(BF21:BI21)</f>
        <v>6270.4279007288023</v>
      </c>
      <c r="BL21" s="3">
        <v>4655.2163343991924</v>
      </c>
      <c r="BM21" s="3">
        <v>154.40223598019867</v>
      </c>
      <c r="BN21" s="3">
        <v>77.440223860742122</v>
      </c>
      <c r="BO21" s="3">
        <v>1131.1210816314763</v>
      </c>
      <c r="BP21" s="99">
        <f t="shared" si="1"/>
        <v>6018.1798758716086</v>
      </c>
      <c r="BR21" s="3">
        <v>4746.0135611313108</v>
      </c>
      <c r="BS21" s="3">
        <v>182.29876634156565</v>
      </c>
      <c r="BT21" s="3">
        <v>91.365602497686382</v>
      </c>
      <c r="BU21" s="3">
        <v>1130.8458595684688</v>
      </c>
      <c r="BV21" s="99">
        <f t="shared" si="11"/>
        <v>6150.5237895390319</v>
      </c>
      <c r="BX21" s="3">
        <v>4786.2063639808175</v>
      </c>
      <c r="BY21" s="3">
        <v>207.3561173134112</v>
      </c>
      <c r="BZ21" s="3">
        <v>83.660666021134162</v>
      </c>
      <c r="CA21" s="3">
        <v>1152.3870825886106</v>
      </c>
      <c r="CB21" s="149">
        <f t="shared" si="7"/>
        <v>6229.610229903974</v>
      </c>
      <c r="CD21" s="3">
        <v>4831.4330814098475</v>
      </c>
      <c r="CE21" s="3">
        <v>411.50981979582252</v>
      </c>
      <c r="CF21" s="3">
        <v>86.151117318762573</v>
      </c>
      <c r="CG21" s="3">
        <v>1165.0259732426189</v>
      </c>
      <c r="CH21" s="3">
        <f t="shared" si="12"/>
        <v>6494.119991767051</v>
      </c>
    </row>
    <row r="22" spans="1:86" ht="15.75" x14ac:dyDescent="0.25">
      <c r="A22" s="1" t="s">
        <v>12</v>
      </c>
      <c r="B22" s="33">
        <v>5076</v>
      </c>
      <c r="C22" s="33">
        <v>5452.1345768466836</v>
      </c>
      <c r="D22" s="33">
        <v>5816.0766720466945</v>
      </c>
      <c r="E22" s="33">
        <v>6444.4754866754884</v>
      </c>
      <c r="F22" s="33">
        <v>6533.0498758240774</v>
      </c>
      <c r="G22" s="33">
        <v>6269.8047600017762</v>
      </c>
      <c r="H22" s="33">
        <v>6284.5597192888354</v>
      </c>
      <c r="I22" s="33">
        <v>6359.2990990991002</v>
      </c>
      <c r="J22" s="33">
        <v>6571.9937421611985</v>
      </c>
      <c r="K22" s="49">
        <f t="shared" si="9"/>
        <v>6482.0085370947454</v>
      </c>
      <c r="L22" s="151">
        <f t="shared" si="3"/>
        <v>-1.3692223181707028</v>
      </c>
      <c r="M22" s="156">
        <f t="shared" si="10"/>
        <v>27.699143756791678</v>
      </c>
      <c r="N22" s="33"/>
      <c r="O22" s="56">
        <v>3612.77</v>
      </c>
      <c r="P22" s="56">
        <v>303.17</v>
      </c>
      <c r="Q22" s="100">
        <v>199.19</v>
      </c>
      <c r="R22" s="100">
        <v>798.68</v>
      </c>
      <c r="S22" s="100">
        <f>SUM(O22:R22)</f>
        <v>4913.8100000000004</v>
      </c>
      <c r="U22" s="3">
        <v>3777</v>
      </c>
      <c r="V22" s="3">
        <v>306</v>
      </c>
      <c r="W22" s="3">
        <v>145</v>
      </c>
      <c r="X22" s="3">
        <v>848</v>
      </c>
      <c r="Y22" s="100">
        <f>SUM(U22:X22)</f>
        <v>5076</v>
      </c>
      <c r="AA22" s="149">
        <v>4346.7066447811249</v>
      </c>
      <c r="AB22" s="149">
        <v>292.91647201917743</v>
      </c>
      <c r="AC22" s="56">
        <v>190.28816173257917</v>
      </c>
      <c r="AD22" s="149">
        <v>972.33734515782396</v>
      </c>
      <c r="AE22" s="100">
        <f>SUM(AA22:AD22)</f>
        <v>5802.2486236907052</v>
      </c>
      <c r="AG22" s="149">
        <v>4084.4215976298524</v>
      </c>
      <c r="AH22" s="149">
        <v>275.24157077706639</v>
      </c>
      <c r="AI22" s="56">
        <v>178.80596531330099</v>
      </c>
      <c r="AJ22" s="149">
        <v>913.66544312646329</v>
      </c>
      <c r="AK22" s="100">
        <f>SUM(AG22:AJ22)</f>
        <v>5452.1345768466836</v>
      </c>
      <c r="AL22" s="3">
        <f>AE22-AK22</f>
        <v>350.11404684402169</v>
      </c>
      <c r="AN22" s="3">
        <v>4260.4170775387456</v>
      </c>
      <c r="AO22" s="3">
        <v>328.76081496385063</v>
      </c>
      <c r="AP22" s="3">
        <v>180.10819164695218</v>
      </c>
      <c r="AQ22" s="3">
        <v>1046.7905878971458</v>
      </c>
      <c r="AR22" s="100">
        <f>SUM(AN22:AQ22)</f>
        <v>5816.0766720466945</v>
      </c>
      <c r="AT22" s="3">
        <v>4791.9177070941796</v>
      </c>
      <c r="AU22" s="3">
        <v>329.43573882397413</v>
      </c>
      <c r="AV22" s="3">
        <v>176.17378900908309</v>
      </c>
      <c r="AW22" s="3">
        <v>1146.9482517482516</v>
      </c>
      <c r="AX22" s="100">
        <f>SUM(AT22:AW22)</f>
        <v>6444.4754866754884</v>
      </c>
      <c r="AZ22" s="169">
        <v>4953.2475571209252</v>
      </c>
      <c r="BA22" s="3">
        <v>267.68341461211958</v>
      </c>
      <c r="BB22" s="3">
        <v>169.97346924952589</v>
      </c>
      <c r="BC22" s="3">
        <v>1142.1454348415064</v>
      </c>
      <c r="BD22" s="100">
        <f>SUM(AZ22:BC22)</f>
        <v>6533.0498758240774</v>
      </c>
      <c r="BF22" s="169">
        <v>4741.5368633719645</v>
      </c>
      <c r="BG22" s="3">
        <v>238.85296834065986</v>
      </c>
      <c r="BH22" s="3">
        <v>161.11068114204517</v>
      </c>
      <c r="BI22" s="3">
        <v>1128.3042471471069</v>
      </c>
      <c r="BJ22" s="100">
        <f>SUM(BF22:BI22)</f>
        <v>6269.8047600017762</v>
      </c>
      <c r="BL22" s="3">
        <v>4740.8433940125378</v>
      </c>
      <c r="BM22" s="3">
        <v>239.13928503581522</v>
      </c>
      <c r="BN22" s="3">
        <v>204.81455853922915</v>
      </c>
      <c r="BO22" s="3">
        <v>1099.7624817012527</v>
      </c>
      <c r="BP22" s="99">
        <f t="shared" si="1"/>
        <v>6284.5597192888354</v>
      </c>
      <c r="BR22" s="3">
        <v>4699.9478656434221</v>
      </c>
      <c r="BS22" s="3">
        <v>248.48949393838282</v>
      </c>
      <c r="BT22" s="3">
        <v>285.7673673673674</v>
      </c>
      <c r="BU22" s="3">
        <v>1125.0943721499277</v>
      </c>
      <c r="BV22" s="99">
        <f t="shared" si="11"/>
        <v>6359.2990990991002</v>
      </c>
      <c r="BX22" s="3">
        <v>4790.949079147138</v>
      </c>
      <c r="BY22" s="3">
        <v>283.25931524633086</v>
      </c>
      <c r="BZ22" s="3">
        <v>293.22114991088523</v>
      </c>
      <c r="CA22" s="3">
        <v>1204.5641978568444</v>
      </c>
      <c r="CB22" s="149">
        <f t="shared" si="7"/>
        <v>6571.9937421611985</v>
      </c>
      <c r="CD22" s="3">
        <v>4711.6975276226221</v>
      </c>
      <c r="CE22" s="3">
        <v>286.21191152843897</v>
      </c>
      <c r="CF22" s="3">
        <v>296.30241503002344</v>
      </c>
      <c r="CG22" s="3">
        <v>1187.7966829136617</v>
      </c>
      <c r="CH22" s="3">
        <f t="shared" si="12"/>
        <v>6482.0085370947454</v>
      </c>
    </row>
    <row r="23" spans="1:86" ht="15.75" x14ac:dyDescent="0.25">
      <c r="B23" s="33"/>
      <c r="C23" s="33"/>
      <c r="D23" s="33"/>
      <c r="E23" s="33"/>
      <c r="F23" s="33"/>
      <c r="G23" s="33"/>
      <c r="H23" s="33"/>
      <c r="I23" s="33"/>
      <c r="J23" s="33"/>
      <c r="K23" s="49"/>
      <c r="L23" s="151"/>
      <c r="M23" s="156"/>
      <c r="N23" s="33"/>
      <c r="O23" s="56"/>
      <c r="P23" s="56"/>
      <c r="R23" s="100"/>
      <c r="S23" s="100"/>
      <c r="Y23" s="100"/>
      <c r="AA23" s="149"/>
      <c r="AB23" s="149"/>
      <c r="AC23" s="56"/>
      <c r="AD23" s="149"/>
      <c r="AE23" s="100"/>
      <c r="AG23" s="149"/>
      <c r="AH23" s="149"/>
      <c r="AI23" s="56"/>
      <c r="AJ23" s="149"/>
      <c r="AK23" s="100"/>
      <c r="AR23" s="100"/>
      <c r="AX23" s="100"/>
      <c r="AZ23" s="169"/>
      <c r="BD23" s="100"/>
      <c r="BF23" s="169"/>
      <c r="BJ23" s="100"/>
      <c r="BP23" s="100"/>
      <c r="BV23" s="100"/>
      <c r="CB23" s="149"/>
    </row>
    <row r="24" spans="1:86" ht="15.75" x14ac:dyDescent="0.25">
      <c r="A24" s="1" t="s">
        <v>13</v>
      </c>
      <c r="B24" s="33">
        <v>4688</v>
      </c>
      <c r="C24" s="33">
        <v>4964.2194183778183</v>
      </c>
      <c r="D24" s="33">
        <v>5336.2560759040816</v>
      </c>
      <c r="E24" s="33">
        <v>5931.3101196156367</v>
      </c>
      <c r="F24" s="33">
        <v>6104.999341600982</v>
      </c>
      <c r="G24" s="33">
        <v>6096.9224667088765</v>
      </c>
      <c r="H24" s="33">
        <v>6126.1684708355224</v>
      </c>
      <c r="I24" s="33">
        <v>6054.1747652472004</v>
      </c>
      <c r="J24" s="33">
        <v>5990.3870968220654</v>
      </c>
      <c r="K24" s="49">
        <f t="shared" ref="K24" si="13">CH24</f>
        <v>6171.1032793564373</v>
      </c>
      <c r="L24" s="151">
        <f t="shared" si="3"/>
        <v>3.0167696947371376</v>
      </c>
      <c r="M24" s="156">
        <f t="shared" ref="M24" si="14">(K24-B24)*100/B24</f>
        <v>31.636162102313083</v>
      </c>
      <c r="N24" s="33"/>
      <c r="O24" s="56">
        <v>3593.25</v>
      </c>
      <c r="P24" s="56">
        <v>255.71</v>
      </c>
      <c r="Q24" s="100">
        <v>55.05</v>
      </c>
      <c r="R24" s="100">
        <v>677.2</v>
      </c>
      <c r="S24" s="100">
        <f>SUM(O24:R24)</f>
        <v>4581.21</v>
      </c>
      <c r="U24" s="3">
        <v>3736</v>
      </c>
      <c r="V24" s="3">
        <v>184</v>
      </c>
      <c r="W24" s="3">
        <v>52</v>
      </c>
      <c r="X24" s="3">
        <v>716</v>
      </c>
      <c r="Y24" s="100">
        <f>SUM(U24:X24)</f>
        <v>4688</v>
      </c>
      <c r="AA24" s="149">
        <v>3896.760797010088</v>
      </c>
      <c r="AB24" s="149">
        <v>247.82242859200397</v>
      </c>
      <c r="AC24" s="56">
        <v>52.047827447438735</v>
      </c>
      <c r="AD24" s="149">
        <v>777.75531667621829</v>
      </c>
      <c r="AE24" s="100">
        <f>SUM(AA24:AD24)</f>
        <v>4974.3863697257493</v>
      </c>
      <c r="AG24" s="149">
        <v>3888.7963619033098</v>
      </c>
      <c r="AH24" s="149">
        <v>247.31591414235143</v>
      </c>
      <c r="AI24" s="56">
        <v>51.941448953672321</v>
      </c>
      <c r="AJ24" s="149">
        <v>776.16569337848534</v>
      </c>
      <c r="AK24" s="100">
        <f>SUM(AG24:AJ24)</f>
        <v>4964.2194183778183</v>
      </c>
      <c r="AL24" s="3">
        <f>AE24-AK24</f>
        <v>10.16695134793099</v>
      </c>
      <c r="AN24" s="3">
        <v>4170.7684333616207</v>
      </c>
      <c r="AO24" s="3">
        <v>260.5769090919577</v>
      </c>
      <c r="AP24" s="3">
        <v>46.698778409760862</v>
      </c>
      <c r="AQ24" s="3">
        <v>858.21195504074205</v>
      </c>
      <c r="AR24" s="100">
        <f>SUM(AN24:AQ24)</f>
        <v>5336.2560759040816</v>
      </c>
      <c r="AT24" s="3">
        <v>4623.3753972513032</v>
      </c>
      <c r="AU24" s="3">
        <v>279.75307219822241</v>
      </c>
      <c r="AV24" s="3">
        <v>57.208101611203034</v>
      </c>
      <c r="AW24" s="3">
        <v>970.97354855490823</v>
      </c>
      <c r="AX24" s="100">
        <f>SUM(AT24:AW24)</f>
        <v>5931.3101196156367</v>
      </c>
      <c r="AZ24" s="169">
        <v>4789.6711210760104</v>
      </c>
      <c r="BA24" s="3">
        <v>250.42967614358437</v>
      </c>
      <c r="BB24" s="3">
        <v>34.463683189477599</v>
      </c>
      <c r="BC24" s="3">
        <v>1030.4348611919095</v>
      </c>
      <c r="BD24" s="100">
        <f>SUM(AZ24:BC24)</f>
        <v>6104.999341600982</v>
      </c>
      <c r="BF24" s="169">
        <v>4708.3115757382366</v>
      </c>
      <c r="BG24" s="3">
        <v>250.78949391511571</v>
      </c>
      <c r="BH24" s="3">
        <v>40.072040692196076</v>
      </c>
      <c r="BI24" s="3">
        <v>1097.7493563633279</v>
      </c>
      <c r="BJ24" s="100">
        <f>SUM(BF24:BI24)</f>
        <v>6096.9224667088765</v>
      </c>
      <c r="BL24" s="3">
        <v>4676.735722193861</v>
      </c>
      <c r="BM24" s="3">
        <v>296.17496364659871</v>
      </c>
      <c r="BN24" s="3">
        <v>43.769112402844364</v>
      </c>
      <c r="BO24" s="3">
        <v>1109.488672592219</v>
      </c>
      <c r="BP24" s="99">
        <f t="shared" si="1"/>
        <v>6126.1684708355224</v>
      </c>
      <c r="BR24" s="3">
        <v>4717.0983267400752</v>
      </c>
      <c r="BS24" s="3">
        <v>211.106122150456</v>
      </c>
      <c r="BT24" s="3">
        <v>44.722534825171749</v>
      </c>
      <c r="BU24" s="3">
        <v>1081.2477815314978</v>
      </c>
      <c r="BV24" s="99">
        <f t="shared" ref="BV24:BV28" si="15">SUM(BR24:BU24)</f>
        <v>6054.1747652472004</v>
      </c>
      <c r="BX24" s="3">
        <v>4682.501165753125</v>
      </c>
      <c r="BY24" s="3">
        <v>174.48929500751933</v>
      </c>
      <c r="BZ24" s="3">
        <v>45.648461740145628</v>
      </c>
      <c r="CA24" s="3">
        <v>1087.7481743212761</v>
      </c>
      <c r="CB24" s="149">
        <f t="shared" si="7"/>
        <v>5990.3870968220654</v>
      </c>
      <c r="CD24" s="3">
        <v>4777.1573208660857</v>
      </c>
      <c r="CE24" s="3">
        <v>203.47813667610311</v>
      </c>
      <c r="CF24" s="3">
        <v>44.447467827236586</v>
      </c>
      <c r="CG24" s="3">
        <v>1146.0203539870117</v>
      </c>
      <c r="CH24" s="3">
        <f t="shared" ref="CH24" si="16">SUM(CD24:CG24)</f>
        <v>6171.1032793564373</v>
      </c>
    </row>
    <row r="25" spans="1:86" ht="15.75" x14ac:dyDescent="0.25">
      <c r="A25" s="1" t="s">
        <v>14</v>
      </c>
      <c r="B25" s="33">
        <v>4822</v>
      </c>
      <c r="C25" s="33">
        <v>5080.3976697693415</v>
      </c>
      <c r="D25" s="33">
        <v>5575.0526042688643</v>
      </c>
      <c r="E25" s="33">
        <v>6042.1643839273793</v>
      </c>
      <c r="F25" s="33">
        <v>6219.0413744581374</v>
      </c>
      <c r="G25" s="33">
        <v>6438.8803679839966</v>
      </c>
      <c r="H25" s="33">
        <v>6360.2217550056084</v>
      </c>
      <c r="I25" s="33">
        <v>6720.0651912640642</v>
      </c>
      <c r="J25" s="33">
        <v>6613.1645387544841</v>
      </c>
      <c r="K25" s="49">
        <f t="shared" si="9"/>
        <v>6830.6974581084914</v>
      </c>
      <c r="L25" s="151">
        <f t="shared" si="3"/>
        <v>3.2893922127480786</v>
      </c>
      <c r="M25" s="156">
        <f t="shared" si="10"/>
        <v>41.656936086862125</v>
      </c>
      <c r="N25" s="33"/>
      <c r="O25" s="56">
        <v>3689.68</v>
      </c>
      <c r="P25" s="56">
        <v>224.34</v>
      </c>
      <c r="Q25" s="100">
        <v>80.260000000000005</v>
      </c>
      <c r="R25" s="100">
        <v>648.34</v>
      </c>
      <c r="S25" s="100">
        <f>SUM(O25:R25)</f>
        <v>4642.62</v>
      </c>
      <c r="U25" s="3">
        <v>3878</v>
      </c>
      <c r="V25" s="3">
        <v>187</v>
      </c>
      <c r="W25" s="3">
        <v>61</v>
      </c>
      <c r="X25" s="3">
        <v>696</v>
      </c>
      <c r="Y25" s="100">
        <f>SUM(U25:X25)</f>
        <v>4822</v>
      </c>
      <c r="AA25" s="149">
        <v>4039.2794363593371</v>
      </c>
      <c r="AB25" s="149">
        <v>217.29028783937747</v>
      </c>
      <c r="AC25" s="56">
        <v>81.355637481459198</v>
      </c>
      <c r="AD25" s="149">
        <v>742.472308089168</v>
      </c>
      <c r="AE25" s="100">
        <f>SUM(AA25:AD25)</f>
        <v>5080.3976697693415</v>
      </c>
      <c r="AG25" s="149">
        <v>4039.2794363593371</v>
      </c>
      <c r="AH25" s="149">
        <v>217.29028783937747</v>
      </c>
      <c r="AI25" s="56">
        <v>81.355637481459198</v>
      </c>
      <c r="AJ25" s="149">
        <v>742.472308089168</v>
      </c>
      <c r="AK25" s="100">
        <f>SUM(AG25:AJ25)</f>
        <v>5080.3976697693415</v>
      </c>
      <c r="AL25" s="3">
        <f>AE25-AK25</f>
        <v>0</v>
      </c>
      <c r="AN25" s="3">
        <v>4424.8207992674479</v>
      </c>
      <c r="AO25" s="3">
        <v>244.36859615845816</v>
      </c>
      <c r="AP25" s="3">
        <v>105.42393441908126</v>
      </c>
      <c r="AQ25" s="3">
        <v>800.43927442387769</v>
      </c>
      <c r="AR25" s="100">
        <f>SUM(AN25:AQ25)</f>
        <v>5575.0526042688643</v>
      </c>
      <c r="AT25" s="3">
        <v>4774.0168179593284</v>
      </c>
      <c r="AU25" s="3">
        <v>309.3564811106661</v>
      </c>
      <c r="AV25" s="3">
        <v>94.794086236817506</v>
      </c>
      <c r="AW25" s="3">
        <v>863.99699862056684</v>
      </c>
      <c r="AX25" s="100">
        <f>SUM(AT25:AW25)</f>
        <v>6042.1643839273793</v>
      </c>
      <c r="AZ25" s="169">
        <v>5026.8588570391048</v>
      </c>
      <c r="BA25" s="3">
        <v>167.90781870588501</v>
      </c>
      <c r="BB25" s="3">
        <v>117.22119334558904</v>
      </c>
      <c r="BC25" s="3">
        <v>907.05350536755839</v>
      </c>
      <c r="BD25" s="100">
        <f>SUM(AZ25:BC25)</f>
        <v>6219.0413744581374</v>
      </c>
      <c r="BF25" s="169">
        <v>5216.4165243888247</v>
      </c>
      <c r="BG25" s="3">
        <v>168.53273243236953</v>
      </c>
      <c r="BH25" s="3">
        <v>116.86340862040889</v>
      </c>
      <c r="BI25" s="3">
        <v>937.06770254239268</v>
      </c>
      <c r="BJ25" s="100">
        <f>SUM(BF25:BI25)</f>
        <v>6438.8803679839966</v>
      </c>
      <c r="BL25" s="3">
        <v>5132.5096532467842</v>
      </c>
      <c r="BM25" s="3">
        <v>150.74284418776696</v>
      </c>
      <c r="BN25" s="3">
        <v>107.01919194329763</v>
      </c>
      <c r="BO25" s="3">
        <v>969.9500656277595</v>
      </c>
      <c r="BP25" s="99">
        <f t="shared" si="1"/>
        <v>6360.2217550056084</v>
      </c>
      <c r="BR25" s="3">
        <v>5488.9178530774325</v>
      </c>
      <c r="BS25" s="3">
        <v>153.52750761085375</v>
      </c>
      <c r="BT25" s="3">
        <v>91.56875446724024</v>
      </c>
      <c r="BU25" s="3">
        <v>986.05107610853759</v>
      </c>
      <c r="BV25" s="99">
        <f t="shared" si="15"/>
        <v>6720.0651912640642</v>
      </c>
      <c r="BX25" s="3">
        <v>5213.9207731718661</v>
      </c>
      <c r="BY25" s="3">
        <v>234.01514562042794</v>
      </c>
      <c r="BZ25" s="3">
        <v>87.034896846488934</v>
      </c>
      <c r="CA25" s="3">
        <v>1078.1937231157017</v>
      </c>
      <c r="CB25" s="149">
        <f t="shared" si="7"/>
        <v>6613.1645387544841</v>
      </c>
      <c r="CD25" s="3">
        <v>5346.0713689292816</v>
      </c>
      <c r="CE25" s="3">
        <v>319.32903436523713</v>
      </c>
      <c r="CF25" s="3">
        <v>75.30378017608632</v>
      </c>
      <c r="CG25" s="3">
        <v>1089.9932746378865</v>
      </c>
      <c r="CH25" s="3">
        <f t="shared" si="12"/>
        <v>6830.6974581084914</v>
      </c>
    </row>
    <row r="26" spans="1:86" ht="15.75" x14ac:dyDescent="0.25">
      <c r="A26" s="1" t="s">
        <v>15</v>
      </c>
      <c r="B26" s="33">
        <v>4304</v>
      </c>
      <c r="C26" s="33">
        <v>4804.6579898926566</v>
      </c>
      <c r="D26" s="33">
        <v>5416.1675650564566</v>
      </c>
      <c r="E26" s="33">
        <v>5712.1295345582494</v>
      </c>
      <c r="F26" s="33">
        <v>5834.1441867886388</v>
      </c>
      <c r="G26" s="33">
        <v>5889.9754611790195</v>
      </c>
      <c r="H26" s="33">
        <v>6065.6138295860965</v>
      </c>
      <c r="I26" s="33">
        <v>5947.8804339147637</v>
      </c>
      <c r="J26" s="33">
        <v>5900.5216924801916</v>
      </c>
      <c r="K26" s="49">
        <f t="shared" si="9"/>
        <v>5732.8915082716048</v>
      </c>
      <c r="L26" s="151">
        <f t="shared" si="3"/>
        <v>-2.8409383601151728</v>
      </c>
      <c r="M26" s="156">
        <f t="shared" si="10"/>
        <v>33.199152143856992</v>
      </c>
      <c r="N26" s="33"/>
      <c r="O26" s="56">
        <v>3208.27</v>
      </c>
      <c r="P26" s="56">
        <v>171.85</v>
      </c>
      <c r="Q26" s="100">
        <v>62.87</v>
      </c>
      <c r="R26" s="100">
        <v>639.58000000000004</v>
      </c>
      <c r="S26" s="100">
        <f>SUM(O26:R26)</f>
        <v>4082.5699999999997</v>
      </c>
      <c r="U26" s="3">
        <v>3385</v>
      </c>
      <c r="V26" s="3">
        <v>169</v>
      </c>
      <c r="W26" s="3">
        <v>58</v>
      </c>
      <c r="X26" s="3">
        <v>692</v>
      </c>
      <c r="Y26" s="100">
        <f>SUM(U26:X26)</f>
        <v>4304</v>
      </c>
      <c r="AA26" s="149">
        <v>3719.3955216124782</v>
      </c>
      <c r="AB26" s="149">
        <v>233.18525454201134</v>
      </c>
      <c r="AC26" s="56">
        <v>48.2018876243717</v>
      </c>
      <c r="AD26" s="149">
        <v>803.87532611379527</v>
      </c>
      <c r="AE26" s="100">
        <f>SUM(AA26:AD26)</f>
        <v>4804.6579898926566</v>
      </c>
      <c r="AG26" s="149">
        <v>3719.3955216124782</v>
      </c>
      <c r="AH26" s="149">
        <v>233.18525454201134</v>
      </c>
      <c r="AI26" s="56">
        <v>48.2018876243717</v>
      </c>
      <c r="AJ26" s="149">
        <v>803.87532611379527</v>
      </c>
      <c r="AK26" s="100">
        <f>SUM(AG26:AJ26)</f>
        <v>4804.6579898926566</v>
      </c>
      <c r="AL26" s="3">
        <f>AE26-AK26</f>
        <v>0</v>
      </c>
      <c r="AN26" s="3">
        <v>4178.5466891108654</v>
      </c>
      <c r="AO26" s="3">
        <v>276.33031660960552</v>
      </c>
      <c r="AP26" s="3">
        <v>49.01195756386447</v>
      </c>
      <c r="AQ26" s="3">
        <v>912.27860177212096</v>
      </c>
      <c r="AR26" s="100">
        <f>SUM(AN26:AQ26)</f>
        <v>5416.1675650564566</v>
      </c>
      <c r="AT26" s="3">
        <v>4427.2376559711374</v>
      </c>
      <c r="AU26" s="3">
        <v>263.09596985221424</v>
      </c>
      <c r="AV26" s="3">
        <v>44.092375229510935</v>
      </c>
      <c r="AW26" s="3">
        <v>977.70353350538608</v>
      </c>
      <c r="AX26" s="100">
        <f>SUM(AT26:AW26)</f>
        <v>5712.1295345582494</v>
      </c>
      <c r="AZ26" s="169">
        <v>4492.698671651433</v>
      </c>
      <c r="BA26" s="3">
        <v>228.98046964386248</v>
      </c>
      <c r="BB26" s="3">
        <v>74.077874434738391</v>
      </c>
      <c r="BC26" s="3">
        <v>1038.3871710586054</v>
      </c>
      <c r="BD26" s="100">
        <f>SUM(AZ26:BC26)</f>
        <v>5834.1441867886388</v>
      </c>
      <c r="BF26" s="169">
        <v>4417.7374723188859</v>
      </c>
      <c r="BG26" s="3">
        <v>212.43502886096431</v>
      </c>
      <c r="BH26" s="3">
        <v>75.546187137293103</v>
      </c>
      <c r="BI26" s="3">
        <v>1184.2567728618769</v>
      </c>
      <c r="BJ26" s="100">
        <f>SUM(BF26:BI26)</f>
        <v>5889.9754611790195</v>
      </c>
      <c r="BL26" s="3">
        <v>4561.9138195290934</v>
      </c>
      <c r="BM26" s="3">
        <v>227.36835315903878</v>
      </c>
      <c r="BN26" s="3">
        <v>87.517536061060767</v>
      </c>
      <c r="BO26" s="3">
        <v>1188.8141208369036</v>
      </c>
      <c r="BP26" s="99">
        <f t="shared" si="1"/>
        <v>6065.6138295860965</v>
      </c>
      <c r="BR26" s="3">
        <v>4495.0197069282822</v>
      </c>
      <c r="BS26" s="3">
        <v>230.30035594267687</v>
      </c>
      <c r="BT26" s="3">
        <v>89.343843821367543</v>
      </c>
      <c r="BU26" s="3">
        <v>1133.2165272224363</v>
      </c>
      <c r="BV26" s="99">
        <f t="shared" si="15"/>
        <v>5947.8804339147637</v>
      </c>
      <c r="BX26" s="3">
        <v>4462.3229550807137</v>
      </c>
      <c r="BY26" s="3">
        <v>207.79871379445393</v>
      </c>
      <c r="BZ26" s="3">
        <v>82.096143797511829</v>
      </c>
      <c r="CA26" s="3">
        <v>1148.3038798075122</v>
      </c>
      <c r="CB26" s="149">
        <f t="shared" si="7"/>
        <v>5900.5216924801916</v>
      </c>
      <c r="CD26" s="3">
        <v>4330.8282708249772</v>
      </c>
      <c r="CE26" s="3">
        <v>207.90537560224581</v>
      </c>
      <c r="CF26" s="3">
        <v>83.610011426454705</v>
      </c>
      <c r="CG26" s="3">
        <v>1110.5478504179273</v>
      </c>
      <c r="CH26" s="3">
        <f t="shared" si="12"/>
        <v>5732.8915082716048</v>
      </c>
    </row>
    <row r="27" spans="1:86" ht="15.75" x14ac:dyDescent="0.25">
      <c r="A27" s="1" t="s">
        <v>16</v>
      </c>
      <c r="B27" s="33">
        <v>6078</v>
      </c>
      <c r="C27" s="33">
        <v>6307.1630892418407</v>
      </c>
      <c r="D27" s="33">
        <v>6573.7740880072915</v>
      </c>
      <c r="E27" s="33">
        <v>7192.9734003569856</v>
      </c>
      <c r="F27" s="33">
        <v>7752.9179657651475</v>
      </c>
      <c r="G27" s="33">
        <v>7734.5198126636215</v>
      </c>
      <c r="H27" s="33">
        <v>7844.4309226868581</v>
      </c>
      <c r="I27" s="33">
        <v>7702.4127694634681</v>
      </c>
      <c r="J27" s="33">
        <v>7850.7996179083657</v>
      </c>
      <c r="K27" s="49">
        <f t="shared" si="9"/>
        <v>7948.2572023394532</v>
      </c>
      <c r="L27" s="151">
        <f t="shared" si="3"/>
        <v>1.2413714420729602</v>
      </c>
      <c r="M27" s="156">
        <f t="shared" si="10"/>
        <v>30.770931265867937</v>
      </c>
      <c r="N27" s="33"/>
      <c r="O27" s="56">
        <v>4160.2299999999996</v>
      </c>
      <c r="P27" s="56">
        <v>232.26</v>
      </c>
      <c r="Q27" s="100">
        <v>60.47</v>
      </c>
      <c r="R27" s="100">
        <v>1234.5899999999999</v>
      </c>
      <c r="S27" s="100">
        <f>SUM(O27:R27)</f>
        <v>5687.55</v>
      </c>
      <c r="U27" s="3">
        <v>4385</v>
      </c>
      <c r="V27" s="3">
        <v>194</v>
      </c>
      <c r="W27" s="3">
        <v>68</v>
      </c>
      <c r="X27" s="3">
        <v>1431</v>
      </c>
      <c r="Y27" s="100">
        <f>SUM(U27:X27)</f>
        <v>6078</v>
      </c>
      <c r="AA27" s="149">
        <v>4570.9945228286342</v>
      </c>
      <c r="AB27" s="149">
        <v>243.12674444973112</v>
      </c>
      <c r="AC27" s="56">
        <v>59.082564731763938</v>
      </c>
      <c r="AD27" s="149">
        <v>1433.9592572317115</v>
      </c>
      <c r="AE27" s="100">
        <f>SUM(AA27:AD27)</f>
        <v>6307.1630892418407</v>
      </c>
      <c r="AG27" s="149">
        <v>4570.9945228286342</v>
      </c>
      <c r="AH27" s="149">
        <v>243.12674444973112</v>
      </c>
      <c r="AI27" s="56">
        <v>59.082564731763938</v>
      </c>
      <c r="AJ27" s="149">
        <v>1433.9592572317115</v>
      </c>
      <c r="AK27" s="100">
        <f>SUM(AG27:AJ27)</f>
        <v>6307.1630892418407</v>
      </c>
      <c r="AL27" s="3">
        <f>AE27-AK27</f>
        <v>0</v>
      </c>
      <c r="AN27" s="3">
        <v>4800.1950942043868</v>
      </c>
      <c r="AO27" s="3">
        <v>184.19470585158106</v>
      </c>
      <c r="AP27" s="3">
        <v>69.121881001799366</v>
      </c>
      <c r="AQ27" s="3">
        <v>1520.2624069495248</v>
      </c>
      <c r="AR27" s="100">
        <f>SUM(AN27:AQ27)</f>
        <v>6573.7740880072915</v>
      </c>
      <c r="AT27" s="3">
        <v>5242.1033030210956</v>
      </c>
      <c r="AU27" s="3">
        <v>262.28941218137436</v>
      </c>
      <c r="AV27" s="3">
        <v>79.190764258792328</v>
      </c>
      <c r="AW27" s="3">
        <v>1609.3899208957237</v>
      </c>
      <c r="AX27" s="100">
        <f>SUM(AT27:AW27)</f>
        <v>7192.9734003569856</v>
      </c>
      <c r="AZ27" s="169">
        <v>5669.7742857460598</v>
      </c>
      <c r="BA27" s="3">
        <v>269.08200794856782</v>
      </c>
      <c r="BB27" s="3">
        <v>62.537360392029584</v>
      </c>
      <c r="BC27" s="3">
        <v>1751.5243116784902</v>
      </c>
      <c r="BD27" s="100">
        <f>SUM(AZ27:BC27)</f>
        <v>7752.9179657651475</v>
      </c>
      <c r="BF27" s="169">
        <v>5669.216050407621</v>
      </c>
      <c r="BG27" s="3">
        <v>262.40712356038659</v>
      </c>
      <c r="BH27" s="3">
        <v>56.991530643732389</v>
      </c>
      <c r="BI27" s="3">
        <v>1745.9051080518809</v>
      </c>
      <c r="BJ27" s="100">
        <f>SUM(BF27:BI27)</f>
        <v>7734.5198126636215</v>
      </c>
      <c r="BL27" s="3">
        <v>5683.7655140782772</v>
      </c>
      <c r="BM27" s="3">
        <v>355.9180169324826</v>
      </c>
      <c r="BN27" s="3">
        <v>60.386750159390708</v>
      </c>
      <c r="BO27" s="3">
        <v>1744.360641516708</v>
      </c>
      <c r="BP27" s="99">
        <f t="shared" si="1"/>
        <v>7844.4309226868581</v>
      </c>
      <c r="BR27" s="3">
        <v>5675.3951343138488</v>
      </c>
      <c r="BS27" s="3">
        <v>282.94421898201438</v>
      </c>
      <c r="BT27" s="3">
        <v>57.574486153389621</v>
      </c>
      <c r="BU27" s="3">
        <v>1686.4989300142147</v>
      </c>
      <c r="BV27" s="99">
        <f t="shared" si="15"/>
        <v>7702.4127694634681</v>
      </c>
      <c r="BX27" s="3">
        <v>5814.3271873487784</v>
      </c>
      <c r="BY27" s="3">
        <v>236.07156262702514</v>
      </c>
      <c r="BZ27" s="3">
        <v>59.493529024640445</v>
      </c>
      <c r="CA27" s="3">
        <v>1740.9073389079226</v>
      </c>
      <c r="CB27" s="149">
        <f t="shared" si="7"/>
        <v>7850.7996179083657</v>
      </c>
      <c r="CD27" s="3">
        <v>5849.3331061029485</v>
      </c>
      <c r="CE27" s="3">
        <v>278.8309188689567</v>
      </c>
      <c r="CF27" s="3">
        <v>62.020618655722544</v>
      </c>
      <c r="CG27" s="3">
        <v>1758.0725587118256</v>
      </c>
      <c r="CH27" s="3">
        <f t="shared" si="12"/>
        <v>7948.2572023394532</v>
      </c>
    </row>
    <row r="28" spans="1:86" ht="15.75" x14ac:dyDescent="0.25">
      <c r="A28" s="1" t="s">
        <v>17</v>
      </c>
      <c r="B28" s="33">
        <v>5445</v>
      </c>
      <c r="C28" s="33">
        <v>5727.7674867307769</v>
      </c>
      <c r="D28" s="33">
        <v>6294.3242322707392</v>
      </c>
      <c r="E28" s="33">
        <v>6255.2528370007822</v>
      </c>
      <c r="F28" s="33">
        <v>7265.8834143795984</v>
      </c>
      <c r="G28" s="33">
        <v>7199.5817168779558</v>
      </c>
      <c r="H28" s="33">
        <v>7145.3851117342447</v>
      </c>
      <c r="I28" s="33">
        <v>6784.9956984673809</v>
      </c>
      <c r="J28" s="33">
        <v>6693.1185289691475</v>
      </c>
      <c r="K28" s="49">
        <f t="shared" si="9"/>
        <v>6838.0788670046441</v>
      </c>
      <c r="L28" s="151">
        <f t="shared" si="3"/>
        <v>2.1658116079683838</v>
      </c>
      <c r="M28" s="156">
        <f t="shared" si="10"/>
        <v>25.584552194759304</v>
      </c>
      <c r="N28" s="33"/>
      <c r="O28" s="56">
        <v>4042.76</v>
      </c>
      <c r="P28" s="56">
        <v>170.6</v>
      </c>
      <c r="Q28" s="100">
        <v>123.44</v>
      </c>
      <c r="R28" s="100">
        <v>856.65</v>
      </c>
      <c r="S28" s="100">
        <f>SUM(O28:R28)</f>
        <v>5193.45</v>
      </c>
      <c r="U28" s="3">
        <v>4132</v>
      </c>
      <c r="V28" s="3">
        <v>211</v>
      </c>
      <c r="W28" s="3">
        <v>119</v>
      </c>
      <c r="X28" s="3">
        <v>983</v>
      </c>
      <c r="Y28" s="100">
        <f>SUM(U28:X28)</f>
        <v>5445</v>
      </c>
      <c r="AA28" s="149">
        <v>4317.4243321009508</v>
      </c>
      <c r="AB28" s="149">
        <v>248.12295184349011</v>
      </c>
      <c r="AC28" s="56">
        <v>124.54159314599615</v>
      </c>
      <c r="AD28" s="149">
        <v>1037.6786096403391</v>
      </c>
      <c r="AE28" s="100">
        <f>SUM(AA28:AD28)</f>
        <v>5727.7674867307769</v>
      </c>
      <c r="AG28" s="149">
        <v>4317.4243321009508</v>
      </c>
      <c r="AH28" s="149">
        <v>248.12295184349011</v>
      </c>
      <c r="AI28" s="56">
        <v>124.54159314599615</v>
      </c>
      <c r="AJ28" s="149">
        <v>1037.6786096403391</v>
      </c>
      <c r="AK28" s="100">
        <f>SUM(AG28:AJ28)</f>
        <v>5727.7674867307769</v>
      </c>
      <c r="AL28" s="3">
        <f>AE28-AK28</f>
        <v>0</v>
      </c>
      <c r="AN28" s="3">
        <v>4696.8136688667</v>
      </c>
      <c r="AO28" s="3">
        <v>306.72424360602332</v>
      </c>
      <c r="AP28" s="3">
        <v>132.82028280181203</v>
      </c>
      <c r="AQ28" s="3">
        <v>1157.9660369962039</v>
      </c>
      <c r="AR28" s="100">
        <f>SUM(AN28:AQ28)</f>
        <v>6294.3242322707392</v>
      </c>
      <c r="AT28" s="3">
        <v>4591.3510527502549</v>
      </c>
      <c r="AU28" s="3">
        <v>238.15531415383393</v>
      </c>
      <c r="AV28" s="3">
        <v>257.07154987863595</v>
      </c>
      <c r="AW28" s="3">
        <v>1168.6749202180574</v>
      </c>
      <c r="AX28" s="100">
        <f>SUM(AT28:AW28)</f>
        <v>6255.2528370007822</v>
      </c>
      <c r="AZ28" s="169">
        <v>5383.1396733999063</v>
      </c>
      <c r="BA28" s="3">
        <v>309.29457197692562</v>
      </c>
      <c r="BB28" s="3">
        <v>194.43043066275058</v>
      </c>
      <c r="BC28" s="3">
        <v>1379.0187383400155</v>
      </c>
      <c r="BD28" s="100">
        <f>SUM(AZ28:BC28)</f>
        <v>7265.8834143795984</v>
      </c>
      <c r="BF28" s="169">
        <v>5309.2447242600119</v>
      </c>
      <c r="BG28" s="3">
        <v>311.69075242067584</v>
      </c>
      <c r="BH28" s="3">
        <v>121.07714142072074</v>
      </c>
      <c r="BI28" s="3">
        <v>1457.5690987765468</v>
      </c>
      <c r="BJ28" s="100">
        <f>SUM(BF28:BI28)</f>
        <v>7199.5817168779558</v>
      </c>
      <c r="BL28" s="3">
        <v>5375.7756518971437</v>
      </c>
      <c r="BM28" s="3">
        <v>224.11568544447024</v>
      </c>
      <c r="BN28" s="3">
        <v>139.95111065843793</v>
      </c>
      <c r="BO28" s="3">
        <v>1405.5426637341936</v>
      </c>
      <c r="BP28" s="99">
        <f t="shared" si="1"/>
        <v>7145.3851117342447</v>
      </c>
      <c r="BR28" s="3">
        <v>5068.720791473288</v>
      </c>
      <c r="BS28" s="3">
        <v>201.83510965045059</v>
      </c>
      <c r="BT28" s="3">
        <v>120.35172886735303</v>
      </c>
      <c r="BU28" s="3">
        <v>1394.0880684762894</v>
      </c>
      <c r="BV28" s="99">
        <f t="shared" si="15"/>
        <v>6784.9956984673809</v>
      </c>
      <c r="BX28" s="3">
        <v>4959.9662481188843</v>
      </c>
      <c r="BY28" s="3">
        <v>183.80562923250562</v>
      </c>
      <c r="BZ28" s="3">
        <v>170.12589823175318</v>
      </c>
      <c r="CA28" s="3">
        <v>1379.2207533860044</v>
      </c>
      <c r="CB28" s="149">
        <f t="shared" si="7"/>
        <v>6693.1185289691475</v>
      </c>
      <c r="CD28" s="3">
        <v>4743.8373779222466</v>
      </c>
      <c r="CE28" s="3">
        <v>351.13733232216583</v>
      </c>
      <c r="CF28" s="3">
        <v>402.28195626781633</v>
      </c>
      <c r="CG28" s="3">
        <v>1340.8222004924153</v>
      </c>
      <c r="CH28" s="3">
        <f t="shared" si="12"/>
        <v>6838.0788670046441</v>
      </c>
    </row>
    <row r="29" spans="1:86" ht="15.75" x14ac:dyDescent="0.25">
      <c r="B29" s="33"/>
      <c r="C29" s="33"/>
      <c r="D29" s="33"/>
      <c r="E29" s="33"/>
      <c r="F29" s="33"/>
      <c r="G29" s="33"/>
      <c r="H29" s="33"/>
      <c r="I29" s="33"/>
      <c r="J29" s="33"/>
      <c r="K29" s="49"/>
      <c r="L29" s="151"/>
      <c r="M29" s="156"/>
      <c r="N29" s="33"/>
      <c r="O29" s="56"/>
      <c r="P29" s="56"/>
      <c r="R29" s="100"/>
      <c r="S29" s="100"/>
      <c r="Y29" s="100"/>
      <c r="AA29" s="149"/>
      <c r="AB29" s="149"/>
      <c r="AC29" s="56"/>
      <c r="AD29" s="149"/>
      <c r="AE29" s="100"/>
      <c r="AG29" s="149"/>
      <c r="AH29" s="149"/>
      <c r="AI29" s="56"/>
      <c r="AJ29" s="149"/>
      <c r="AK29" s="100"/>
      <c r="AR29" s="100"/>
      <c r="AX29" s="100"/>
      <c r="AZ29" s="169"/>
      <c r="BD29" s="100"/>
      <c r="BF29" s="169"/>
      <c r="BJ29" s="100"/>
      <c r="BP29" s="100"/>
      <c r="BV29" s="100"/>
      <c r="CB29" s="149"/>
    </row>
    <row r="30" spans="1:86" ht="15.75" x14ac:dyDescent="0.25">
      <c r="A30" s="1" t="s">
        <v>18</v>
      </c>
      <c r="B30" s="33">
        <v>6544</v>
      </c>
      <c r="C30" s="33">
        <v>6908.7592777783866</v>
      </c>
      <c r="D30" s="33">
        <v>7375.8609969937424</v>
      </c>
      <c r="E30" s="33">
        <v>7712.932889764872</v>
      </c>
      <c r="F30" s="33">
        <v>7936.72838920704</v>
      </c>
      <c r="G30" s="33">
        <v>7992.7782759483271</v>
      </c>
      <c r="H30" s="33">
        <v>7690.0251552108684</v>
      </c>
      <c r="I30" s="33">
        <v>7424.4064486172038</v>
      </c>
      <c r="J30" s="33">
        <v>7511.0207644032962</v>
      </c>
      <c r="K30" s="49">
        <f t="shared" ref="K30" si="17">CH30</f>
        <v>7642.5948193200238</v>
      </c>
      <c r="L30" s="151">
        <f t="shared" si="3"/>
        <v>1.7517466539340656</v>
      </c>
      <c r="M30" s="156">
        <f t="shared" ref="M30" si="18">(K30-B30)*100/B30</f>
        <v>16.787818143643396</v>
      </c>
      <c r="N30" s="33"/>
      <c r="O30" s="56">
        <v>4827.33</v>
      </c>
      <c r="P30" s="56">
        <v>187.93</v>
      </c>
      <c r="Q30" s="100">
        <v>55.78</v>
      </c>
      <c r="R30" s="100">
        <v>1102.77</v>
      </c>
      <c r="S30" s="100">
        <f>SUM(O30:R30)</f>
        <v>6173.8099999999995</v>
      </c>
      <c r="U30" s="3">
        <v>5035</v>
      </c>
      <c r="V30" s="3">
        <v>219</v>
      </c>
      <c r="W30" s="3">
        <v>97</v>
      </c>
      <c r="X30" s="3">
        <v>1193</v>
      </c>
      <c r="Y30" s="100">
        <f>SUM(U30:X30)</f>
        <v>6544</v>
      </c>
      <c r="AA30" s="149">
        <v>5305.1014110360193</v>
      </c>
      <c r="AB30" s="149">
        <v>245.96946692366441</v>
      </c>
      <c r="AC30" s="56">
        <v>111.39226563329468</v>
      </c>
      <c r="AD30" s="149">
        <v>1296.0511427521562</v>
      </c>
      <c r="AE30" s="100">
        <f>SUM(AA30:AD30)</f>
        <v>6958.5142863451338</v>
      </c>
      <c r="AG30" s="149">
        <v>5267.168692169359</v>
      </c>
      <c r="AH30" s="149">
        <v>244.21072756777045</v>
      </c>
      <c r="AI30" s="56">
        <v>110.59578481816868</v>
      </c>
      <c r="AJ30" s="149">
        <v>1286.7840732230875</v>
      </c>
      <c r="AK30" s="100">
        <f>SUM(AG30:AJ30)</f>
        <v>6908.7592777783866</v>
      </c>
      <c r="AL30" s="3">
        <f>AE30-AK30</f>
        <v>49.755008566747165</v>
      </c>
      <c r="AN30" s="3">
        <v>5575.8744876658984</v>
      </c>
      <c r="AO30" s="3">
        <v>270.6973414796974</v>
      </c>
      <c r="AP30" s="3">
        <v>115.98082324537272</v>
      </c>
      <c r="AQ30" s="3">
        <v>1413.3083446027738</v>
      </c>
      <c r="AR30" s="100">
        <f>SUM(AN30:AQ30)</f>
        <v>7375.8609969937424</v>
      </c>
      <c r="AT30" s="3">
        <v>5871.0114652367301</v>
      </c>
      <c r="AU30" s="3">
        <v>220.54023436074988</v>
      </c>
      <c r="AV30" s="3">
        <v>100.98216110325134</v>
      </c>
      <c r="AW30" s="3">
        <v>1520.3990290641407</v>
      </c>
      <c r="AX30" s="100">
        <f>SUM(AT30:AW30)</f>
        <v>7712.932889764872</v>
      </c>
      <c r="AZ30" s="169">
        <v>6038.4209941093732</v>
      </c>
      <c r="BA30" s="3">
        <v>206.70233791471512</v>
      </c>
      <c r="BB30" s="3">
        <v>90.504448481273144</v>
      </c>
      <c r="BC30" s="3">
        <v>1601.1006087016783</v>
      </c>
      <c r="BD30" s="100">
        <f>SUM(AZ30:BC30)</f>
        <v>7936.72838920704</v>
      </c>
      <c r="BF30" s="169">
        <v>6042.3218575028613</v>
      </c>
      <c r="BG30" s="3">
        <v>197.43603795677345</v>
      </c>
      <c r="BH30" s="3">
        <v>73.630800780823677</v>
      </c>
      <c r="BI30" s="3">
        <v>1679.389579707869</v>
      </c>
      <c r="BJ30" s="100">
        <f>SUM(BF30:BI30)</f>
        <v>7992.7782759483271</v>
      </c>
      <c r="BL30" s="3">
        <v>5781.6187703978894</v>
      </c>
      <c r="BM30" s="3">
        <v>165.31716228079179</v>
      </c>
      <c r="BN30" s="3">
        <v>79.459955690771949</v>
      </c>
      <c r="BO30" s="3">
        <v>1663.6292668414144</v>
      </c>
      <c r="BP30" s="99">
        <f t="shared" si="1"/>
        <v>7690.0251552108684</v>
      </c>
      <c r="BR30" s="3">
        <v>5548.5101720975499</v>
      </c>
      <c r="BS30" s="3">
        <v>176.40907543194322</v>
      </c>
      <c r="BT30" s="3">
        <v>85.875041078026982</v>
      </c>
      <c r="BU30" s="3">
        <v>1613.6121600096842</v>
      </c>
      <c r="BV30" s="99">
        <f t="shared" ref="BV30:BV34" si="19">SUM(BR30:BU30)</f>
        <v>7424.4064486172038</v>
      </c>
      <c r="BX30" s="3">
        <v>5625.4065488197994</v>
      </c>
      <c r="BY30" s="3">
        <v>173.44464277838506</v>
      </c>
      <c r="BZ30" s="3">
        <v>76.366332966249303</v>
      </c>
      <c r="CA30" s="3">
        <v>1635.8032398388627</v>
      </c>
      <c r="CB30" s="149">
        <f t="shared" si="7"/>
        <v>7511.0207644032962</v>
      </c>
      <c r="CD30" s="3">
        <v>5743.2330272012559</v>
      </c>
      <c r="CE30" s="3">
        <v>161.36088504398256</v>
      </c>
      <c r="CF30" s="3">
        <v>72.537977565179503</v>
      </c>
      <c r="CG30" s="3">
        <v>1665.4629295096063</v>
      </c>
      <c r="CH30" s="3">
        <f t="shared" ref="CH30" si="20">SUM(CD30:CG30)</f>
        <v>7642.5948193200238</v>
      </c>
    </row>
    <row r="31" spans="1:86" ht="15.75" x14ac:dyDescent="0.25">
      <c r="A31" s="1" t="s">
        <v>19</v>
      </c>
      <c r="B31" s="33">
        <v>4526</v>
      </c>
      <c r="C31" s="33">
        <v>4944.5488267414548</v>
      </c>
      <c r="D31" s="33">
        <v>5695.2725859147376</v>
      </c>
      <c r="E31" s="33">
        <v>6615.0580840171442</v>
      </c>
      <c r="F31" s="33">
        <v>6643.5447696159799</v>
      </c>
      <c r="G31" s="33">
        <v>6668.7469075712243</v>
      </c>
      <c r="H31" s="33">
        <v>6435.106225341372</v>
      </c>
      <c r="I31" s="33">
        <v>6211.4670140910994</v>
      </c>
      <c r="J31" s="33">
        <v>6445.1679397115277</v>
      </c>
      <c r="K31" s="49">
        <f t="shared" si="9"/>
        <v>6550.6459230604323</v>
      </c>
      <c r="L31" s="151">
        <f t="shared" si="3"/>
        <v>1.6365435987945047</v>
      </c>
      <c r="M31" s="156">
        <f t="shared" si="10"/>
        <v>44.733670416713039</v>
      </c>
      <c r="N31" s="33"/>
      <c r="O31" s="56">
        <v>3263.48</v>
      </c>
      <c r="P31" s="56">
        <v>210.46</v>
      </c>
      <c r="Q31" s="100">
        <v>83.52</v>
      </c>
      <c r="R31" s="100">
        <v>780.16</v>
      </c>
      <c r="S31" s="100">
        <f>SUM(O31:R31)</f>
        <v>4337.62</v>
      </c>
      <c r="U31" s="3">
        <v>3404</v>
      </c>
      <c r="V31" s="3">
        <v>189</v>
      </c>
      <c r="W31" s="3">
        <v>97</v>
      </c>
      <c r="X31" s="3">
        <v>836</v>
      </c>
      <c r="Y31" s="100">
        <f>SUM(U31:X31)</f>
        <v>4526</v>
      </c>
      <c r="AA31" s="149">
        <v>3586.4466699526683</v>
      </c>
      <c r="AB31" s="149">
        <v>262.85009710329234</v>
      </c>
      <c r="AC31" s="56">
        <v>94.888137933429007</v>
      </c>
      <c r="AD31" s="149">
        <v>921.24216408065809</v>
      </c>
      <c r="AE31" s="100">
        <f>SUM(AA31:AD31)</f>
        <v>4865.4270690700478</v>
      </c>
      <c r="AG31" s="149">
        <v>3644.7696003538545</v>
      </c>
      <c r="AH31" s="149">
        <v>267.12457525118646</v>
      </c>
      <c r="AI31" s="56">
        <v>96.431212395111316</v>
      </c>
      <c r="AJ31" s="149">
        <v>936.2234387413024</v>
      </c>
      <c r="AK31" s="100">
        <f>SUM(AG31:AJ31)</f>
        <v>4944.5488267414548</v>
      </c>
      <c r="AL31" s="3">
        <f>AE31-AK31</f>
        <v>-79.121757671407067</v>
      </c>
      <c r="AN31" s="3">
        <v>4076.9507282766981</v>
      </c>
      <c r="AO31" s="3">
        <v>219.58534719854973</v>
      </c>
      <c r="AP31" s="3">
        <v>226.71329352308283</v>
      </c>
      <c r="AQ31" s="3">
        <v>1172.0232169164062</v>
      </c>
      <c r="AR31" s="100">
        <f>SUM(AN31:AQ31)</f>
        <v>5695.2725859147376</v>
      </c>
      <c r="AT31" s="3">
        <v>4644.1232610857705</v>
      </c>
      <c r="AU31" s="3">
        <v>303.31714074513633</v>
      </c>
      <c r="AV31" s="3">
        <v>306.55446763393752</v>
      </c>
      <c r="AW31" s="3">
        <v>1361.0632145522995</v>
      </c>
      <c r="AX31" s="100">
        <f>SUM(AT31:AW31)</f>
        <v>6615.0580840171442</v>
      </c>
      <c r="AZ31" s="169">
        <v>4716.0465446667949</v>
      </c>
      <c r="BA31" s="3">
        <v>159.04543677160189</v>
      </c>
      <c r="BB31" s="3">
        <v>353.35563662308317</v>
      </c>
      <c r="BC31" s="3">
        <v>1415.0971515544995</v>
      </c>
      <c r="BD31" s="100">
        <f>SUM(AZ31:BC31)</f>
        <v>6643.5447696159799</v>
      </c>
      <c r="BF31" s="169">
        <v>4714.3701538637479</v>
      </c>
      <c r="BG31" s="3">
        <v>163.01225169498065</v>
      </c>
      <c r="BH31" s="3">
        <v>314.66578976035106</v>
      </c>
      <c r="BI31" s="3">
        <v>1476.698712252145</v>
      </c>
      <c r="BJ31" s="100">
        <f>SUM(BF31:BI31)</f>
        <v>6668.7469075712243</v>
      </c>
      <c r="BL31" s="3">
        <v>4455.6049321790488</v>
      </c>
      <c r="BM31" s="3">
        <v>159.8921417428418</v>
      </c>
      <c r="BN31" s="3">
        <v>390.33687625506212</v>
      </c>
      <c r="BO31" s="3">
        <v>1429.2722751644194</v>
      </c>
      <c r="BP31" s="99">
        <f t="shared" si="1"/>
        <v>6435.106225341372</v>
      </c>
      <c r="BR31" s="3">
        <v>4173.1088013445287</v>
      </c>
      <c r="BS31" s="3">
        <v>138.75737133792049</v>
      </c>
      <c r="BT31" s="3">
        <v>389.98527326095581</v>
      </c>
      <c r="BU31" s="3">
        <v>1509.6155681476937</v>
      </c>
      <c r="BV31" s="99">
        <f t="shared" si="19"/>
        <v>6211.4670140910994</v>
      </c>
      <c r="BX31" s="3">
        <v>4213.4301404591006</v>
      </c>
      <c r="BY31" s="3">
        <v>184.64605850040681</v>
      </c>
      <c r="BZ31" s="3">
        <v>509.1816199632699</v>
      </c>
      <c r="CA31" s="3">
        <v>1537.9101207887511</v>
      </c>
      <c r="CB31" s="149">
        <f t="shared" si="7"/>
        <v>6445.1679397115277</v>
      </c>
      <c r="CD31" s="3">
        <v>4376.9442247391671</v>
      </c>
      <c r="CE31" s="3">
        <v>203.75531889993471</v>
      </c>
      <c r="CF31" s="3">
        <v>349.18154430251968</v>
      </c>
      <c r="CG31" s="3">
        <v>1620.7648351188109</v>
      </c>
      <c r="CH31" s="3">
        <f t="shared" si="12"/>
        <v>6550.6459230604323</v>
      </c>
    </row>
    <row r="32" spans="1:86" ht="15.75" x14ac:dyDescent="0.25">
      <c r="A32" s="1" t="s">
        <v>20</v>
      </c>
      <c r="B32" s="33">
        <v>4761</v>
      </c>
      <c r="C32" s="33">
        <v>5016.3408557841922</v>
      </c>
      <c r="D32" s="33">
        <v>5133.1779947719479</v>
      </c>
      <c r="E32" s="33">
        <v>5553.4473692497431</v>
      </c>
      <c r="F32" s="33">
        <v>5867.3345732410608</v>
      </c>
      <c r="G32" s="33">
        <v>6085.2164836472393</v>
      </c>
      <c r="H32" s="33">
        <v>6000.5284971028177</v>
      </c>
      <c r="I32" s="33">
        <v>5557.0745981180271</v>
      </c>
      <c r="J32" s="33">
        <v>5844.7456885456877</v>
      </c>
      <c r="K32" s="49">
        <f t="shared" si="9"/>
        <v>5939.1718449224272</v>
      </c>
      <c r="L32" s="151">
        <f t="shared" si="3"/>
        <v>1.6155733954651328</v>
      </c>
      <c r="M32" s="156">
        <f t="shared" si="10"/>
        <v>24.746310542374022</v>
      </c>
      <c r="N32" s="33"/>
      <c r="O32" s="56">
        <v>3545.24</v>
      </c>
      <c r="P32" s="56">
        <v>264.43</v>
      </c>
      <c r="Q32" s="100">
        <v>100.07</v>
      </c>
      <c r="R32" s="100">
        <v>771.39</v>
      </c>
      <c r="S32" s="100">
        <f>SUM(O32:R32)</f>
        <v>4681.13</v>
      </c>
      <c r="U32" s="3">
        <v>3635</v>
      </c>
      <c r="V32" s="3">
        <v>226</v>
      </c>
      <c r="W32" s="3">
        <v>99</v>
      </c>
      <c r="X32" s="3">
        <v>801</v>
      </c>
      <c r="Y32" s="100">
        <f>SUM(U32:X32)</f>
        <v>4761</v>
      </c>
      <c r="AA32" s="149">
        <v>3807.8497629210974</v>
      </c>
      <c r="AB32" s="149">
        <v>215.78740461699837</v>
      </c>
      <c r="AC32" s="56">
        <v>124.24310994830753</v>
      </c>
      <c r="AD32" s="149">
        <v>868.46057829778863</v>
      </c>
      <c r="AE32" s="100">
        <f>SUM(AA32:AD32)</f>
        <v>5016.3408557841922</v>
      </c>
      <c r="AG32" s="149">
        <v>3807.8497629210974</v>
      </c>
      <c r="AH32" s="149">
        <v>215.78740461699837</v>
      </c>
      <c r="AI32" s="56">
        <v>124.24310994830753</v>
      </c>
      <c r="AJ32" s="149">
        <v>868.46057829778863</v>
      </c>
      <c r="AK32" s="100">
        <f>SUM(AG32:AJ32)</f>
        <v>5016.3408557841922</v>
      </c>
      <c r="AL32" s="3">
        <f>AE32-AK32</f>
        <v>0</v>
      </c>
      <c r="AN32" s="3">
        <v>3913.4909444074988</v>
      </c>
      <c r="AO32" s="3">
        <v>248.70898843112337</v>
      </c>
      <c r="AP32" s="3">
        <v>111.42948647883429</v>
      </c>
      <c r="AQ32" s="3">
        <v>859.54857545449158</v>
      </c>
      <c r="AR32" s="100">
        <f>SUM(AN32:AQ32)</f>
        <v>5133.1779947719479</v>
      </c>
      <c r="AT32" s="3">
        <v>4239.3394336998444</v>
      </c>
      <c r="AU32" s="3">
        <v>255.67416616369698</v>
      </c>
      <c r="AV32" s="3">
        <v>91.978315007741372</v>
      </c>
      <c r="AW32" s="3">
        <v>966.45545437846067</v>
      </c>
      <c r="AX32" s="100">
        <f>SUM(AT32:AW32)</f>
        <v>5553.4473692497431</v>
      </c>
      <c r="AZ32" s="169">
        <v>4467.2961007130116</v>
      </c>
      <c r="BA32" s="3">
        <v>249.39134292754531</v>
      </c>
      <c r="BB32" s="3">
        <v>124.62480601866415</v>
      </c>
      <c r="BC32" s="3">
        <v>1026.0223235818394</v>
      </c>
      <c r="BD32" s="100">
        <f>SUM(AZ32:BC32)</f>
        <v>5867.3345732410608</v>
      </c>
      <c r="BF32" s="169">
        <v>4647.4702440395504</v>
      </c>
      <c r="BG32" s="3">
        <v>207.02064598399488</v>
      </c>
      <c r="BH32" s="3">
        <v>98.200123694611605</v>
      </c>
      <c r="BI32" s="3">
        <v>1132.5254699290826</v>
      </c>
      <c r="BJ32" s="100">
        <f>SUM(BF32:BI32)</f>
        <v>6085.2164836472393</v>
      </c>
      <c r="BL32" s="3">
        <v>4577.4609871595057</v>
      </c>
      <c r="BM32" s="3">
        <v>173.64618648585881</v>
      </c>
      <c r="BN32" s="3">
        <v>95.487935983033182</v>
      </c>
      <c r="BO32" s="3">
        <v>1153.9333874744207</v>
      </c>
      <c r="BP32" s="99">
        <f t="shared" si="1"/>
        <v>6000.5284971028177</v>
      </c>
      <c r="BR32" s="3">
        <v>4248.2216772526563</v>
      </c>
      <c r="BS32" s="3">
        <v>169.13642851316141</v>
      </c>
      <c r="BT32" s="3">
        <v>81.474104801012203</v>
      </c>
      <c r="BU32" s="3">
        <v>1058.2423875511979</v>
      </c>
      <c r="BV32" s="99">
        <f t="shared" si="19"/>
        <v>5557.0745981180271</v>
      </c>
      <c r="BX32" s="3">
        <v>4468.6849447114746</v>
      </c>
      <c r="BY32" s="3">
        <v>184.45328316654846</v>
      </c>
      <c r="BZ32" s="3">
        <v>101.72335382029256</v>
      </c>
      <c r="CA32" s="3">
        <v>1089.8841068473721</v>
      </c>
      <c r="CB32" s="149">
        <f t="shared" si="7"/>
        <v>5844.7456885456877</v>
      </c>
      <c r="CD32" s="3">
        <v>4602.9485384894087</v>
      </c>
      <c r="CE32" s="3">
        <v>176.15388385651704</v>
      </c>
      <c r="CF32" s="3">
        <v>74.357675812773806</v>
      </c>
      <c r="CG32" s="3">
        <v>1085.7117467637274</v>
      </c>
      <c r="CH32" s="3">
        <f t="shared" si="12"/>
        <v>5939.1718449224272</v>
      </c>
    </row>
    <row r="33" spans="1:86" ht="15.75" x14ac:dyDescent="0.25">
      <c r="A33" s="1" t="s">
        <v>21</v>
      </c>
      <c r="B33" s="33">
        <v>4743</v>
      </c>
      <c r="C33" s="33">
        <v>4813.2616085141481</v>
      </c>
      <c r="D33" s="33">
        <v>5055.0016347326655</v>
      </c>
      <c r="E33" s="33">
        <v>5363.8245284917539</v>
      </c>
      <c r="F33" s="33">
        <v>5582.1051209826919</v>
      </c>
      <c r="G33" s="33">
        <v>6080.6936409003738</v>
      </c>
      <c r="H33" s="33">
        <v>5634.9324880845552</v>
      </c>
      <c r="I33" s="33">
        <v>5573.0695222273753</v>
      </c>
      <c r="J33" s="33">
        <v>5812.5580735745089</v>
      </c>
      <c r="K33" s="49">
        <f t="shared" si="9"/>
        <v>5726.902374970522</v>
      </c>
      <c r="L33" s="151">
        <f t="shared" si="3"/>
        <v>-1.4736317043162328</v>
      </c>
      <c r="M33" s="156">
        <f t="shared" si="10"/>
        <v>20.744304764295215</v>
      </c>
      <c r="N33" s="33"/>
      <c r="O33" s="56">
        <v>3285.02</v>
      </c>
      <c r="P33" s="56">
        <v>213.55</v>
      </c>
      <c r="Q33" s="100">
        <v>108.88</v>
      </c>
      <c r="R33" s="100">
        <v>825.84</v>
      </c>
      <c r="S33" s="100">
        <f>SUM(O33:R33)</f>
        <v>4433.29</v>
      </c>
      <c r="U33" s="3">
        <v>3487</v>
      </c>
      <c r="V33" s="3">
        <v>246</v>
      </c>
      <c r="W33" s="3">
        <v>98</v>
      </c>
      <c r="X33" s="3">
        <v>912</v>
      </c>
      <c r="Y33" s="100">
        <f>SUM(U33:X33)</f>
        <v>4743</v>
      </c>
      <c r="AA33" s="149">
        <v>3580.9201517512465</v>
      </c>
      <c r="AB33" s="149">
        <v>215.42726580093066</v>
      </c>
      <c r="AC33" s="56">
        <v>102.20548480228317</v>
      </c>
      <c r="AD33" s="149">
        <v>914.70870615968749</v>
      </c>
      <c r="AE33" s="100">
        <f>SUM(AA33:AD33)</f>
        <v>4813.2616085141481</v>
      </c>
      <c r="AG33" s="149">
        <v>3580.9201517512465</v>
      </c>
      <c r="AH33" s="149">
        <v>215.42726580093066</v>
      </c>
      <c r="AI33" s="56">
        <v>102.20548480228317</v>
      </c>
      <c r="AJ33" s="149">
        <v>914.70870615968749</v>
      </c>
      <c r="AK33" s="100">
        <f>SUM(AG33:AJ33)</f>
        <v>4813.2616085141481</v>
      </c>
      <c r="AL33" s="3">
        <f>AE33-AK33</f>
        <v>0</v>
      </c>
      <c r="AN33" s="3">
        <v>3792.1327091664225</v>
      </c>
      <c r="AO33" s="3">
        <v>213.88657413268692</v>
      </c>
      <c r="AP33" s="3">
        <v>85.695034970433383</v>
      </c>
      <c r="AQ33" s="3">
        <v>963.28731646312269</v>
      </c>
      <c r="AR33" s="100">
        <f>SUM(AN33:AQ33)</f>
        <v>5055.0016347326655</v>
      </c>
      <c r="AT33" s="3">
        <v>4019.7028307266337</v>
      </c>
      <c r="AU33" s="3">
        <v>283.92601810713649</v>
      </c>
      <c r="AV33" s="3">
        <v>78.117403037778615</v>
      </c>
      <c r="AW33" s="3">
        <v>982.07827662020463</v>
      </c>
      <c r="AX33" s="100">
        <f>SUM(AT33:AW33)</f>
        <v>5363.8245284917539</v>
      </c>
      <c r="AZ33" s="169">
        <v>4176.1810936883267</v>
      </c>
      <c r="BA33" s="3">
        <v>279.6824051813843</v>
      </c>
      <c r="BB33" s="3">
        <v>78.055583862595256</v>
      </c>
      <c r="BC33" s="3">
        <v>1048.1860382503855</v>
      </c>
      <c r="BD33" s="100">
        <f>SUM(AZ33:BC33)</f>
        <v>5582.1051209826919</v>
      </c>
      <c r="BF33" s="169">
        <v>4378.8297420169902</v>
      </c>
      <c r="BG33" s="3">
        <v>427.02283946356812</v>
      </c>
      <c r="BH33" s="3">
        <v>63.610402743976564</v>
      </c>
      <c r="BI33" s="3">
        <v>1211.2306566758393</v>
      </c>
      <c r="BJ33" s="100">
        <f>SUM(BF33:BI33)</f>
        <v>6080.6936409003738</v>
      </c>
      <c r="BL33" s="3">
        <v>4291.4889696199871</v>
      </c>
      <c r="BM33" s="3">
        <v>195.12564646382253</v>
      </c>
      <c r="BN33" s="3">
        <v>56.329513593511479</v>
      </c>
      <c r="BO33" s="3">
        <v>1091.988358407234</v>
      </c>
      <c r="BP33" s="99">
        <f t="shared" si="1"/>
        <v>5634.9324880845552</v>
      </c>
      <c r="BR33" s="3">
        <v>4231.4414226327135</v>
      </c>
      <c r="BS33" s="3">
        <v>173.25655349210948</v>
      </c>
      <c r="BT33" s="3">
        <v>60.692754809513708</v>
      </c>
      <c r="BU33" s="3">
        <v>1107.6787912930383</v>
      </c>
      <c r="BV33" s="99">
        <f t="shared" si="19"/>
        <v>5573.0695222273753</v>
      </c>
      <c r="BX33" s="3">
        <v>4320.8209091656781</v>
      </c>
      <c r="BY33" s="3">
        <v>251.44487904031203</v>
      </c>
      <c r="BZ33" s="3">
        <v>126.93426760348252</v>
      </c>
      <c r="CA33" s="3">
        <v>1113.3580177650363</v>
      </c>
      <c r="CB33" s="149">
        <f t="shared" si="7"/>
        <v>5812.5580735745089</v>
      </c>
      <c r="CD33" s="3">
        <v>4309.4545185771012</v>
      </c>
      <c r="CE33" s="3">
        <v>169.64787668413365</v>
      </c>
      <c r="CF33" s="3">
        <v>121.01058811939802</v>
      </c>
      <c r="CG33" s="3">
        <v>1126.7893915898892</v>
      </c>
      <c r="CH33" s="3">
        <f t="shared" si="12"/>
        <v>5726.902374970522</v>
      </c>
    </row>
    <row r="34" spans="1:86" ht="15.75" x14ac:dyDescent="0.25">
      <c r="A34" s="1" t="s">
        <v>22</v>
      </c>
      <c r="B34" s="33">
        <v>5526</v>
      </c>
      <c r="C34" s="33">
        <v>6016.9150752236983</v>
      </c>
      <c r="D34" s="33">
        <v>6528.8630955967037</v>
      </c>
      <c r="E34" s="33">
        <v>7322.8575936840043</v>
      </c>
      <c r="F34" s="33">
        <v>7299.9612579795867</v>
      </c>
      <c r="G34" s="33">
        <v>7442.5451699849054</v>
      </c>
      <c r="H34" s="33">
        <v>6882.9531169039992</v>
      </c>
      <c r="I34" s="33">
        <v>6909.0009229165244</v>
      </c>
      <c r="J34" s="33">
        <v>6396.2787833457987</v>
      </c>
      <c r="K34" s="49">
        <f t="shared" si="9"/>
        <v>6707.6739717738346</v>
      </c>
      <c r="L34" s="151">
        <f t="shared" si="3"/>
        <v>4.8683804908382946</v>
      </c>
      <c r="M34" s="156">
        <f t="shared" si="10"/>
        <v>21.383893806982169</v>
      </c>
      <c r="N34" s="33"/>
      <c r="O34" s="56">
        <v>3926.62</v>
      </c>
      <c r="P34" s="56">
        <v>288.05</v>
      </c>
      <c r="Q34" s="100">
        <v>228.98</v>
      </c>
      <c r="R34" s="100">
        <v>822.08</v>
      </c>
      <c r="S34" s="100">
        <f>SUM(O34:R34)</f>
        <v>5265.73</v>
      </c>
      <c r="U34" s="3">
        <v>4067</v>
      </c>
      <c r="V34" s="3">
        <v>381</v>
      </c>
      <c r="W34" s="3">
        <v>255</v>
      </c>
      <c r="X34" s="3">
        <v>823</v>
      </c>
      <c r="Y34" s="100">
        <f>SUM(U34:X34)</f>
        <v>5526</v>
      </c>
      <c r="AA34" s="149">
        <v>4460.061366040849</v>
      </c>
      <c r="AB34" s="149">
        <v>376.26114368712683</v>
      </c>
      <c r="AC34" s="56">
        <v>290.06490935499488</v>
      </c>
      <c r="AD34" s="149">
        <v>890.52765614072848</v>
      </c>
      <c r="AE34" s="100">
        <f>SUM(AA34:AD34)</f>
        <v>6016.9150752236983</v>
      </c>
      <c r="AG34" s="149">
        <v>4460.061366040849</v>
      </c>
      <c r="AH34" s="149">
        <v>376.26114368712683</v>
      </c>
      <c r="AI34" s="56">
        <v>290.06490935499488</v>
      </c>
      <c r="AJ34" s="149">
        <v>890.52765614072848</v>
      </c>
      <c r="AK34" s="100">
        <f>SUM(AG34:AJ34)</f>
        <v>6016.9150752236983</v>
      </c>
      <c r="AL34" s="3">
        <f>AE34-AK34</f>
        <v>0</v>
      </c>
      <c r="AN34" s="3">
        <v>4897.2655196243468</v>
      </c>
      <c r="AO34" s="3">
        <v>456.0575883760078</v>
      </c>
      <c r="AP34" s="3">
        <v>219.11686719234518</v>
      </c>
      <c r="AQ34" s="3">
        <v>956.42312040400464</v>
      </c>
      <c r="AR34" s="100">
        <f>SUM(AN34:AQ34)</f>
        <v>6528.8630955967037</v>
      </c>
      <c r="AT34" s="3">
        <v>5518.8751751598438</v>
      </c>
      <c r="AU34" s="3">
        <v>437.68078481759426</v>
      </c>
      <c r="AV34" s="3">
        <v>244.561698101258</v>
      </c>
      <c r="AW34" s="3">
        <v>1121.7399356053083</v>
      </c>
      <c r="AX34" s="100">
        <f>SUM(AT34:AW34)</f>
        <v>7322.8575936840043</v>
      </c>
      <c r="AZ34" s="169">
        <v>5512.3621632343929</v>
      </c>
      <c r="BA34" s="3">
        <v>380.56683016554263</v>
      </c>
      <c r="BB34" s="3">
        <v>238.04942114184732</v>
      </c>
      <c r="BC34" s="3">
        <v>1168.9828434378039</v>
      </c>
      <c r="BD34" s="100">
        <f>SUM(AZ34:BC34)</f>
        <v>7299.9612579795867</v>
      </c>
      <c r="BF34" s="169">
        <v>5501.4599439373251</v>
      </c>
      <c r="BG34" s="3">
        <v>419.49943937324804</v>
      </c>
      <c r="BH34" s="3">
        <v>235.02584273700856</v>
      </c>
      <c r="BI34" s="3">
        <v>1286.559943937325</v>
      </c>
      <c r="BJ34" s="100">
        <f>SUM(BF34:BI34)</f>
        <v>7442.5451699849054</v>
      </c>
      <c r="BL34" s="3">
        <v>5315.7115939180603</v>
      </c>
      <c r="BM34" s="3">
        <v>228.02711858350156</v>
      </c>
      <c r="BN34" s="3">
        <v>145.10408261716307</v>
      </c>
      <c r="BO34" s="3">
        <v>1194.110321785274</v>
      </c>
      <c r="BP34" s="99">
        <f t="shared" si="1"/>
        <v>6882.9531169039992</v>
      </c>
      <c r="BR34" s="3">
        <v>5346.8496200255977</v>
      </c>
      <c r="BS34" s="3">
        <v>222.24482050982226</v>
      </c>
      <c r="BT34" s="3">
        <v>124.10426157251607</v>
      </c>
      <c r="BU34" s="3">
        <v>1215.8022208085874</v>
      </c>
      <c r="BV34" s="99">
        <f t="shared" si="19"/>
        <v>6909.0009229165244</v>
      </c>
      <c r="BX34" s="3">
        <v>4987.0980482245259</v>
      </c>
      <c r="BY34" s="3">
        <v>171.95350999038357</v>
      </c>
      <c r="BZ34" s="3">
        <v>66.108198881646885</v>
      </c>
      <c r="CA34" s="3">
        <v>1171.1190262492432</v>
      </c>
      <c r="CB34" s="149">
        <f t="shared" si="7"/>
        <v>6396.2787833457987</v>
      </c>
      <c r="CD34" s="3">
        <v>4923.1268397729091</v>
      </c>
      <c r="CE34" s="3">
        <v>280.03207745288222</v>
      </c>
      <c r="CF34" s="3">
        <v>95.914816067201755</v>
      </c>
      <c r="CG34" s="3">
        <v>1408.6002384808414</v>
      </c>
      <c r="CH34" s="3">
        <f t="shared" si="12"/>
        <v>6707.6739717738346</v>
      </c>
    </row>
    <row r="35" spans="1:86" ht="15.75" x14ac:dyDescent="0.25">
      <c r="B35" s="33"/>
      <c r="C35" s="33"/>
      <c r="D35" s="33"/>
      <c r="E35" s="33"/>
      <c r="F35" s="33"/>
      <c r="G35" s="33"/>
      <c r="H35" s="33"/>
      <c r="I35" s="33"/>
      <c r="J35" s="33"/>
      <c r="K35" s="49"/>
      <c r="L35" s="151"/>
      <c r="M35" s="156"/>
      <c r="N35" s="33"/>
      <c r="O35"/>
      <c r="P35"/>
      <c r="R35" s="100"/>
      <c r="S35" s="100"/>
      <c r="Y35" s="100"/>
      <c r="AA35" s="149"/>
      <c r="AB35" s="149"/>
      <c r="AC35" s="56"/>
      <c r="AD35" s="149"/>
      <c r="AE35" s="100"/>
      <c r="AG35" s="149"/>
      <c r="AH35" s="149"/>
      <c r="AI35" s="56"/>
      <c r="AJ35" s="149"/>
      <c r="AK35" s="100"/>
      <c r="AR35" s="100"/>
      <c r="AX35" s="100"/>
      <c r="AZ35" s="170"/>
      <c r="BD35" s="100"/>
      <c r="BF35" s="170"/>
      <c r="BJ35" s="100"/>
      <c r="BP35" s="100"/>
      <c r="BV35" s="100"/>
      <c r="CB35" s="149"/>
    </row>
    <row r="36" spans="1:86" ht="15.75" x14ac:dyDescent="0.25">
      <c r="A36" s="1" t="s">
        <v>23</v>
      </c>
      <c r="B36" s="33">
        <v>4820</v>
      </c>
      <c r="C36" s="33">
        <v>5106.6249350171365</v>
      </c>
      <c r="D36" s="33">
        <v>5322.7245895148699</v>
      </c>
      <c r="E36" s="33">
        <v>5406.823229264558</v>
      </c>
      <c r="F36" s="33">
        <v>5631.9023785880872</v>
      </c>
      <c r="G36" s="33">
        <v>6033.7713681805208</v>
      </c>
      <c r="H36" s="33">
        <v>5976.0752231836304</v>
      </c>
      <c r="I36" s="33">
        <v>5553.0056032524762</v>
      </c>
      <c r="J36" s="33">
        <v>5878.826479771923</v>
      </c>
      <c r="K36" s="49">
        <f t="shared" ref="K36" si="21">CH36</f>
        <v>5983.1074888272906</v>
      </c>
      <c r="L36" s="151">
        <f t="shared" si="3"/>
        <v>1.7738405685927525</v>
      </c>
      <c r="M36" s="156">
        <f t="shared" ref="M36" si="22">(K36-B36)*100/B36</f>
        <v>24.130860764051672</v>
      </c>
      <c r="N36" s="33"/>
      <c r="O36" s="56">
        <v>3833.01</v>
      </c>
      <c r="P36" s="56">
        <v>260.82</v>
      </c>
      <c r="Q36" s="100">
        <v>150.13</v>
      </c>
      <c r="R36" s="100">
        <v>719.9</v>
      </c>
      <c r="S36" s="100">
        <f>SUM(O36:R36)</f>
        <v>4963.8599999999997</v>
      </c>
      <c r="U36" s="3">
        <v>3762</v>
      </c>
      <c r="V36" s="3">
        <v>185</v>
      </c>
      <c r="W36" s="3">
        <v>142</v>
      </c>
      <c r="X36" s="3">
        <v>731</v>
      </c>
      <c r="Y36" s="100">
        <f>SUM(U36:X36)</f>
        <v>4820</v>
      </c>
      <c r="AA36" s="149">
        <v>3972.3718123892991</v>
      </c>
      <c r="AB36" s="149">
        <v>244.43734271846893</v>
      </c>
      <c r="AC36" s="56">
        <v>153.18884595035999</v>
      </c>
      <c r="AD36" s="149">
        <v>736.62693395900897</v>
      </c>
      <c r="AE36" s="100">
        <f>SUM(AA36:AD36)</f>
        <v>5106.6249350171365</v>
      </c>
      <c r="AG36" s="149">
        <v>3972.3718123892991</v>
      </c>
      <c r="AH36" s="149">
        <v>244.43734271846893</v>
      </c>
      <c r="AI36" s="56">
        <v>153.18884595035999</v>
      </c>
      <c r="AJ36" s="149">
        <v>736.62693395900897</v>
      </c>
      <c r="AK36" s="100">
        <f>SUM(AG36:AJ36)</f>
        <v>5106.6249350171365</v>
      </c>
      <c r="AL36" s="3">
        <f>AE36-AK36</f>
        <v>0</v>
      </c>
      <c r="AN36" s="3">
        <v>4140.9429349977872</v>
      </c>
      <c r="AO36" s="3">
        <v>264.93745720474186</v>
      </c>
      <c r="AP36" s="3">
        <v>130.24438828981997</v>
      </c>
      <c r="AQ36" s="3">
        <v>786.59980902252141</v>
      </c>
      <c r="AR36" s="100">
        <f>SUM(AN36:AQ36)</f>
        <v>5322.7245895148699</v>
      </c>
      <c r="AT36" s="3">
        <v>4225.145417841356</v>
      </c>
      <c r="AU36" s="3">
        <v>264.36922951979864</v>
      </c>
      <c r="AV36" s="3">
        <v>86.818938892949546</v>
      </c>
      <c r="AW36" s="3">
        <v>830.48964301045339</v>
      </c>
      <c r="AX36" s="100">
        <f>SUM(AT36:AW36)</f>
        <v>5406.823229264558</v>
      </c>
      <c r="AZ36" s="169">
        <v>4336.1964367364844</v>
      </c>
      <c r="BA36" s="3">
        <v>321.45095489919868</v>
      </c>
      <c r="BB36" s="3">
        <v>130.65593838764056</v>
      </c>
      <c r="BC36" s="3">
        <v>843.59904856476442</v>
      </c>
      <c r="BD36" s="100">
        <f>SUM(AZ36:BC36)</f>
        <v>5631.9023785880872</v>
      </c>
      <c r="BF36" s="169">
        <v>4506.6974464438736</v>
      </c>
      <c r="BG36" s="3">
        <v>306.22297400742644</v>
      </c>
      <c r="BH36" s="3">
        <v>162.12820565552695</v>
      </c>
      <c r="BI36" s="3">
        <v>1058.7227420736933</v>
      </c>
      <c r="BJ36" s="100">
        <f>SUM(BF36:BI36)</f>
        <v>6033.7713681805208</v>
      </c>
      <c r="BL36" s="3">
        <v>4534.6184567138225</v>
      </c>
      <c r="BM36" s="3">
        <v>295.95255001602351</v>
      </c>
      <c r="BN36" s="3">
        <v>152.15999175937372</v>
      </c>
      <c r="BO36" s="3">
        <v>993.34422469441029</v>
      </c>
      <c r="BP36" s="99">
        <f t="shared" si="1"/>
        <v>5976.0752231836304</v>
      </c>
      <c r="BR36" s="3">
        <v>4314.3372194966842</v>
      </c>
      <c r="BS36" s="3">
        <v>160.78030571454528</v>
      </c>
      <c r="BT36" s="3">
        <v>106.0919074225493</v>
      </c>
      <c r="BU36" s="3">
        <v>971.79617061869726</v>
      </c>
      <c r="BV36" s="99">
        <f t="shared" ref="BV36:BV39" si="23">SUM(BR36:BU36)</f>
        <v>5553.0056032524762</v>
      </c>
      <c r="BX36" s="3">
        <v>4580.3110349352864</v>
      </c>
      <c r="BY36" s="3">
        <v>171.90673364105351</v>
      </c>
      <c r="BZ36" s="3">
        <v>151.13083310706853</v>
      </c>
      <c r="CA36" s="3">
        <v>975.47787808851479</v>
      </c>
      <c r="CB36" s="149">
        <f t="shared" si="7"/>
        <v>5878.826479771923</v>
      </c>
      <c r="CD36" s="3">
        <v>4651.0222005996502</v>
      </c>
      <c r="CE36" s="3">
        <v>171.08986592747638</v>
      </c>
      <c r="CF36" s="3">
        <v>165.00133506816769</v>
      </c>
      <c r="CG36" s="3">
        <v>995.99408723199622</v>
      </c>
      <c r="CH36" s="3">
        <f t="shared" ref="CH36" si="24">SUM(CD36:CG36)</f>
        <v>5983.1074888272906</v>
      </c>
    </row>
    <row r="37" spans="1:86" ht="15.75" x14ac:dyDescent="0.25">
      <c r="A37" s="1" t="s">
        <v>24</v>
      </c>
      <c r="B37" s="33">
        <v>4819</v>
      </c>
      <c r="C37" s="33">
        <v>5096.7062001853092</v>
      </c>
      <c r="D37" s="33">
        <v>5319.9290908809426</v>
      </c>
      <c r="E37" s="33">
        <v>5840.5787427915902</v>
      </c>
      <c r="F37" s="33">
        <v>5941.322254228513</v>
      </c>
      <c r="G37" s="33">
        <v>6088.1099254781566</v>
      </c>
      <c r="H37" s="33">
        <v>6029.9550590146664</v>
      </c>
      <c r="I37" s="33">
        <v>5984.460585888226</v>
      </c>
      <c r="J37" s="33">
        <v>5958.134054861318</v>
      </c>
      <c r="K37" s="49">
        <f t="shared" si="9"/>
        <v>6041.0052433722412</v>
      </c>
      <c r="L37" s="151">
        <f t="shared" si="3"/>
        <v>1.3908916407026393</v>
      </c>
      <c r="M37" s="156">
        <f t="shared" si="10"/>
        <v>25.358066888820112</v>
      </c>
      <c r="N37" s="33"/>
      <c r="O37" s="56">
        <v>3515.17</v>
      </c>
      <c r="P37" s="56">
        <v>316.23</v>
      </c>
      <c r="Q37" s="100">
        <v>99.33</v>
      </c>
      <c r="R37" s="100">
        <v>696.11</v>
      </c>
      <c r="S37" s="100">
        <f>SUM(O37:R37)</f>
        <v>4626.84</v>
      </c>
      <c r="U37" s="3">
        <v>3617</v>
      </c>
      <c r="V37" s="3">
        <v>385</v>
      </c>
      <c r="W37" s="3">
        <v>95</v>
      </c>
      <c r="X37" s="3">
        <v>722</v>
      </c>
      <c r="Y37" s="100">
        <f>SUM(U37:X37)</f>
        <v>4819</v>
      </c>
      <c r="AA37" s="149">
        <v>3868.5980346649494</v>
      </c>
      <c r="AB37" s="149">
        <v>342.33147224029346</v>
      </c>
      <c r="AC37" s="56">
        <v>102.94678669358873</v>
      </c>
      <c r="AD37" s="149">
        <v>782.82990658647793</v>
      </c>
      <c r="AE37" s="100">
        <f>SUM(AA37:AD37)</f>
        <v>5096.7062001853092</v>
      </c>
      <c r="AG37" s="149">
        <v>3868.5980346649494</v>
      </c>
      <c r="AH37" s="149">
        <v>342.33147224029346</v>
      </c>
      <c r="AI37" s="56">
        <v>102.94678669358873</v>
      </c>
      <c r="AJ37" s="149">
        <v>782.82990658647793</v>
      </c>
      <c r="AK37" s="100">
        <f>SUM(AG37:AJ37)</f>
        <v>5096.7062001853092</v>
      </c>
      <c r="AL37" s="3">
        <f>AE37-AK37</f>
        <v>0</v>
      </c>
      <c r="AN37" s="3">
        <v>4054.877645164006</v>
      </c>
      <c r="AO37" s="3">
        <v>383.65166301934255</v>
      </c>
      <c r="AP37" s="3">
        <v>99.833161615388974</v>
      </c>
      <c r="AQ37" s="3">
        <v>781.56662108220428</v>
      </c>
      <c r="AR37" s="100">
        <f>SUM(AN37:AQ37)</f>
        <v>5319.9290908809426</v>
      </c>
      <c r="AT37" s="3">
        <v>4399.2719504684828</v>
      </c>
      <c r="AU37" s="3">
        <v>420.66465140527868</v>
      </c>
      <c r="AV37" s="3">
        <v>118.13430824350021</v>
      </c>
      <c r="AW37" s="3">
        <v>902.50783267432757</v>
      </c>
      <c r="AX37" s="100">
        <f>SUM(AT37:AW37)</f>
        <v>5840.5787427915902</v>
      </c>
      <c r="AZ37" s="169">
        <v>4497.5632948560424</v>
      </c>
      <c r="BA37" s="3">
        <v>389.60065506766722</v>
      </c>
      <c r="BB37" s="3">
        <v>131.76297930140063</v>
      </c>
      <c r="BC37" s="3">
        <v>922.39532500340317</v>
      </c>
      <c r="BD37" s="100">
        <f>SUM(AZ37:BC37)</f>
        <v>5941.322254228513</v>
      </c>
      <c r="BF37" s="169">
        <v>4606.2191079145096</v>
      </c>
      <c r="BG37" s="3">
        <v>314.49294811929212</v>
      </c>
      <c r="BH37" s="3">
        <v>155.33315661190233</v>
      </c>
      <c r="BI37" s="3">
        <v>1012.0647128324529</v>
      </c>
      <c r="BJ37" s="100">
        <f>SUM(BF37:BI37)</f>
        <v>6088.1099254781566</v>
      </c>
      <c r="BL37" s="3">
        <v>4559.1784070368822</v>
      </c>
      <c r="BM37" s="3">
        <v>309.54214387700819</v>
      </c>
      <c r="BN37" s="3">
        <v>145.39994126712165</v>
      </c>
      <c r="BO37" s="3">
        <v>1015.8345668336541</v>
      </c>
      <c r="BP37" s="99">
        <f t="shared" si="1"/>
        <v>6029.9550590146664</v>
      </c>
      <c r="BR37" s="3">
        <v>4528.4750016250018</v>
      </c>
      <c r="BS37" s="3">
        <v>337.87971658802059</v>
      </c>
      <c r="BT37" s="3">
        <v>130.53231623959311</v>
      </c>
      <c r="BU37" s="3">
        <v>987.57355143561051</v>
      </c>
      <c r="BV37" s="99">
        <f t="shared" si="23"/>
        <v>5984.460585888226</v>
      </c>
      <c r="BX37" s="3">
        <v>4540.3208307468085</v>
      </c>
      <c r="BY37" s="3">
        <v>304.35650004948144</v>
      </c>
      <c r="BZ37" s="3">
        <v>140.80654818133564</v>
      </c>
      <c r="CA37" s="3">
        <v>972.6501758836921</v>
      </c>
      <c r="CB37" s="149">
        <f t="shared" si="7"/>
        <v>5958.134054861318</v>
      </c>
      <c r="CD37" s="3">
        <v>4615.4547388946876</v>
      </c>
      <c r="CE37" s="3">
        <v>288.44707818985256</v>
      </c>
      <c r="CF37" s="3">
        <v>131.46871086964154</v>
      </c>
      <c r="CG37" s="3">
        <v>1005.634715418059</v>
      </c>
      <c r="CH37" s="3">
        <f t="shared" si="12"/>
        <v>6041.0052433722412</v>
      </c>
    </row>
    <row r="38" spans="1:86" ht="15.75" x14ac:dyDescent="0.25">
      <c r="A38" s="1" t="s">
        <v>25</v>
      </c>
      <c r="B38" s="33">
        <v>4961</v>
      </c>
      <c r="C38" s="33">
        <v>5294.2542590888697</v>
      </c>
      <c r="D38" s="33">
        <v>5810.1127282100906</v>
      </c>
      <c r="E38" s="33">
        <v>6282.1917682771546</v>
      </c>
      <c r="F38" s="33">
        <v>6430.1153223434076</v>
      </c>
      <c r="G38" s="33">
        <v>6650.685961953066</v>
      </c>
      <c r="H38" s="33">
        <v>6425.8167524766104</v>
      </c>
      <c r="I38" s="33">
        <v>6196.9288689994773</v>
      </c>
      <c r="J38" s="33">
        <v>6357.2524815683164</v>
      </c>
      <c r="K38" s="49">
        <f t="shared" si="9"/>
        <v>6494.9931501582396</v>
      </c>
      <c r="L38" s="151">
        <f t="shared" si="3"/>
        <v>2.1666697836726936</v>
      </c>
      <c r="M38" s="156">
        <f t="shared" si="10"/>
        <v>30.921047171099367</v>
      </c>
      <c r="N38" s="33"/>
      <c r="O38" s="56">
        <v>3669.49</v>
      </c>
      <c r="P38" s="56">
        <v>241.82</v>
      </c>
      <c r="Q38" s="100">
        <v>86.77</v>
      </c>
      <c r="R38" s="100">
        <v>799.09</v>
      </c>
      <c r="S38" s="100">
        <f>SUM(O38:R38)</f>
        <v>4797.17</v>
      </c>
      <c r="U38" s="3">
        <v>3792</v>
      </c>
      <c r="V38" s="3">
        <v>222</v>
      </c>
      <c r="W38" s="3">
        <v>104</v>
      </c>
      <c r="X38" s="3">
        <v>843</v>
      </c>
      <c r="Y38" s="100">
        <f>SUM(U38:X38)</f>
        <v>4961</v>
      </c>
      <c r="AA38" s="149">
        <v>4027.2624625365693</v>
      </c>
      <c r="AB38" s="149">
        <v>260.43084864669646</v>
      </c>
      <c r="AC38" s="56">
        <v>105.68228017076852</v>
      </c>
      <c r="AD38" s="149">
        <v>900.87866773483552</v>
      </c>
      <c r="AE38" s="100">
        <f>SUM(AA38:AD38)</f>
        <v>5294.2542590888697</v>
      </c>
      <c r="AG38" s="149">
        <v>4027.2624625365693</v>
      </c>
      <c r="AH38" s="149">
        <v>260.43084864669646</v>
      </c>
      <c r="AI38" s="56">
        <v>105.68228017076852</v>
      </c>
      <c r="AJ38" s="149">
        <v>900.87866773483552</v>
      </c>
      <c r="AK38" s="100">
        <f>SUM(AG38:AJ38)</f>
        <v>5294.2542590888697</v>
      </c>
      <c r="AL38" s="3">
        <f>AE38-AK38</f>
        <v>0</v>
      </c>
      <c r="AN38" s="3">
        <v>4408.2232954393585</v>
      </c>
      <c r="AO38" s="3">
        <v>290.77868767708588</v>
      </c>
      <c r="AP38" s="3">
        <v>107.39358650272311</v>
      </c>
      <c r="AQ38" s="3">
        <v>1003.7171585909226</v>
      </c>
      <c r="AR38" s="100">
        <f>SUM(AN38:AQ38)</f>
        <v>5810.1127282100906</v>
      </c>
      <c r="AT38" s="3">
        <v>4684.3638163397109</v>
      </c>
      <c r="AU38" s="3">
        <v>308.89446036831362</v>
      </c>
      <c r="AV38" s="3">
        <v>162.35669764273715</v>
      </c>
      <c r="AW38" s="3">
        <v>1126.5767939263928</v>
      </c>
      <c r="AX38" s="100">
        <f>SUM(AT38:AW38)</f>
        <v>6282.1917682771546</v>
      </c>
      <c r="AZ38" s="169">
        <v>4851.967061211767</v>
      </c>
      <c r="BA38" s="3">
        <v>288.22357470582432</v>
      </c>
      <c r="BB38" s="3">
        <v>129.40218122511911</v>
      </c>
      <c r="BC38" s="3">
        <v>1160.522505200697</v>
      </c>
      <c r="BD38" s="100">
        <f>SUM(AZ38:BC38)</f>
        <v>6430.1153223434076</v>
      </c>
      <c r="BF38" s="169">
        <v>4944.6085655016686</v>
      </c>
      <c r="BG38" s="3">
        <v>310.6168100910993</v>
      </c>
      <c r="BH38" s="3">
        <v>150.23451164205309</v>
      </c>
      <c r="BI38" s="3">
        <v>1245.2260747182452</v>
      </c>
      <c r="BJ38" s="100">
        <f>SUM(BF38:BI38)</f>
        <v>6650.685961953066</v>
      </c>
      <c r="BL38" s="3">
        <v>4809.1463529045504</v>
      </c>
      <c r="BM38" s="3">
        <v>266.01518144246478</v>
      </c>
      <c r="BN38" s="3">
        <v>123.91145221412819</v>
      </c>
      <c r="BO38" s="3">
        <v>1226.7437659154671</v>
      </c>
      <c r="BP38" s="99">
        <f t="shared" si="1"/>
        <v>6425.8167524766104</v>
      </c>
      <c r="BR38" s="3">
        <v>4672.3809685165088</v>
      </c>
      <c r="BS38" s="3">
        <v>212.10726961253405</v>
      </c>
      <c r="BT38" s="3">
        <v>126.39251729992678</v>
      </c>
      <c r="BU38" s="3">
        <v>1186.0481135705079</v>
      </c>
      <c r="BV38" s="99">
        <f t="shared" si="23"/>
        <v>6196.9288689994773</v>
      </c>
      <c r="BX38" s="3">
        <v>4777.3853747069279</v>
      </c>
      <c r="BY38" s="3">
        <v>229.36975650405356</v>
      </c>
      <c r="BZ38" s="3">
        <v>139.1091070873704</v>
      </c>
      <c r="CA38" s="3">
        <v>1211.3882432699641</v>
      </c>
      <c r="CB38" s="149">
        <f t="shared" si="7"/>
        <v>6357.2524815683164</v>
      </c>
      <c r="CD38" s="3">
        <v>4853.2538049902223</v>
      </c>
      <c r="CE38" s="3">
        <v>279.23967978941363</v>
      </c>
      <c r="CF38" s="3">
        <v>137.9096114276762</v>
      </c>
      <c r="CG38" s="3">
        <v>1224.5900539509275</v>
      </c>
      <c r="CH38" s="3">
        <f t="shared" si="12"/>
        <v>6494.9931501582396</v>
      </c>
    </row>
    <row r="39" spans="1:86" ht="15.75" x14ac:dyDescent="0.25">
      <c r="A39" s="15" t="s">
        <v>26</v>
      </c>
      <c r="B39" s="50">
        <v>6412</v>
      </c>
      <c r="C39" s="50">
        <v>6808.7318616775046</v>
      </c>
      <c r="D39" s="50">
        <v>7442.49479206674</v>
      </c>
      <c r="E39" s="50">
        <v>8152.4626598857249</v>
      </c>
      <c r="F39" s="50">
        <v>8575.6309788061681</v>
      </c>
      <c r="G39" s="50">
        <v>8554.2350707446622</v>
      </c>
      <c r="H39" s="50">
        <v>8621.4258116899528</v>
      </c>
      <c r="I39" s="50">
        <v>8666.4085852362823</v>
      </c>
      <c r="J39" s="50">
        <v>8495.2894428106865</v>
      </c>
      <c r="K39" s="252">
        <f t="shared" si="9"/>
        <v>8699.7978972762776</v>
      </c>
      <c r="L39" s="157">
        <f>(K39-J39)*100/J39</f>
        <v>2.4073159112743423</v>
      </c>
      <c r="M39" s="156">
        <f t="shared" si="10"/>
        <v>35.679942253217057</v>
      </c>
      <c r="N39" s="50"/>
      <c r="O39" s="57">
        <v>4640.8</v>
      </c>
      <c r="P39" s="57">
        <v>370.29</v>
      </c>
      <c r="Q39" s="100">
        <v>140.94999999999999</v>
      </c>
      <c r="R39" s="100">
        <v>927.87</v>
      </c>
      <c r="S39" s="100">
        <f>SUM(O39:R39)</f>
        <v>6079.91</v>
      </c>
      <c r="U39" s="3">
        <v>4878</v>
      </c>
      <c r="V39" s="3">
        <v>351</v>
      </c>
      <c r="W39" s="3">
        <v>160</v>
      </c>
      <c r="X39" s="3">
        <v>1023</v>
      </c>
      <c r="Y39" s="100">
        <f>SUM(U39:X39)</f>
        <v>6412</v>
      </c>
      <c r="AA39" s="149">
        <v>5158.8272638280741</v>
      </c>
      <c r="AB39" s="149">
        <v>341.73737545435921</v>
      </c>
      <c r="AC39" s="57">
        <v>193.28025254403204</v>
      </c>
      <c r="AD39" s="149">
        <v>1114.8869698510387</v>
      </c>
      <c r="AE39" s="100">
        <f>SUM(AA39:AD39)</f>
        <v>6808.7318616775046</v>
      </c>
      <c r="AG39" s="149">
        <v>5158.8272638280741</v>
      </c>
      <c r="AH39" s="149">
        <v>341.73737545435921</v>
      </c>
      <c r="AI39" s="57">
        <v>193.28025254403204</v>
      </c>
      <c r="AJ39" s="149">
        <v>1114.8869698510387</v>
      </c>
      <c r="AK39" s="100">
        <f>SUM(AG39:AJ39)</f>
        <v>6808.7318616775046</v>
      </c>
      <c r="AL39" s="3">
        <f>AE39-AK39</f>
        <v>0</v>
      </c>
      <c r="AN39" s="3">
        <v>5524.5874933676178</v>
      </c>
      <c r="AO39" s="3">
        <v>409.37900265614741</v>
      </c>
      <c r="AP39" s="3">
        <v>244.22462673747131</v>
      </c>
      <c r="AQ39" s="3">
        <v>1264.3036693055033</v>
      </c>
      <c r="AR39" s="100">
        <f>SUM(AN39:AQ39)</f>
        <v>7442.49479206674</v>
      </c>
      <c r="AT39" s="3">
        <v>6087.4722629861681</v>
      </c>
      <c r="AU39" s="3">
        <v>365.44018167613848</v>
      </c>
      <c r="AV39" s="3">
        <v>274.93808305632569</v>
      </c>
      <c r="AW39" s="3">
        <v>1424.6121321670928</v>
      </c>
      <c r="AX39" s="100">
        <f>SUM(AT39:AW39)</f>
        <v>8152.4626598857249</v>
      </c>
      <c r="AZ39" s="171">
        <v>6437.6311208187326</v>
      </c>
      <c r="BA39" s="3">
        <v>385.11276415108904</v>
      </c>
      <c r="BB39" s="3">
        <v>248.7053131222697</v>
      </c>
      <c r="BC39" s="3">
        <v>1504.1817807140762</v>
      </c>
      <c r="BD39" s="100">
        <f>SUM(AZ39:BC39)</f>
        <v>8575.6309788061681</v>
      </c>
      <c r="BF39" s="171">
        <v>6384.3985300616359</v>
      </c>
      <c r="BG39" s="3">
        <v>390.69616932201427</v>
      </c>
      <c r="BH39" s="3">
        <v>194.77518005969685</v>
      </c>
      <c r="BI39" s="3">
        <v>1584.3651913013143</v>
      </c>
      <c r="BJ39" s="100">
        <f>SUM(BF39:BI39)</f>
        <v>8554.2350707446622</v>
      </c>
      <c r="BL39" s="3">
        <v>6343.3681173742743</v>
      </c>
      <c r="BM39" s="3">
        <v>485.45647442465031</v>
      </c>
      <c r="BN39" s="3">
        <v>197.27223962337092</v>
      </c>
      <c r="BO39" s="3">
        <v>1595.3289802676568</v>
      </c>
      <c r="BP39" s="99">
        <f t="shared" si="1"/>
        <v>8621.4258116899528</v>
      </c>
      <c r="BR39" s="3">
        <v>6373.7778983253756</v>
      </c>
      <c r="BS39" s="3">
        <v>438.79787552698474</v>
      </c>
      <c r="BT39" s="3">
        <v>234.58783975104421</v>
      </c>
      <c r="BU39" s="3">
        <v>1619.2449716328777</v>
      </c>
      <c r="BV39" s="99">
        <f t="shared" si="23"/>
        <v>8666.4085852362823</v>
      </c>
      <c r="BX39" s="3">
        <v>6401.7398154631319</v>
      </c>
      <c r="BY39" s="3">
        <v>329.50505687034183</v>
      </c>
      <c r="BZ39" s="3">
        <v>189.20292676095784</v>
      </c>
      <c r="CA39" s="3">
        <v>1574.8416437162552</v>
      </c>
      <c r="CB39" s="149">
        <f t="shared" si="7"/>
        <v>8495.2894428106865</v>
      </c>
      <c r="CD39" s="3">
        <v>6440.0142241274261</v>
      </c>
      <c r="CE39" s="3">
        <v>467.43006374909447</v>
      </c>
      <c r="CF39" s="3">
        <v>209.96270736988416</v>
      </c>
      <c r="CG39" s="3">
        <v>1582.3909020298729</v>
      </c>
      <c r="CH39" s="3">
        <f t="shared" si="12"/>
        <v>8699.7978972762776</v>
      </c>
    </row>
    <row r="40" spans="1:86" x14ac:dyDescent="0.2">
      <c r="A40" s="1" t="s">
        <v>234</v>
      </c>
      <c r="B40" s="16"/>
      <c r="C40" s="16"/>
      <c r="D40" s="16"/>
      <c r="E40" s="124"/>
      <c r="F40" s="124"/>
      <c r="G40" s="124"/>
      <c r="H40" s="124"/>
      <c r="I40" s="124"/>
      <c r="J40" s="124"/>
      <c r="K40" s="124"/>
      <c r="L40" s="193"/>
      <c r="M40" s="16"/>
    </row>
    <row r="41" spans="1:86" x14ac:dyDescent="0.2">
      <c r="E41" s="124"/>
      <c r="F41" s="124"/>
      <c r="G41" s="124"/>
      <c r="H41" s="124"/>
      <c r="I41" s="124"/>
      <c r="J41" s="124"/>
      <c r="K41" s="124"/>
      <c r="L41" s="193"/>
    </row>
    <row r="42" spans="1:86" x14ac:dyDescent="0.2">
      <c r="A42" s="1" t="s">
        <v>172</v>
      </c>
    </row>
  </sheetData>
  <sheetProtection password="CAB5" sheet="1" objects="1" scenarios="1"/>
  <mergeCells count="1">
    <mergeCell ref="A4:M4"/>
  </mergeCells>
  <phoneticPr fontId="2" type="noConversion"/>
  <printOptions horizontalCentered="1"/>
  <pageMargins left="0.34" right="0.36" top="1" bottom="0.93" header="0.5" footer="0.52"/>
  <pageSetup scale="72" orientation="landscape" r:id="rId1"/>
  <headerFooter scaleWithDoc="0" alignWithMargins="0">
    <oddHeader xml:space="preserve">&amp;R
</oddHeader>
    <oddFooter>&amp;L&amp;"Arial,Italic"&amp;10MSDE - LFRO   04-2016&amp;C&amp;"Arial,Regular"&amp;10&amp;P&amp;R&amp;"Arial,Italic"&amp;10Selected Financial Data - Part 4</oddFooter>
  </headerFooter>
  <rowBreaks count="1" manualBreakCount="1">
    <brk id="41" max="16383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Q42"/>
  <sheetViews>
    <sheetView workbookViewId="0">
      <selection activeCell="K10" sqref="K10"/>
    </sheetView>
  </sheetViews>
  <sheetFormatPr defaultColWidth="10" defaultRowHeight="12.75" x14ac:dyDescent="0.2"/>
  <cols>
    <col min="1" max="1" width="12.875" style="1" customWidth="1"/>
    <col min="2" max="4" width="12.625" style="1" customWidth="1"/>
    <col min="5" max="5" width="12.625" style="36" customWidth="1"/>
    <col min="6" max="11" width="12.625" style="38" customWidth="1"/>
    <col min="12" max="12" width="6.625" style="38" customWidth="1"/>
    <col min="13" max="13" width="6.625" style="1" customWidth="1"/>
    <col min="14" max="14" width="3.5" style="3" customWidth="1"/>
    <col min="15" max="15" width="11.125" style="3" bestFit="1" customWidth="1"/>
    <col min="16" max="17" width="10.125" style="3" customWidth="1"/>
    <col min="18" max="18" width="11.125" style="3" bestFit="1" customWidth="1"/>
    <col min="19" max="19" width="10.125" style="3" customWidth="1"/>
    <col min="20" max="20" width="5.625" style="3" customWidth="1"/>
    <col min="21" max="21" width="11.125" style="3" bestFit="1" customWidth="1"/>
    <col min="22" max="22" width="10.125" style="3" customWidth="1"/>
    <col min="23" max="23" width="4.75" style="3" customWidth="1"/>
    <col min="24" max="24" width="11.125" style="3" bestFit="1" customWidth="1"/>
    <col min="25" max="26" width="10" style="3"/>
    <col min="27" max="27" width="11.125" style="3" bestFit="1" customWidth="1"/>
    <col min="28" max="29" width="10" style="3"/>
    <col min="30" max="30" width="15.25" style="3" bestFit="1" customWidth="1"/>
    <col min="31" max="32" width="10" style="3"/>
    <col min="33" max="33" width="15.25" style="3" bestFit="1" customWidth="1"/>
    <col min="34" max="34" width="10" style="3"/>
    <col min="35" max="35" width="7.625" style="3" customWidth="1"/>
    <col min="36" max="36" width="16" style="3" customWidth="1"/>
    <col min="37" max="37" width="14.375" style="3" customWidth="1"/>
    <col min="38" max="16384" width="10" style="3"/>
  </cols>
  <sheetData>
    <row r="1" spans="1:43" ht="15.75" customHeight="1" x14ac:dyDescent="0.2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43" x14ac:dyDescent="0.2">
      <c r="A2" s="74"/>
      <c r="B2" s="74"/>
      <c r="C2" s="74"/>
      <c r="D2" s="74"/>
      <c r="E2" s="76"/>
      <c r="F2" s="76"/>
      <c r="G2" s="76"/>
      <c r="H2" s="76"/>
      <c r="I2" s="76"/>
      <c r="J2" s="76"/>
      <c r="K2" s="76"/>
      <c r="L2" s="76"/>
      <c r="M2" s="74"/>
    </row>
    <row r="3" spans="1:43" x14ac:dyDescent="0.2">
      <c r="A3" s="74" t="s">
        <v>173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43" x14ac:dyDescent="0.2">
      <c r="A4" s="285" t="s">
        <v>294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43" ht="13.5" thickBot="1" x14ac:dyDescent="0.25">
      <c r="D5" s="11"/>
      <c r="E5" s="11"/>
      <c r="F5" s="36"/>
      <c r="G5" s="36"/>
      <c r="H5" s="36"/>
      <c r="I5" s="36"/>
      <c r="J5" s="36"/>
      <c r="K5" s="36"/>
      <c r="L5" s="36"/>
      <c r="O5" s="3" t="s">
        <v>132</v>
      </c>
      <c r="R5" s="3" t="s">
        <v>145</v>
      </c>
      <c r="U5" s="3" t="s">
        <v>180</v>
      </c>
      <c r="X5" s="3" t="s">
        <v>193</v>
      </c>
      <c r="AA5" s="3" t="s">
        <v>206</v>
      </c>
      <c r="AD5" s="3" t="s">
        <v>220</v>
      </c>
      <c r="AG5" s="3" t="s">
        <v>257</v>
      </c>
      <c r="AJ5" s="3" t="s">
        <v>267</v>
      </c>
      <c r="AM5" s="3" t="s">
        <v>279</v>
      </c>
      <c r="AP5" s="3" t="s">
        <v>287</v>
      </c>
    </row>
    <row r="6" spans="1:43" ht="13.5" thickTop="1" x14ac:dyDescent="0.2">
      <c r="A6" s="5"/>
      <c r="B6" s="37"/>
      <c r="C6" s="5"/>
      <c r="D6" s="5"/>
      <c r="E6" s="5"/>
      <c r="F6" s="128"/>
      <c r="G6" s="128"/>
      <c r="H6" s="128"/>
      <c r="I6" s="128"/>
      <c r="J6" s="128"/>
      <c r="K6" s="128"/>
      <c r="L6" s="5"/>
      <c r="M6" s="5"/>
      <c r="O6" s="3" t="s">
        <v>70</v>
      </c>
      <c r="R6" s="3" t="s">
        <v>70</v>
      </c>
      <c r="U6" s="3" t="s">
        <v>70</v>
      </c>
      <c r="X6" s="3" t="s">
        <v>70</v>
      </c>
      <c r="AA6" s="3" t="s">
        <v>70</v>
      </c>
      <c r="AD6" s="3" t="s">
        <v>70</v>
      </c>
      <c r="AG6" s="3" t="s">
        <v>70</v>
      </c>
      <c r="AJ6" s="3" t="s">
        <v>70</v>
      </c>
      <c r="AM6" s="3" t="s">
        <v>70</v>
      </c>
      <c r="AP6" s="3" t="s">
        <v>70</v>
      </c>
    </row>
    <row r="7" spans="1:43" ht="12.75" customHeight="1" x14ac:dyDescent="0.2">
      <c r="A7" s="7"/>
      <c r="B7" s="36"/>
      <c r="E7" s="1"/>
      <c r="F7" s="200"/>
      <c r="G7" s="200"/>
      <c r="H7" s="200"/>
      <c r="I7" s="200"/>
      <c r="J7" s="200"/>
      <c r="K7" s="200"/>
      <c r="L7" s="6" t="s">
        <v>27</v>
      </c>
      <c r="M7" s="6"/>
      <c r="O7" s="3" t="s">
        <v>43</v>
      </c>
      <c r="R7" s="3" t="s">
        <v>43</v>
      </c>
      <c r="U7" s="3" t="s">
        <v>43</v>
      </c>
      <c r="X7" s="3" t="s">
        <v>43</v>
      </c>
      <c r="AA7" s="3" t="s">
        <v>43</v>
      </c>
      <c r="AD7" s="3" t="s">
        <v>43</v>
      </c>
      <c r="AG7" s="3" t="s">
        <v>43</v>
      </c>
      <c r="AJ7" s="3" t="s">
        <v>43</v>
      </c>
      <c r="AM7" s="3" t="s">
        <v>43</v>
      </c>
      <c r="AP7" s="3" t="s">
        <v>43</v>
      </c>
    </row>
    <row r="8" spans="1:43" ht="12.75" customHeight="1" x14ac:dyDescent="0.2">
      <c r="A8" s="7"/>
      <c r="B8" s="40"/>
      <c r="C8" s="7"/>
      <c r="D8" s="7"/>
      <c r="E8" s="7"/>
      <c r="F8" s="200"/>
      <c r="G8" s="200"/>
      <c r="H8" s="200"/>
      <c r="I8" s="200"/>
      <c r="J8" s="200"/>
      <c r="K8" s="200"/>
      <c r="L8" s="10" t="s">
        <v>39</v>
      </c>
      <c r="M8" s="10" t="s">
        <v>40</v>
      </c>
      <c r="O8" s="3" t="s">
        <v>71</v>
      </c>
      <c r="R8" s="3" t="s">
        <v>71</v>
      </c>
      <c r="U8" s="3" t="s">
        <v>71</v>
      </c>
      <c r="X8" s="3" t="s">
        <v>71</v>
      </c>
      <c r="AA8" s="3" t="s">
        <v>71</v>
      </c>
      <c r="AD8" s="3" t="s">
        <v>71</v>
      </c>
      <c r="AG8" s="3" t="s">
        <v>71</v>
      </c>
      <c r="AJ8" s="3" t="s">
        <v>71</v>
      </c>
      <c r="AM8" s="3" t="s">
        <v>71</v>
      </c>
      <c r="AP8" s="3" t="s">
        <v>71</v>
      </c>
    </row>
    <row r="9" spans="1:43" ht="13.5" thickBot="1" x14ac:dyDescent="0.25">
      <c r="A9" s="8" t="s">
        <v>1</v>
      </c>
      <c r="B9" s="264" t="s">
        <v>132</v>
      </c>
      <c r="C9" s="264" t="s">
        <v>145</v>
      </c>
      <c r="D9" s="264" t="s">
        <v>180</v>
      </c>
      <c r="E9" s="264" t="s">
        <v>193</v>
      </c>
      <c r="F9" s="264" t="s">
        <v>206</v>
      </c>
      <c r="G9" s="264" t="s">
        <v>220</v>
      </c>
      <c r="H9" s="264" t="s">
        <v>240</v>
      </c>
      <c r="I9" s="264" t="s">
        <v>267</v>
      </c>
      <c r="J9" s="264" t="s">
        <v>279</v>
      </c>
      <c r="K9" s="264" t="s">
        <v>287</v>
      </c>
      <c r="L9" s="9" t="s">
        <v>38</v>
      </c>
      <c r="M9" s="9" t="s">
        <v>38</v>
      </c>
    </row>
    <row r="10" spans="1:43" ht="15.75" x14ac:dyDescent="0.25">
      <c r="A10" s="7" t="s">
        <v>2</v>
      </c>
      <c r="B10" s="11">
        <v>418461</v>
      </c>
      <c r="C10" s="11">
        <v>469096.99900000001</v>
      </c>
      <c r="D10" s="11">
        <v>547383.44384624995</v>
      </c>
      <c r="E10" s="11">
        <v>639117.95200000005</v>
      </c>
      <c r="F10" s="11">
        <v>728060.01199999999</v>
      </c>
      <c r="G10" s="11">
        <v>772370.44200000004</v>
      </c>
      <c r="H10" s="11">
        <v>756096.11299999978</v>
      </c>
      <c r="I10" s="11">
        <v>704670.6100000001</v>
      </c>
      <c r="J10" s="11">
        <v>673570.995</v>
      </c>
      <c r="K10" s="11">
        <f>AQ10</f>
        <v>671973.78399999999</v>
      </c>
      <c r="L10" s="151">
        <f>(K10-J10)*100/J10</f>
        <v>-0.23712585783181034</v>
      </c>
      <c r="M10" s="156">
        <f>((K10-B10)*100)/B10</f>
        <v>60.582177072654318</v>
      </c>
      <c r="O10" s="11">
        <f>SUM(O12:O39)</f>
        <v>418460091.5</v>
      </c>
      <c r="P10" s="11">
        <f>SUM(P12:P39)</f>
        <v>418460.09149999998</v>
      </c>
      <c r="R10" s="11">
        <f>SUM(R12:R39)</f>
        <v>469096999</v>
      </c>
      <c r="S10" s="11">
        <f>SUM(S12:S39)</f>
        <v>469096.99900000001</v>
      </c>
      <c r="U10" s="11">
        <f>SUM(U12:U39)</f>
        <v>547383443.84625006</v>
      </c>
      <c r="V10" s="11">
        <f>SUM(V12:V39)</f>
        <v>547383.44384624995</v>
      </c>
      <c r="X10" s="11">
        <f>SUM(X12:X39)</f>
        <v>639117952</v>
      </c>
      <c r="Y10" s="11">
        <f>SUM(Y12:Y39)</f>
        <v>639117.95200000005</v>
      </c>
      <c r="AA10" s="11">
        <f>SUM(AA12:AA39)</f>
        <v>728060012</v>
      </c>
      <c r="AB10" s="11">
        <f>SUM(AB12:AB39)</f>
        <v>728060.01199999999</v>
      </c>
      <c r="AD10" s="181">
        <f>SUM(AD12:AD39)</f>
        <v>772370442</v>
      </c>
      <c r="AE10" s="11">
        <f>SUM(AE12:AE39)</f>
        <v>772370.44200000004</v>
      </c>
      <c r="AG10" s="181">
        <f>SUM(AG12:AG39)</f>
        <v>756096113</v>
      </c>
      <c r="AH10" s="11">
        <f>SUM(AH12:AH39)</f>
        <v>756096.11299999978</v>
      </c>
      <c r="AJ10" s="181">
        <f>SUM(AJ12:AJ39)</f>
        <v>704670610</v>
      </c>
      <c r="AK10" s="11">
        <f>SUM(AK12:AK39)</f>
        <v>704670.6100000001</v>
      </c>
      <c r="AM10" s="3">
        <f>SUM(AM12:AM39)</f>
        <v>673570995</v>
      </c>
      <c r="AN10" s="3">
        <f>SUM(AN12:AN39)</f>
        <v>673570.995</v>
      </c>
      <c r="AP10" s="3">
        <v>671973784</v>
      </c>
      <c r="AQ10" s="3">
        <f>AP10/1000</f>
        <v>671973.78399999999</v>
      </c>
    </row>
    <row r="11" spans="1:43" ht="15.75" x14ac:dyDescent="0.25">
      <c r="B11" s="36"/>
      <c r="C11" s="36"/>
      <c r="D11" s="36"/>
      <c r="F11" s="36"/>
      <c r="G11" s="36"/>
      <c r="H11" s="36"/>
      <c r="I11" s="36"/>
      <c r="J11" s="36"/>
      <c r="K11" s="36"/>
      <c r="L11" s="1"/>
      <c r="M11" s="51"/>
      <c r="AD11" s="181">
        <v>772370442</v>
      </c>
    </row>
    <row r="12" spans="1:43" ht="15.75" x14ac:dyDescent="0.25">
      <c r="A12" s="1" t="s">
        <v>3</v>
      </c>
      <c r="B12" s="40">
        <v>2679</v>
      </c>
      <c r="C12" s="40">
        <v>2769.308</v>
      </c>
      <c r="D12" s="40">
        <v>2926.1089999999999</v>
      </c>
      <c r="E12" s="40">
        <v>3095.2930000000001</v>
      </c>
      <c r="F12" s="40">
        <v>3411.03</v>
      </c>
      <c r="G12" s="40">
        <v>3816.56</v>
      </c>
      <c r="H12" s="40">
        <v>4010.11</v>
      </c>
      <c r="I12" s="40">
        <v>4014.5709999999999</v>
      </c>
      <c r="J12" s="40">
        <v>3962.462</v>
      </c>
      <c r="K12" s="40">
        <f>AQ12</f>
        <v>3889.9630000000002</v>
      </c>
      <c r="L12" s="151">
        <f t="shared" ref="L12:L39" si="0">(K12-J12)*100/J12</f>
        <v>-1.8296453063776965</v>
      </c>
      <c r="M12" s="156">
        <f>((K12-B12)*100)/B12</f>
        <v>45.202053004852566</v>
      </c>
      <c r="O12" s="3">
        <v>2679375</v>
      </c>
      <c r="P12" s="1">
        <f>O12/1000</f>
        <v>2679.375</v>
      </c>
      <c r="R12" s="3">
        <v>2769308</v>
      </c>
      <c r="S12" s="1">
        <f>R12/1000</f>
        <v>2769.308</v>
      </c>
      <c r="U12" s="3">
        <v>2926109</v>
      </c>
      <c r="V12" s="1">
        <f>U12/1000</f>
        <v>2926.1089999999999</v>
      </c>
      <c r="X12" s="3">
        <v>3095293</v>
      </c>
      <c r="Y12" s="1">
        <f>X12/1000</f>
        <v>3095.2930000000001</v>
      </c>
      <c r="AA12" s="3">
        <v>3411030</v>
      </c>
      <c r="AB12" s="1">
        <f>AA12/1000</f>
        <v>3411.03</v>
      </c>
      <c r="AD12" s="182">
        <v>3816560</v>
      </c>
      <c r="AE12" s="1">
        <f>AD12/1000</f>
        <v>3816.56</v>
      </c>
      <c r="AG12" s="221">
        <v>4010110</v>
      </c>
      <c r="AH12" s="1">
        <f>AG12/1000</f>
        <v>4010.11</v>
      </c>
      <c r="AJ12" s="221">
        <v>4014571</v>
      </c>
      <c r="AK12" s="1">
        <f>AJ12/1000</f>
        <v>4014.5709999999999</v>
      </c>
      <c r="AM12" s="3">
        <v>3962462</v>
      </c>
      <c r="AN12" s="3">
        <f>AM12/1000</f>
        <v>3962.462</v>
      </c>
      <c r="AP12" s="3">
        <v>3889963</v>
      </c>
      <c r="AQ12" s="3">
        <f>AP12/1000</f>
        <v>3889.9630000000002</v>
      </c>
    </row>
    <row r="13" spans="1:43" ht="15.75" x14ac:dyDescent="0.25">
      <c r="A13" s="1" t="s">
        <v>4</v>
      </c>
      <c r="B13" s="40">
        <v>46070</v>
      </c>
      <c r="C13" s="40">
        <v>52254.68</v>
      </c>
      <c r="D13" s="40">
        <v>60826.688000000002</v>
      </c>
      <c r="E13" s="40">
        <v>71787.490000000005</v>
      </c>
      <c r="F13" s="40">
        <v>81956.148000000001</v>
      </c>
      <c r="G13" s="40">
        <v>86849.623000000007</v>
      </c>
      <c r="H13" s="40">
        <v>84987.819000000003</v>
      </c>
      <c r="I13" s="40">
        <v>79589.953999999998</v>
      </c>
      <c r="J13" s="40">
        <v>76293.86</v>
      </c>
      <c r="K13" s="40">
        <f t="shared" ref="K13:K16" si="1">AQ13</f>
        <v>77806.972999999998</v>
      </c>
      <c r="L13" s="151">
        <f t="shared" si="0"/>
        <v>1.9832696890680293</v>
      </c>
      <c r="M13" s="156">
        <f t="shared" ref="M13:M16" si="2">((K13-B13)*100)/B13</f>
        <v>68.888589103538095</v>
      </c>
      <c r="O13" s="3">
        <v>46069922</v>
      </c>
      <c r="P13" s="1">
        <f>O13/1000</f>
        <v>46069.921999999999</v>
      </c>
      <c r="R13" s="3">
        <v>52254680</v>
      </c>
      <c r="S13" s="1">
        <f>R13/1000</f>
        <v>52254.68</v>
      </c>
      <c r="U13" s="3">
        <v>60826688</v>
      </c>
      <c r="V13" s="1">
        <f>U13/1000</f>
        <v>60826.688000000002</v>
      </c>
      <c r="X13" s="3">
        <v>71787490</v>
      </c>
      <c r="Y13" s="1">
        <f>X13/1000</f>
        <v>71787.490000000005</v>
      </c>
      <c r="AA13" s="3">
        <v>81956148</v>
      </c>
      <c r="AB13" s="1">
        <f>AA13/1000</f>
        <v>81956.148000000001</v>
      </c>
      <c r="AD13" s="182">
        <v>86849623</v>
      </c>
      <c r="AE13" s="1">
        <f>AD13/1000</f>
        <v>86849.623000000007</v>
      </c>
      <c r="AG13" s="221">
        <v>84987819</v>
      </c>
      <c r="AH13" s="1">
        <f>AG13/1000</f>
        <v>84987.819000000003</v>
      </c>
      <c r="AJ13" s="221">
        <v>79589954</v>
      </c>
      <c r="AK13" s="1">
        <f t="shared" ref="AK13:AK39" si="3">AJ13/1000</f>
        <v>79589.953999999998</v>
      </c>
      <c r="AM13" s="3">
        <v>76293860</v>
      </c>
      <c r="AN13" s="3">
        <f t="shared" ref="AN13:AN39" si="4">AM13/1000</f>
        <v>76293.86</v>
      </c>
      <c r="AP13" s="3">
        <v>77806973</v>
      </c>
      <c r="AQ13" s="3">
        <f t="shared" ref="AQ13:AQ16" si="5">AP13/1000</f>
        <v>77806.972999999998</v>
      </c>
    </row>
    <row r="14" spans="1:43" ht="15.75" x14ac:dyDescent="0.25">
      <c r="A14" s="1" t="s">
        <v>5</v>
      </c>
      <c r="B14" s="40">
        <v>21578</v>
      </c>
      <c r="C14" s="40">
        <v>22617.991999999998</v>
      </c>
      <c r="D14" s="40">
        <v>25256.647871749999</v>
      </c>
      <c r="E14" s="40">
        <v>29032.305</v>
      </c>
      <c r="F14" s="40">
        <v>33564.629999999997</v>
      </c>
      <c r="G14" s="40">
        <v>38190.377</v>
      </c>
      <c r="H14" s="40">
        <v>39149.24</v>
      </c>
      <c r="I14" s="40">
        <v>37515.837</v>
      </c>
      <c r="J14" s="40">
        <v>35123.385000000002</v>
      </c>
      <c r="K14" s="40">
        <f t="shared" si="1"/>
        <v>35895.146000000001</v>
      </c>
      <c r="L14" s="151">
        <f t="shared" si="0"/>
        <v>2.1972853698468944</v>
      </c>
      <c r="M14" s="156">
        <f t="shared" si="2"/>
        <v>66.350662712021503</v>
      </c>
      <c r="O14" s="3">
        <v>21577606</v>
      </c>
      <c r="P14" s="1">
        <f>O14/1000</f>
        <v>21577.606</v>
      </c>
      <c r="R14" s="3">
        <v>22617992</v>
      </c>
      <c r="S14" s="1">
        <f>R14/1000</f>
        <v>22617.991999999998</v>
      </c>
      <c r="U14" s="3">
        <v>25256647.871750001</v>
      </c>
      <c r="V14" s="1">
        <f>U14/1000</f>
        <v>25256.647871749999</v>
      </c>
      <c r="X14" s="3">
        <v>29032305</v>
      </c>
      <c r="Y14" s="1">
        <f>X14/1000</f>
        <v>29032.305</v>
      </c>
      <c r="AA14" s="3">
        <v>33564630</v>
      </c>
      <c r="AB14" s="1">
        <f>AA14/1000</f>
        <v>33564.629999999997</v>
      </c>
      <c r="AD14" s="182">
        <v>38190377</v>
      </c>
      <c r="AE14" s="1">
        <f>AD14/1000</f>
        <v>38190.377</v>
      </c>
      <c r="AG14" s="221">
        <v>39149240</v>
      </c>
      <c r="AH14" s="1">
        <f>AG14/1000</f>
        <v>39149.24</v>
      </c>
      <c r="AJ14" s="221">
        <v>37515837</v>
      </c>
      <c r="AK14" s="1">
        <f t="shared" si="3"/>
        <v>37515.837</v>
      </c>
      <c r="AM14" s="3">
        <v>35123385</v>
      </c>
      <c r="AN14" s="3">
        <f t="shared" si="4"/>
        <v>35123.385000000002</v>
      </c>
      <c r="AP14" s="3">
        <v>35895146</v>
      </c>
      <c r="AQ14" s="3">
        <f t="shared" si="5"/>
        <v>35895.146000000001</v>
      </c>
    </row>
    <row r="15" spans="1:43" ht="15.75" x14ac:dyDescent="0.25">
      <c r="A15" s="1" t="s">
        <v>6</v>
      </c>
      <c r="B15" s="40">
        <v>50534</v>
      </c>
      <c r="C15" s="40">
        <v>55260.330999999998</v>
      </c>
      <c r="D15" s="40">
        <v>62365.607000000004</v>
      </c>
      <c r="E15" s="40">
        <v>72129.48</v>
      </c>
      <c r="F15" s="40">
        <v>81732.183000000005</v>
      </c>
      <c r="G15" s="40">
        <v>88989.97</v>
      </c>
      <c r="H15" s="40">
        <v>89397.035000000003</v>
      </c>
      <c r="I15" s="40">
        <v>84302.273000000001</v>
      </c>
      <c r="J15" s="40">
        <v>80753.433000000005</v>
      </c>
      <c r="K15" s="40">
        <f t="shared" si="1"/>
        <v>78005.880999999994</v>
      </c>
      <c r="L15" s="151">
        <f t="shared" si="0"/>
        <v>-3.4023965272163852</v>
      </c>
      <c r="M15" s="156">
        <f t="shared" si="2"/>
        <v>54.363163414730671</v>
      </c>
      <c r="O15" s="3">
        <v>50533574</v>
      </c>
      <c r="P15" s="1">
        <f>O15/1000</f>
        <v>50533.574000000001</v>
      </c>
      <c r="R15" s="3">
        <v>55260331</v>
      </c>
      <c r="S15" s="1">
        <f>R15/1000</f>
        <v>55260.330999999998</v>
      </c>
      <c r="U15" s="3">
        <v>62365607</v>
      </c>
      <c r="V15" s="1">
        <f>U15/1000</f>
        <v>62365.607000000004</v>
      </c>
      <c r="X15" s="3">
        <v>72129480</v>
      </c>
      <c r="Y15" s="1">
        <f>X15/1000</f>
        <v>72129.48</v>
      </c>
      <c r="AA15" s="3">
        <v>81732183</v>
      </c>
      <c r="AB15" s="1">
        <f>AA15/1000</f>
        <v>81732.183000000005</v>
      </c>
      <c r="AD15" s="182">
        <v>88989970</v>
      </c>
      <c r="AE15" s="1">
        <f>AD15/1000</f>
        <v>88989.97</v>
      </c>
      <c r="AG15" s="221">
        <v>89397035</v>
      </c>
      <c r="AH15" s="1">
        <f>AG15/1000</f>
        <v>89397.035000000003</v>
      </c>
      <c r="AJ15" s="221">
        <v>84302273</v>
      </c>
      <c r="AK15" s="1">
        <f t="shared" si="3"/>
        <v>84302.273000000001</v>
      </c>
      <c r="AM15" s="3">
        <v>80753433</v>
      </c>
      <c r="AN15" s="3">
        <f t="shared" si="4"/>
        <v>80753.433000000005</v>
      </c>
      <c r="AP15" s="3">
        <v>78005881</v>
      </c>
      <c r="AQ15" s="3">
        <f t="shared" si="5"/>
        <v>78005.880999999994</v>
      </c>
    </row>
    <row r="16" spans="1:43" ht="15.75" x14ac:dyDescent="0.25">
      <c r="A16" s="1" t="s">
        <v>7</v>
      </c>
      <c r="B16" s="40">
        <v>7507</v>
      </c>
      <c r="C16" s="40">
        <v>8273.2800000000007</v>
      </c>
      <c r="D16" s="40">
        <v>9742.4169999999995</v>
      </c>
      <c r="E16" s="40">
        <v>11667.003000000001</v>
      </c>
      <c r="F16" s="40">
        <v>12916.675999999999</v>
      </c>
      <c r="G16" s="40">
        <v>13951.302</v>
      </c>
      <c r="H16" s="40">
        <v>14209.661</v>
      </c>
      <c r="I16" s="40">
        <v>13333.624</v>
      </c>
      <c r="J16" s="40">
        <v>12553.694</v>
      </c>
      <c r="K16" s="40">
        <f t="shared" si="1"/>
        <v>12232.236000000001</v>
      </c>
      <c r="L16" s="151">
        <f t="shared" si="0"/>
        <v>-2.5606646139375289</v>
      </c>
      <c r="M16" s="156">
        <f t="shared" si="2"/>
        <v>62.944398561342759</v>
      </c>
      <c r="O16" s="3">
        <v>7506646</v>
      </c>
      <c r="P16" s="1">
        <f>O16/1000</f>
        <v>7506.6459999999997</v>
      </c>
      <c r="R16" s="3">
        <v>8273280</v>
      </c>
      <c r="S16" s="1">
        <f>R16/1000</f>
        <v>8273.2800000000007</v>
      </c>
      <c r="U16" s="3">
        <v>9742417</v>
      </c>
      <c r="V16" s="1">
        <f>U16/1000</f>
        <v>9742.4169999999995</v>
      </c>
      <c r="X16" s="3">
        <v>11667003</v>
      </c>
      <c r="Y16" s="1">
        <f>X16/1000</f>
        <v>11667.003000000001</v>
      </c>
      <c r="AA16" s="3">
        <v>12916676</v>
      </c>
      <c r="AB16" s="1">
        <f>AA16/1000</f>
        <v>12916.675999999999</v>
      </c>
      <c r="AD16" s="182">
        <v>13951302</v>
      </c>
      <c r="AE16" s="1">
        <f>AD16/1000</f>
        <v>13951.302</v>
      </c>
      <c r="AG16" s="221">
        <v>14209661</v>
      </c>
      <c r="AH16" s="1">
        <f>AG16/1000</f>
        <v>14209.661</v>
      </c>
      <c r="AJ16" s="221">
        <v>13333624</v>
      </c>
      <c r="AK16" s="1">
        <f t="shared" si="3"/>
        <v>13333.624</v>
      </c>
      <c r="AM16" s="3">
        <v>12553694</v>
      </c>
      <c r="AN16" s="3">
        <f t="shared" si="4"/>
        <v>12553.694</v>
      </c>
      <c r="AP16" s="3">
        <v>12232236</v>
      </c>
      <c r="AQ16" s="3">
        <f t="shared" si="5"/>
        <v>12232.236000000001</v>
      </c>
    </row>
    <row r="17" spans="1:43" ht="15.75" x14ac:dyDescent="0.25">
      <c r="B17" s="36"/>
      <c r="C17" s="36"/>
      <c r="D17" s="36"/>
      <c r="F17" s="36"/>
      <c r="G17" s="36"/>
      <c r="H17" s="36"/>
      <c r="I17" s="36"/>
      <c r="J17" s="36"/>
      <c r="K17" s="40"/>
      <c r="L17" s="151"/>
      <c r="M17" s="156"/>
      <c r="AD17" s="182"/>
      <c r="AG17" s="221"/>
      <c r="AJ17" s="221"/>
      <c r="AK17" s="1"/>
    </row>
    <row r="18" spans="1:43" ht="15.75" x14ac:dyDescent="0.25">
      <c r="A18" s="1" t="s">
        <v>8</v>
      </c>
      <c r="B18" s="40">
        <v>1598</v>
      </c>
      <c r="C18" s="40">
        <v>1732.039</v>
      </c>
      <c r="D18" s="40">
        <v>2089.0160000000001</v>
      </c>
      <c r="E18" s="40">
        <v>2466.4</v>
      </c>
      <c r="F18" s="40">
        <v>2869.8690000000001</v>
      </c>
      <c r="G18" s="40">
        <v>3199.3229999999999</v>
      </c>
      <c r="H18" s="40">
        <v>3182.6869999999999</v>
      </c>
      <c r="I18" s="40">
        <v>2949.8420000000001</v>
      </c>
      <c r="J18" s="40">
        <v>2810.3159999999998</v>
      </c>
      <c r="K18" s="40">
        <f t="shared" ref="K18:K39" si="6">AQ18</f>
        <v>2612.6559999999999</v>
      </c>
      <c r="L18" s="151">
        <f t="shared" si="0"/>
        <v>-7.03337275950462</v>
      </c>
      <c r="M18" s="156">
        <f t="shared" ref="M18:M39" si="7">((K18-B18)*100)/B18</f>
        <v>63.495369211514387</v>
      </c>
      <c r="O18" s="3">
        <v>1597825</v>
      </c>
      <c r="P18" s="1">
        <f>O18/1000</f>
        <v>1597.825</v>
      </c>
      <c r="R18" s="3">
        <v>1732039</v>
      </c>
      <c r="S18" s="1">
        <f>R18/1000</f>
        <v>1732.039</v>
      </c>
      <c r="U18" s="3">
        <v>2089016</v>
      </c>
      <c r="V18" s="1">
        <f>U18/1000</f>
        <v>2089.0160000000001</v>
      </c>
      <c r="X18" s="3">
        <v>2466400</v>
      </c>
      <c r="Y18" s="1">
        <f>X18/1000</f>
        <v>2466.4</v>
      </c>
      <c r="AA18" s="3">
        <v>2869869</v>
      </c>
      <c r="AB18" s="1">
        <f>AA18/1000</f>
        <v>2869.8690000000001</v>
      </c>
      <c r="AD18" s="182">
        <v>3199323</v>
      </c>
      <c r="AE18" s="1">
        <f>AD18/1000</f>
        <v>3199.3229999999999</v>
      </c>
      <c r="AG18" s="221">
        <v>3182687</v>
      </c>
      <c r="AH18" s="1">
        <f>AG18/1000</f>
        <v>3182.6869999999999</v>
      </c>
      <c r="AJ18" s="221">
        <v>2949842</v>
      </c>
      <c r="AK18" s="1">
        <f t="shared" si="3"/>
        <v>2949.8420000000001</v>
      </c>
      <c r="AM18" s="3">
        <v>2810316</v>
      </c>
      <c r="AN18" s="3">
        <f t="shared" si="4"/>
        <v>2810.3159999999998</v>
      </c>
      <c r="AP18" s="3">
        <v>2612656</v>
      </c>
      <c r="AQ18" s="3">
        <f t="shared" ref="AQ18:AQ39" si="8">AP18/1000</f>
        <v>2612.6559999999999</v>
      </c>
    </row>
    <row r="19" spans="1:43" ht="15.75" x14ac:dyDescent="0.25">
      <c r="A19" s="1" t="s">
        <v>9</v>
      </c>
      <c r="B19" s="40">
        <v>11890</v>
      </c>
      <c r="C19" s="40">
        <v>13331.645</v>
      </c>
      <c r="D19" s="40">
        <v>15453.866</v>
      </c>
      <c r="E19" s="40">
        <v>17935.277999999998</v>
      </c>
      <c r="F19" s="40">
        <v>20329.009999999998</v>
      </c>
      <c r="G19" s="40">
        <v>22093.993999999999</v>
      </c>
      <c r="H19" s="40">
        <v>20915.008999999998</v>
      </c>
      <c r="I19" s="40">
        <v>19678.687000000002</v>
      </c>
      <c r="J19" s="40">
        <v>18861.957999999999</v>
      </c>
      <c r="K19" s="40">
        <f t="shared" si="6"/>
        <v>18484.249</v>
      </c>
      <c r="L19" s="151">
        <f t="shared" si="0"/>
        <v>-2.002490939699892</v>
      </c>
      <c r="M19" s="156">
        <f t="shared" si="7"/>
        <v>55.460462573591258</v>
      </c>
      <c r="O19" s="3">
        <v>11890136</v>
      </c>
      <c r="P19" s="1">
        <f>O19/1000</f>
        <v>11890.136</v>
      </c>
      <c r="R19" s="3">
        <v>13331645</v>
      </c>
      <c r="S19" s="1">
        <f>R19/1000</f>
        <v>13331.645</v>
      </c>
      <c r="U19" s="3">
        <v>15453866</v>
      </c>
      <c r="V19" s="1">
        <f>U19/1000</f>
        <v>15453.866</v>
      </c>
      <c r="X19" s="3">
        <v>17935278</v>
      </c>
      <c r="Y19" s="1">
        <f>X19/1000</f>
        <v>17935.277999999998</v>
      </c>
      <c r="AA19" s="3">
        <v>20329010</v>
      </c>
      <c r="AB19" s="1">
        <f>AA19/1000</f>
        <v>20329.009999999998</v>
      </c>
      <c r="AD19" s="182">
        <v>22093994</v>
      </c>
      <c r="AE19" s="1">
        <f>AD19/1000</f>
        <v>22093.993999999999</v>
      </c>
      <c r="AG19" s="221">
        <v>20915009</v>
      </c>
      <c r="AH19" s="1">
        <f>AG19/1000</f>
        <v>20915.008999999998</v>
      </c>
      <c r="AJ19" s="221">
        <v>19678687</v>
      </c>
      <c r="AK19" s="1">
        <f t="shared" si="3"/>
        <v>19678.687000000002</v>
      </c>
      <c r="AM19" s="3">
        <v>18861958</v>
      </c>
      <c r="AN19" s="3">
        <f t="shared" si="4"/>
        <v>18861.957999999999</v>
      </c>
      <c r="AP19" s="3">
        <v>18484249</v>
      </c>
      <c r="AQ19" s="3">
        <f t="shared" si="8"/>
        <v>18484.249</v>
      </c>
    </row>
    <row r="20" spans="1:43" ht="15.75" x14ac:dyDescent="0.25">
      <c r="A20" s="1" t="s">
        <v>10</v>
      </c>
      <c r="B20" s="40">
        <v>6266</v>
      </c>
      <c r="C20" s="40">
        <v>6771.7489999999998</v>
      </c>
      <c r="D20" s="40">
        <v>7932.0029999999997</v>
      </c>
      <c r="E20" s="40">
        <v>9206.0869999999995</v>
      </c>
      <c r="F20" s="40">
        <v>10469.664000000001</v>
      </c>
      <c r="G20" s="40">
        <v>11184.512000000001</v>
      </c>
      <c r="H20" s="40">
        <v>11067.074000000001</v>
      </c>
      <c r="I20" s="40">
        <v>10558.891</v>
      </c>
      <c r="J20" s="40">
        <v>9967.4699999999993</v>
      </c>
      <c r="K20" s="40">
        <f t="shared" si="6"/>
        <v>9668.7780000000002</v>
      </c>
      <c r="L20" s="151">
        <f t="shared" si="0"/>
        <v>-2.9966681615294464</v>
      </c>
      <c r="M20" s="156">
        <f t="shared" si="7"/>
        <v>54.305426109160557</v>
      </c>
      <c r="O20" s="3">
        <v>6266367</v>
      </c>
      <c r="P20" s="1">
        <f>O20/1000</f>
        <v>6266.3670000000002</v>
      </c>
      <c r="R20" s="3">
        <v>6771749</v>
      </c>
      <c r="S20" s="1">
        <f>R20/1000</f>
        <v>6771.7489999999998</v>
      </c>
      <c r="U20" s="3">
        <v>7932003</v>
      </c>
      <c r="V20" s="1">
        <f>U20/1000</f>
        <v>7932.0029999999997</v>
      </c>
      <c r="X20" s="3">
        <v>9206087</v>
      </c>
      <c r="Y20" s="1">
        <f>X20/1000</f>
        <v>9206.0869999999995</v>
      </c>
      <c r="AA20" s="3">
        <v>10469664</v>
      </c>
      <c r="AB20" s="1">
        <f>AA20/1000</f>
        <v>10469.664000000001</v>
      </c>
      <c r="AD20" s="182">
        <v>11184512</v>
      </c>
      <c r="AE20" s="1">
        <f>AD20/1000</f>
        <v>11184.512000000001</v>
      </c>
      <c r="AG20" s="221">
        <v>11067074</v>
      </c>
      <c r="AH20" s="1">
        <f>AG20/1000</f>
        <v>11067.074000000001</v>
      </c>
      <c r="AJ20" s="221">
        <v>10558891</v>
      </c>
      <c r="AK20" s="1">
        <f t="shared" si="3"/>
        <v>10558.891</v>
      </c>
      <c r="AM20" s="3">
        <v>9967470</v>
      </c>
      <c r="AN20" s="3">
        <f t="shared" si="4"/>
        <v>9967.4699999999993</v>
      </c>
      <c r="AP20" s="3">
        <v>9668778</v>
      </c>
      <c r="AQ20" s="3">
        <f t="shared" si="8"/>
        <v>9668.7780000000002</v>
      </c>
    </row>
    <row r="21" spans="1:43" ht="15.75" x14ac:dyDescent="0.25">
      <c r="A21" s="1" t="s">
        <v>11</v>
      </c>
      <c r="B21" s="40">
        <v>10097</v>
      </c>
      <c r="C21" s="40">
        <v>11238.385</v>
      </c>
      <c r="D21" s="40">
        <v>13304.60542175</v>
      </c>
      <c r="E21" s="40">
        <v>16016.996999999999</v>
      </c>
      <c r="F21" s="40">
        <v>18586.394</v>
      </c>
      <c r="G21" s="40">
        <v>19882.782999999999</v>
      </c>
      <c r="H21" s="40">
        <v>18794.704000000002</v>
      </c>
      <c r="I21" s="40">
        <v>17521.348000000002</v>
      </c>
      <c r="J21" s="40">
        <v>16693.575000000001</v>
      </c>
      <c r="K21" s="40">
        <f t="shared" si="6"/>
        <v>16323.388000000001</v>
      </c>
      <c r="L21" s="151">
        <f t="shared" si="0"/>
        <v>-2.2175417787981297</v>
      </c>
      <c r="M21" s="156">
        <f t="shared" si="7"/>
        <v>61.665722491829264</v>
      </c>
      <c r="O21" s="3">
        <v>10097010</v>
      </c>
      <c r="P21" s="1">
        <f>O21/1000</f>
        <v>10097.01</v>
      </c>
      <c r="R21" s="3">
        <v>11238385</v>
      </c>
      <c r="S21" s="1">
        <f>R21/1000</f>
        <v>11238.385</v>
      </c>
      <c r="U21" s="3">
        <v>13304605.42175</v>
      </c>
      <c r="V21" s="1">
        <f>U21/1000</f>
        <v>13304.60542175</v>
      </c>
      <c r="X21" s="3">
        <v>16016997</v>
      </c>
      <c r="Y21" s="1">
        <f>X21/1000</f>
        <v>16016.996999999999</v>
      </c>
      <c r="AA21" s="3">
        <v>18586394</v>
      </c>
      <c r="AB21" s="1">
        <f>AA21/1000</f>
        <v>18586.394</v>
      </c>
      <c r="AD21" s="182">
        <v>19882783</v>
      </c>
      <c r="AE21" s="1">
        <f>AD21/1000</f>
        <v>19882.782999999999</v>
      </c>
      <c r="AG21" s="221">
        <v>18794704</v>
      </c>
      <c r="AH21" s="1">
        <f>AG21/1000</f>
        <v>18794.704000000002</v>
      </c>
      <c r="AJ21" s="221">
        <v>17521348</v>
      </c>
      <c r="AK21" s="1">
        <f t="shared" si="3"/>
        <v>17521.348000000002</v>
      </c>
      <c r="AM21" s="3">
        <v>16693575</v>
      </c>
      <c r="AN21" s="3">
        <f t="shared" si="4"/>
        <v>16693.575000000001</v>
      </c>
      <c r="AP21" s="3">
        <v>16323388</v>
      </c>
      <c r="AQ21" s="3">
        <f t="shared" si="8"/>
        <v>16323.388000000001</v>
      </c>
    </row>
    <row r="22" spans="1:43" ht="15.75" x14ac:dyDescent="0.25">
      <c r="A22" s="1" t="s">
        <v>12</v>
      </c>
      <c r="B22" s="40">
        <v>1935</v>
      </c>
      <c r="C22" s="40">
        <v>2118.4569999999999</v>
      </c>
      <c r="D22" s="40">
        <v>2400.9169999999999</v>
      </c>
      <c r="E22" s="40">
        <v>2827.83</v>
      </c>
      <c r="F22" s="40">
        <v>3234.8119999999999</v>
      </c>
      <c r="G22" s="40">
        <v>3527.71</v>
      </c>
      <c r="H22" s="40">
        <v>3544.326</v>
      </c>
      <c r="I22" s="40">
        <v>3229.4859999999999</v>
      </c>
      <c r="J22" s="40">
        <v>3119.674</v>
      </c>
      <c r="K22" s="40">
        <f t="shared" si="6"/>
        <v>2891.4470000000001</v>
      </c>
      <c r="L22" s="151">
        <f t="shared" si="0"/>
        <v>-7.3157323489569697</v>
      </c>
      <c r="M22" s="156">
        <f t="shared" si="7"/>
        <v>49.428785529715768</v>
      </c>
      <c r="O22" s="3">
        <v>1934858</v>
      </c>
      <c r="P22" s="1">
        <f>O22/1000</f>
        <v>1934.8579999999999</v>
      </c>
      <c r="R22" s="3">
        <v>2118457</v>
      </c>
      <c r="S22" s="1">
        <f>R22/1000</f>
        <v>2118.4569999999999</v>
      </c>
      <c r="U22" s="3">
        <v>2400917</v>
      </c>
      <c r="V22" s="1">
        <f>U22/1000</f>
        <v>2400.9169999999999</v>
      </c>
      <c r="X22" s="3">
        <v>2827830</v>
      </c>
      <c r="Y22" s="1">
        <f>X22/1000</f>
        <v>2827.83</v>
      </c>
      <c r="AA22" s="3">
        <v>3234812</v>
      </c>
      <c r="AB22" s="1">
        <f>AA22/1000</f>
        <v>3234.8119999999999</v>
      </c>
      <c r="AD22" s="182">
        <v>3527710</v>
      </c>
      <c r="AE22" s="1">
        <f>AD22/1000</f>
        <v>3527.71</v>
      </c>
      <c r="AG22" s="221">
        <v>3544326</v>
      </c>
      <c r="AH22" s="1">
        <f>AG22/1000</f>
        <v>3544.326</v>
      </c>
      <c r="AJ22" s="221">
        <v>3229486</v>
      </c>
      <c r="AK22" s="1">
        <f t="shared" si="3"/>
        <v>3229.4859999999999</v>
      </c>
      <c r="AM22" s="3">
        <v>3119674</v>
      </c>
      <c r="AN22" s="3">
        <f t="shared" si="4"/>
        <v>3119.674</v>
      </c>
      <c r="AP22" s="3">
        <v>2891447</v>
      </c>
      <c r="AQ22" s="3">
        <f t="shared" si="8"/>
        <v>2891.4470000000001</v>
      </c>
    </row>
    <row r="23" spans="1:43" ht="15.75" x14ac:dyDescent="0.25">
      <c r="B23" s="36"/>
      <c r="C23" s="36"/>
      <c r="D23" s="36"/>
      <c r="F23" s="36"/>
      <c r="G23" s="36"/>
      <c r="H23" s="36"/>
      <c r="I23" s="36"/>
      <c r="J23" s="36"/>
      <c r="K23" s="40"/>
      <c r="L23" s="151"/>
      <c r="M23" s="156"/>
      <c r="AD23" s="183"/>
      <c r="AG23" s="205"/>
      <c r="AJ23" s="205"/>
      <c r="AK23" s="1"/>
    </row>
    <row r="24" spans="1:43" ht="15.75" x14ac:dyDescent="0.25">
      <c r="A24" s="1" t="s">
        <v>13</v>
      </c>
      <c r="B24" s="40">
        <v>16411</v>
      </c>
      <c r="C24" s="40">
        <v>18632.544000000002</v>
      </c>
      <c r="D24" s="40">
        <v>22292.911</v>
      </c>
      <c r="E24" s="40">
        <v>26577.953000000001</v>
      </c>
      <c r="F24" s="40">
        <v>30138.087</v>
      </c>
      <c r="G24" s="40">
        <v>31969.351999999999</v>
      </c>
      <c r="H24" s="40">
        <v>29761.665000000001</v>
      </c>
      <c r="I24" s="40">
        <v>27154.307000000001</v>
      </c>
      <c r="J24" s="40">
        <v>25893.045999999998</v>
      </c>
      <c r="K24" s="40">
        <f t="shared" ref="K24" si="9">AQ24</f>
        <v>26158.043000000001</v>
      </c>
      <c r="L24" s="151">
        <f t="shared" si="0"/>
        <v>1.0234292249741612</v>
      </c>
      <c r="M24" s="156">
        <f t="shared" ref="M24" si="10">((K24-B24)*100)/B24</f>
        <v>59.393352019986601</v>
      </c>
      <c r="O24" s="3">
        <v>16410859</v>
      </c>
      <c r="P24" s="1">
        <f>O24/1000</f>
        <v>16410.859</v>
      </c>
      <c r="R24" s="3">
        <v>18632544</v>
      </c>
      <c r="S24" s="1">
        <f>R24/1000</f>
        <v>18632.544000000002</v>
      </c>
      <c r="U24" s="3">
        <v>22292911</v>
      </c>
      <c r="V24" s="1">
        <f>U24/1000</f>
        <v>22292.911</v>
      </c>
      <c r="X24" s="3">
        <v>26577953</v>
      </c>
      <c r="Y24" s="1">
        <f>X24/1000</f>
        <v>26577.953000000001</v>
      </c>
      <c r="AA24" s="3">
        <v>30138087</v>
      </c>
      <c r="AB24" s="1">
        <f>AA24/1000</f>
        <v>30138.087</v>
      </c>
      <c r="AD24" s="182">
        <v>31969352</v>
      </c>
      <c r="AE24" s="1">
        <f>AD24/1000</f>
        <v>31969.351999999999</v>
      </c>
      <c r="AG24" s="221">
        <v>29761665</v>
      </c>
      <c r="AH24" s="1">
        <f>AG24/1000</f>
        <v>29761.665000000001</v>
      </c>
      <c r="AJ24" s="221">
        <v>27154307</v>
      </c>
      <c r="AK24" s="1">
        <f t="shared" si="3"/>
        <v>27154.307000000001</v>
      </c>
      <c r="AM24" s="3">
        <v>25893046</v>
      </c>
      <c r="AN24" s="3">
        <f t="shared" si="4"/>
        <v>25893.045999999998</v>
      </c>
      <c r="AP24" s="3">
        <v>26158043</v>
      </c>
      <c r="AQ24" s="3">
        <f t="shared" ref="AQ24" si="11">AP24/1000</f>
        <v>26158.043000000001</v>
      </c>
    </row>
    <row r="25" spans="1:43" ht="15.75" x14ac:dyDescent="0.25">
      <c r="A25" s="1" t="s">
        <v>14</v>
      </c>
      <c r="B25" s="40">
        <v>2513</v>
      </c>
      <c r="C25" s="40">
        <v>2806.8829999999998</v>
      </c>
      <c r="D25" s="40">
        <v>3371.9670000000001</v>
      </c>
      <c r="E25" s="40">
        <v>3865.703</v>
      </c>
      <c r="F25" s="40">
        <v>4356.3220000000001</v>
      </c>
      <c r="G25" s="40">
        <v>4689.7939999999999</v>
      </c>
      <c r="H25" s="40">
        <v>4975.9489999999996</v>
      </c>
      <c r="I25" s="40">
        <v>4978.2139999999999</v>
      </c>
      <c r="J25" s="40">
        <v>4834.7929999999997</v>
      </c>
      <c r="K25" s="40">
        <f t="shared" si="6"/>
        <v>4461.9399999999996</v>
      </c>
      <c r="L25" s="151">
        <f t="shared" si="0"/>
        <v>-7.711871014953485</v>
      </c>
      <c r="M25" s="156">
        <f t="shared" si="7"/>
        <v>77.554317548746511</v>
      </c>
      <c r="O25" s="3">
        <v>2513160</v>
      </c>
      <c r="P25" s="1">
        <f>O25/1000</f>
        <v>2513.16</v>
      </c>
      <c r="R25" s="3">
        <v>2806883</v>
      </c>
      <c r="S25" s="1">
        <f>R25/1000</f>
        <v>2806.8829999999998</v>
      </c>
      <c r="U25" s="3">
        <v>3371967</v>
      </c>
      <c r="V25" s="1">
        <f>U25/1000</f>
        <v>3371.9670000000001</v>
      </c>
      <c r="X25" s="3">
        <v>3865703</v>
      </c>
      <c r="Y25" s="1">
        <f>X25/1000</f>
        <v>3865.703</v>
      </c>
      <c r="AA25" s="3">
        <v>4356322</v>
      </c>
      <c r="AB25" s="1">
        <f>AA25/1000</f>
        <v>4356.3220000000001</v>
      </c>
      <c r="AD25" s="182">
        <v>4689794</v>
      </c>
      <c r="AE25" s="1">
        <f>AD25/1000</f>
        <v>4689.7939999999999</v>
      </c>
      <c r="AG25" s="221">
        <v>4975949</v>
      </c>
      <c r="AH25" s="1">
        <f>AG25/1000</f>
        <v>4975.9489999999996</v>
      </c>
      <c r="AJ25" s="221">
        <v>4978214</v>
      </c>
      <c r="AK25" s="1">
        <f t="shared" si="3"/>
        <v>4978.2139999999999</v>
      </c>
      <c r="AM25" s="3">
        <v>4834793</v>
      </c>
      <c r="AN25" s="3">
        <f t="shared" si="4"/>
        <v>4834.7929999999997</v>
      </c>
      <c r="AP25" s="3">
        <v>4461940</v>
      </c>
      <c r="AQ25" s="3">
        <f t="shared" si="8"/>
        <v>4461.9399999999996</v>
      </c>
    </row>
    <row r="26" spans="1:43" ht="15.75" x14ac:dyDescent="0.25">
      <c r="A26" s="1" t="s">
        <v>15</v>
      </c>
      <c r="B26" s="40">
        <v>15621</v>
      </c>
      <c r="C26" s="40">
        <v>17087.626</v>
      </c>
      <c r="D26" s="40">
        <v>19926.361000000001</v>
      </c>
      <c r="E26" s="40">
        <v>22974.307000000001</v>
      </c>
      <c r="F26" s="40">
        <v>26162.244999999999</v>
      </c>
      <c r="G26" s="40">
        <v>28453.135999999999</v>
      </c>
      <c r="H26" s="40">
        <v>28580.598999999998</v>
      </c>
      <c r="I26" s="40">
        <v>27471.469000000001</v>
      </c>
      <c r="J26" s="40">
        <v>26819.052</v>
      </c>
      <c r="K26" s="40">
        <f t="shared" si="6"/>
        <v>26756.07</v>
      </c>
      <c r="L26" s="151">
        <f t="shared" si="0"/>
        <v>-0.23484051561554067</v>
      </c>
      <c r="M26" s="156">
        <f t="shared" si="7"/>
        <v>71.282696370270784</v>
      </c>
      <c r="O26" s="3">
        <v>15621361</v>
      </c>
      <c r="P26" s="1">
        <f>O26/1000</f>
        <v>15621.361000000001</v>
      </c>
      <c r="R26" s="3">
        <v>17087626</v>
      </c>
      <c r="S26" s="1">
        <f>R26/1000</f>
        <v>17087.626</v>
      </c>
      <c r="U26" s="3">
        <v>19926361</v>
      </c>
      <c r="V26" s="1">
        <f>U26/1000</f>
        <v>19926.361000000001</v>
      </c>
      <c r="X26" s="3">
        <v>22974307</v>
      </c>
      <c r="Y26" s="1">
        <f>X26/1000</f>
        <v>22974.307000000001</v>
      </c>
      <c r="AA26" s="3">
        <v>26162245</v>
      </c>
      <c r="AB26" s="1">
        <f>AA26/1000</f>
        <v>26162.244999999999</v>
      </c>
      <c r="AD26" s="182">
        <v>28453136</v>
      </c>
      <c r="AE26" s="1">
        <f>AD26/1000</f>
        <v>28453.135999999999</v>
      </c>
      <c r="AG26" s="221">
        <v>28580599</v>
      </c>
      <c r="AH26" s="1">
        <f>AG26/1000</f>
        <v>28580.598999999998</v>
      </c>
      <c r="AJ26" s="221">
        <v>27471469</v>
      </c>
      <c r="AK26" s="1">
        <f t="shared" si="3"/>
        <v>27471.469000000001</v>
      </c>
      <c r="AM26" s="3">
        <v>26819052</v>
      </c>
      <c r="AN26" s="3">
        <f t="shared" si="4"/>
        <v>26819.052</v>
      </c>
      <c r="AP26" s="3">
        <v>26756070</v>
      </c>
      <c r="AQ26" s="3">
        <f t="shared" si="8"/>
        <v>26756.07</v>
      </c>
    </row>
    <row r="27" spans="1:43" ht="15.75" x14ac:dyDescent="0.25">
      <c r="A27" s="1" t="s">
        <v>16</v>
      </c>
      <c r="B27" s="40">
        <v>27064</v>
      </c>
      <c r="C27" s="40">
        <v>30451.238000000001</v>
      </c>
      <c r="D27" s="40">
        <v>36224.837</v>
      </c>
      <c r="E27" s="40">
        <v>42056.222999999998</v>
      </c>
      <c r="F27" s="40">
        <v>47667.75</v>
      </c>
      <c r="G27" s="40">
        <v>50049.686000000002</v>
      </c>
      <c r="H27" s="40">
        <v>48043.284</v>
      </c>
      <c r="I27" s="40">
        <v>44986.078999999998</v>
      </c>
      <c r="J27" s="40">
        <v>44000.080999999998</v>
      </c>
      <c r="K27" s="40">
        <f t="shared" si="6"/>
        <v>45370.328999999998</v>
      </c>
      <c r="L27" s="151">
        <f t="shared" si="0"/>
        <v>3.1141942670514622</v>
      </c>
      <c r="M27" s="156">
        <f t="shared" si="7"/>
        <v>67.640884569908366</v>
      </c>
      <c r="O27" s="3">
        <v>27064279</v>
      </c>
      <c r="P27" s="1">
        <f>O27/1000</f>
        <v>27064.278999999999</v>
      </c>
      <c r="R27" s="3">
        <v>30451238</v>
      </c>
      <c r="S27" s="1">
        <f>R27/1000</f>
        <v>30451.238000000001</v>
      </c>
      <c r="U27" s="3">
        <v>36224837</v>
      </c>
      <c r="V27" s="1">
        <f>U27/1000</f>
        <v>36224.837</v>
      </c>
      <c r="X27" s="3">
        <v>42056223</v>
      </c>
      <c r="Y27" s="1">
        <f>X27/1000</f>
        <v>42056.222999999998</v>
      </c>
      <c r="AA27" s="3">
        <v>47667750</v>
      </c>
      <c r="AB27" s="1">
        <f>AA27/1000</f>
        <v>47667.75</v>
      </c>
      <c r="AD27" s="182">
        <v>50049686</v>
      </c>
      <c r="AE27" s="1">
        <f>AD27/1000</f>
        <v>50049.686000000002</v>
      </c>
      <c r="AG27" s="221">
        <v>48043284</v>
      </c>
      <c r="AH27" s="1">
        <f>AG27/1000</f>
        <v>48043.284</v>
      </c>
      <c r="AJ27" s="221">
        <v>44986079</v>
      </c>
      <c r="AK27" s="1">
        <f t="shared" si="3"/>
        <v>44986.078999999998</v>
      </c>
      <c r="AM27" s="3">
        <v>44000081</v>
      </c>
      <c r="AN27" s="3">
        <f t="shared" si="4"/>
        <v>44000.080999999998</v>
      </c>
      <c r="AP27" s="3">
        <v>45370329</v>
      </c>
      <c r="AQ27" s="3">
        <f t="shared" si="8"/>
        <v>45370.328999999998</v>
      </c>
    </row>
    <row r="28" spans="1:43" ht="15.75" x14ac:dyDescent="0.25">
      <c r="A28" s="1" t="s">
        <v>17</v>
      </c>
      <c r="B28" s="40">
        <v>1701</v>
      </c>
      <c r="C28" s="40">
        <v>1867.337</v>
      </c>
      <c r="D28" s="40">
        <v>2181.116</v>
      </c>
      <c r="E28" s="40">
        <v>2535.9940000000001</v>
      </c>
      <c r="F28" s="40">
        <v>2917.3780000000002</v>
      </c>
      <c r="G28" s="40">
        <v>3219.0729999999999</v>
      </c>
      <c r="H28" s="40">
        <v>3282.2660000000001</v>
      </c>
      <c r="I28" s="40">
        <v>3154.7829999999999</v>
      </c>
      <c r="J28" s="40">
        <v>3058.279</v>
      </c>
      <c r="K28" s="40">
        <f t="shared" si="6"/>
        <v>2950.1280000000002</v>
      </c>
      <c r="L28" s="151">
        <f t="shared" si="0"/>
        <v>-3.5363353049214883</v>
      </c>
      <c r="M28" s="156">
        <f t="shared" si="7"/>
        <v>73.434920634920644</v>
      </c>
      <c r="O28" s="3">
        <v>1700633</v>
      </c>
      <c r="P28" s="1">
        <f>O28/1000</f>
        <v>1700.633</v>
      </c>
      <c r="R28" s="3">
        <v>1867337</v>
      </c>
      <c r="S28" s="1">
        <f>R28/1000</f>
        <v>1867.337</v>
      </c>
      <c r="U28" s="3">
        <v>2181116</v>
      </c>
      <c r="V28" s="1">
        <f>U28/1000</f>
        <v>2181.116</v>
      </c>
      <c r="X28" s="3">
        <v>2535994</v>
      </c>
      <c r="Y28" s="1">
        <f>X28/1000</f>
        <v>2535.9940000000001</v>
      </c>
      <c r="AA28" s="3">
        <v>2917378</v>
      </c>
      <c r="AB28" s="1">
        <f>AA28/1000</f>
        <v>2917.3780000000002</v>
      </c>
      <c r="AD28" s="182">
        <v>3219073</v>
      </c>
      <c r="AE28" s="1">
        <f>AD28/1000</f>
        <v>3219.0729999999999</v>
      </c>
      <c r="AG28" s="221">
        <v>3282266</v>
      </c>
      <c r="AH28" s="1">
        <f>AG28/1000</f>
        <v>3282.2660000000001</v>
      </c>
      <c r="AJ28" s="221">
        <v>3154783</v>
      </c>
      <c r="AK28" s="1">
        <f t="shared" si="3"/>
        <v>3154.7829999999999</v>
      </c>
      <c r="AM28" s="3">
        <v>3058279</v>
      </c>
      <c r="AN28" s="3">
        <f t="shared" si="4"/>
        <v>3058.279</v>
      </c>
      <c r="AP28" s="3">
        <v>2950128</v>
      </c>
      <c r="AQ28" s="3">
        <f t="shared" si="8"/>
        <v>2950.1280000000002</v>
      </c>
    </row>
    <row r="29" spans="1:43" ht="15.75" x14ac:dyDescent="0.25">
      <c r="B29" s="36"/>
      <c r="C29" s="36"/>
      <c r="D29" s="36"/>
      <c r="F29" s="36"/>
      <c r="G29" s="36"/>
      <c r="H29" s="36"/>
      <c r="I29" s="36"/>
      <c r="J29" s="36"/>
      <c r="K29" s="40"/>
      <c r="L29" s="151"/>
      <c r="M29" s="156"/>
      <c r="AD29" s="183"/>
      <c r="AG29" s="205"/>
      <c r="AJ29" s="205"/>
      <c r="AK29" s="1"/>
    </row>
    <row r="30" spans="1:43" ht="15.75" x14ac:dyDescent="0.25">
      <c r="A30" s="1" t="s">
        <v>18</v>
      </c>
      <c r="B30" s="40">
        <v>106670</v>
      </c>
      <c r="C30" s="40">
        <v>123700.452</v>
      </c>
      <c r="D30" s="40">
        <v>145815.228236</v>
      </c>
      <c r="E30" s="40">
        <v>168428.916</v>
      </c>
      <c r="F30" s="40">
        <v>186959.28400000001</v>
      </c>
      <c r="G30" s="40">
        <v>187664.56700000001</v>
      </c>
      <c r="H30" s="40">
        <v>179221.10699999999</v>
      </c>
      <c r="I30" s="40">
        <v>167750.57500000001</v>
      </c>
      <c r="J30" s="40">
        <v>163276.86799999999</v>
      </c>
      <c r="K30" s="40">
        <f t="shared" ref="K30" si="12">AQ30</f>
        <v>168852.446</v>
      </c>
      <c r="L30" s="151">
        <f t="shared" si="0"/>
        <v>3.414799700836991</v>
      </c>
      <c r="M30" s="156">
        <f t="shared" ref="M30" si="13">((K30-B30)*100)/B30</f>
        <v>58.294221430580293</v>
      </c>
      <c r="O30" s="3">
        <v>106670244</v>
      </c>
      <c r="P30" s="1">
        <f>O30/1000</f>
        <v>106670.24400000001</v>
      </c>
      <c r="R30" s="3">
        <v>123700452</v>
      </c>
      <c r="S30" s="1">
        <f>R30/1000</f>
        <v>123700.452</v>
      </c>
      <c r="U30" s="3">
        <v>145815228.236</v>
      </c>
      <c r="V30" s="1">
        <f>U30/1000</f>
        <v>145815.228236</v>
      </c>
      <c r="X30" s="3">
        <v>168428916</v>
      </c>
      <c r="Y30" s="1">
        <f>X30/1000</f>
        <v>168428.916</v>
      </c>
      <c r="AA30" s="3">
        <v>186959284</v>
      </c>
      <c r="AB30" s="1">
        <f>AA30/1000</f>
        <v>186959.28400000001</v>
      </c>
      <c r="AD30" s="182">
        <v>187664567</v>
      </c>
      <c r="AE30" s="1">
        <f>AD30/1000</f>
        <v>187664.56700000001</v>
      </c>
      <c r="AG30" s="221">
        <v>179221107</v>
      </c>
      <c r="AH30" s="1">
        <f>AG30/1000</f>
        <v>179221.10699999999</v>
      </c>
      <c r="AJ30" s="221">
        <v>167750575</v>
      </c>
      <c r="AK30" s="1">
        <f t="shared" si="3"/>
        <v>167750.57500000001</v>
      </c>
      <c r="AM30" s="3">
        <v>163276868</v>
      </c>
      <c r="AN30" s="3">
        <f t="shared" si="4"/>
        <v>163276.86799999999</v>
      </c>
      <c r="AP30" s="3">
        <v>168852446</v>
      </c>
      <c r="AQ30" s="3">
        <f t="shared" ref="AQ30" si="14">AP30/1000</f>
        <v>168852.446</v>
      </c>
    </row>
    <row r="31" spans="1:43" ht="15.75" x14ac:dyDescent="0.25">
      <c r="A31" s="1" t="s">
        <v>19</v>
      </c>
      <c r="B31" s="40">
        <v>48952</v>
      </c>
      <c r="C31" s="40">
        <v>54285.945</v>
      </c>
      <c r="D31" s="40">
        <v>62726.163826249998</v>
      </c>
      <c r="E31" s="40">
        <v>74432.899000000005</v>
      </c>
      <c r="F31" s="40">
        <v>88581.324999999997</v>
      </c>
      <c r="G31" s="40">
        <v>98867.717999999993</v>
      </c>
      <c r="H31" s="40">
        <v>99039.894</v>
      </c>
      <c r="I31" s="40">
        <v>86036.875</v>
      </c>
      <c r="J31" s="40">
        <v>79257.05</v>
      </c>
      <c r="K31" s="40">
        <f t="shared" si="6"/>
        <v>76630.153999999995</v>
      </c>
      <c r="L31" s="151">
        <f t="shared" si="0"/>
        <v>-3.3144004224229993</v>
      </c>
      <c r="M31" s="156">
        <f t="shared" si="7"/>
        <v>56.541416081058983</v>
      </c>
      <c r="O31" s="3">
        <v>48951876</v>
      </c>
      <c r="P31" s="1">
        <f>O31/1000</f>
        <v>48951.875999999997</v>
      </c>
      <c r="R31" s="3">
        <v>54285945</v>
      </c>
      <c r="S31" s="1">
        <f>R31/1000</f>
        <v>54285.945</v>
      </c>
      <c r="U31" s="3">
        <v>62726163.826250002</v>
      </c>
      <c r="V31" s="1">
        <f>U31/1000</f>
        <v>62726.163826249998</v>
      </c>
      <c r="X31" s="3">
        <v>74432899</v>
      </c>
      <c r="Y31" s="1">
        <f>X31/1000</f>
        <v>74432.899000000005</v>
      </c>
      <c r="AA31" s="3">
        <v>88581325</v>
      </c>
      <c r="AB31" s="1">
        <f>AA31/1000</f>
        <v>88581.324999999997</v>
      </c>
      <c r="AD31" s="182">
        <v>98867718</v>
      </c>
      <c r="AE31" s="1">
        <f>AD31/1000</f>
        <v>98867.717999999993</v>
      </c>
      <c r="AG31" s="221">
        <v>99039894</v>
      </c>
      <c r="AH31" s="1">
        <f>AG31/1000</f>
        <v>99039.894</v>
      </c>
      <c r="AJ31" s="221">
        <v>86036875</v>
      </c>
      <c r="AK31" s="1">
        <f t="shared" si="3"/>
        <v>86036.875</v>
      </c>
      <c r="AM31" s="3">
        <v>79257050</v>
      </c>
      <c r="AN31" s="3">
        <f t="shared" si="4"/>
        <v>79257.05</v>
      </c>
      <c r="AP31" s="3">
        <v>76630154</v>
      </c>
      <c r="AQ31" s="3">
        <f t="shared" si="8"/>
        <v>76630.153999999995</v>
      </c>
    </row>
    <row r="32" spans="1:43" ht="15.75" x14ac:dyDescent="0.25">
      <c r="A32" s="1" t="s">
        <v>20</v>
      </c>
      <c r="B32" s="40">
        <v>4577</v>
      </c>
      <c r="C32" s="40">
        <v>5136.9840000000004</v>
      </c>
      <c r="D32" s="40">
        <v>6174.4407589999992</v>
      </c>
      <c r="E32" s="40">
        <v>7359.7309999999998</v>
      </c>
      <c r="F32" s="40">
        <v>8420.2729999999992</v>
      </c>
      <c r="G32" s="40">
        <v>9050.9490000000005</v>
      </c>
      <c r="H32" s="40">
        <v>8749.2440000000006</v>
      </c>
      <c r="I32" s="40">
        <v>8543.8760000000002</v>
      </c>
      <c r="J32" s="40">
        <v>8031.3549999999996</v>
      </c>
      <c r="K32" s="40">
        <f t="shared" si="6"/>
        <v>7653.576</v>
      </c>
      <c r="L32" s="151">
        <f t="shared" si="0"/>
        <v>-4.7038015378475926</v>
      </c>
      <c r="M32" s="156">
        <f t="shared" si="7"/>
        <v>67.218177845750489</v>
      </c>
      <c r="O32" s="3">
        <v>4576913</v>
      </c>
      <c r="P32" s="1">
        <f>O32/1000</f>
        <v>4576.9129999999996</v>
      </c>
      <c r="R32" s="3">
        <v>5136984</v>
      </c>
      <c r="S32" s="1">
        <f>R32/1000</f>
        <v>5136.9840000000004</v>
      </c>
      <c r="U32" s="3">
        <v>6174440.7589999996</v>
      </c>
      <c r="V32" s="1">
        <f>U32/1000</f>
        <v>6174.4407589999992</v>
      </c>
      <c r="X32" s="3">
        <v>7359731</v>
      </c>
      <c r="Y32" s="1">
        <f>X32/1000</f>
        <v>7359.7309999999998</v>
      </c>
      <c r="AA32" s="3">
        <v>8420273</v>
      </c>
      <c r="AB32" s="1">
        <f>AA32/1000</f>
        <v>8420.2729999999992</v>
      </c>
      <c r="AD32" s="182">
        <v>9050949</v>
      </c>
      <c r="AE32" s="1">
        <f>AD32/1000</f>
        <v>9050.9490000000005</v>
      </c>
      <c r="AG32" s="221">
        <v>8749244</v>
      </c>
      <c r="AH32" s="1">
        <f>AG32/1000</f>
        <v>8749.2440000000006</v>
      </c>
      <c r="AJ32" s="221">
        <v>8543876</v>
      </c>
      <c r="AK32" s="1">
        <f t="shared" si="3"/>
        <v>8543.8760000000002</v>
      </c>
      <c r="AM32" s="3">
        <v>8031355</v>
      </c>
      <c r="AN32" s="3">
        <f t="shared" si="4"/>
        <v>8031.3549999999996</v>
      </c>
      <c r="AP32" s="3">
        <v>7653576</v>
      </c>
      <c r="AQ32" s="3">
        <f t="shared" si="8"/>
        <v>7653.576</v>
      </c>
    </row>
    <row r="33" spans="1:43" ht="15.75" x14ac:dyDescent="0.25">
      <c r="A33" s="1" t="s">
        <v>21</v>
      </c>
      <c r="B33" s="40">
        <v>6233</v>
      </c>
      <c r="C33" s="40">
        <v>6831.6040000000003</v>
      </c>
      <c r="D33" s="40">
        <v>8227.2938734999989</v>
      </c>
      <c r="E33" s="40">
        <v>9796.8410000000003</v>
      </c>
      <c r="F33" s="40">
        <v>11602.222</v>
      </c>
      <c r="G33" s="40">
        <v>12875.262000000001</v>
      </c>
      <c r="H33" s="40">
        <v>13182.755999999999</v>
      </c>
      <c r="I33" s="40">
        <v>12567.334999999999</v>
      </c>
      <c r="J33" s="40">
        <v>12191.008</v>
      </c>
      <c r="K33" s="40">
        <f t="shared" si="6"/>
        <v>12097.535</v>
      </c>
      <c r="L33" s="151">
        <f t="shared" si="0"/>
        <v>-0.76673725421228467</v>
      </c>
      <c r="M33" s="156">
        <f t="shared" si="7"/>
        <v>94.088480667415368</v>
      </c>
      <c r="O33" s="3">
        <v>6232750</v>
      </c>
      <c r="P33" s="1">
        <f>O33/1000</f>
        <v>6232.75</v>
      </c>
      <c r="R33" s="3">
        <v>6831604</v>
      </c>
      <c r="S33" s="1">
        <f>R33/1000</f>
        <v>6831.6040000000003</v>
      </c>
      <c r="U33" s="3">
        <v>8227293.8734999998</v>
      </c>
      <c r="V33" s="1">
        <f>U33/1000</f>
        <v>8227.2938734999989</v>
      </c>
      <c r="X33" s="3">
        <v>9796841</v>
      </c>
      <c r="Y33" s="1">
        <f>X33/1000</f>
        <v>9796.8410000000003</v>
      </c>
      <c r="AA33" s="3">
        <v>11602222</v>
      </c>
      <c r="AB33" s="1">
        <f>AA33/1000</f>
        <v>11602.222</v>
      </c>
      <c r="AD33" s="182">
        <v>12875262</v>
      </c>
      <c r="AE33" s="1">
        <f>AD33/1000</f>
        <v>12875.262000000001</v>
      </c>
      <c r="AG33" s="221">
        <v>13182756</v>
      </c>
      <c r="AH33" s="1">
        <f>AG33/1000</f>
        <v>13182.755999999999</v>
      </c>
      <c r="AJ33" s="221">
        <v>12567335</v>
      </c>
      <c r="AK33" s="1">
        <f t="shared" si="3"/>
        <v>12567.334999999999</v>
      </c>
      <c r="AM33" s="3">
        <v>12191008</v>
      </c>
      <c r="AN33" s="3">
        <f t="shared" si="4"/>
        <v>12191.008</v>
      </c>
      <c r="AP33" s="3">
        <v>12097535</v>
      </c>
      <c r="AQ33" s="3">
        <f t="shared" si="8"/>
        <v>12097.535</v>
      </c>
    </row>
    <row r="34" spans="1:43" ht="15.75" x14ac:dyDescent="0.25">
      <c r="A34" s="1" t="s">
        <v>22</v>
      </c>
      <c r="B34" s="40">
        <v>846</v>
      </c>
      <c r="C34" s="40">
        <v>959.97900000000004</v>
      </c>
      <c r="D34" s="40">
        <v>1180.3150000000001</v>
      </c>
      <c r="E34" s="40">
        <v>1398.223</v>
      </c>
      <c r="F34" s="40">
        <v>1632.4169999999999</v>
      </c>
      <c r="G34" s="40">
        <v>1757.5630000000001</v>
      </c>
      <c r="H34" s="40">
        <v>1769.2049999999999</v>
      </c>
      <c r="I34" s="40">
        <v>1686.855</v>
      </c>
      <c r="J34" s="40">
        <v>1483.0730000000001</v>
      </c>
      <c r="K34" s="40">
        <f t="shared" si="6"/>
        <v>1430.8019999999999</v>
      </c>
      <c r="L34" s="151">
        <f t="shared" si="0"/>
        <v>-3.5245062110900935</v>
      </c>
      <c r="M34" s="156">
        <f t="shared" si="7"/>
        <v>69.1255319148936</v>
      </c>
      <c r="O34" s="3">
        <v>846332.5</v>
      </c>
      <c r="P34" s="1">
        <f>O34/1000</f>
        <v>846.33249999999998</v>
      </c>
      <c r="R34" s="3">
        <v>959979</v>
      </c>
      <c r="S34" s="1">
        <f>R34/1000</f>
        <v>959.97900000000004</v>
      </c>
      <c r="U34" s="3">
        <v>1180315</v>
      </c>
      <c r="V34" s="1">
        <f>U34/1000</f>
        <v>1180.3150000000001</v>
      </c>
      <c r="X34" s="3">
        <v>1398223</v>
      </c>
      <c r="Y34" s="1">
        <f>X34/1000</f>
        <v>1398.223</v>
      </c>
      <c r="AA34" s="3">
        <v>1632417</v>
      </c>
      <c r="AB34" s="1">
        <f>AA34/1000</f>
        <v>1632.4169999999999</v>
      </c>
      <c r="AD34" s="182">
        <v>1757563</v>
      </c>
      <c r="AE34" s="1">
        <f>AD34/1000</f>
        <v>1757.5630000000001</v>
      </c>
      <c r="AG34" s="221">
        <v>1769205</v>
      </c>
      <c r="AH34" s="1">
        <f>AG34/1000</f>
        <v>1769.2049999999999</v>
      </c>
      <c r="AJ34" s="221">
        <v>1686855</v>
      </c>
      <c r="AK34" s="1">
        <f t="shared" si="3"/>
        <v>1686.855</v>
      </c>
      <c r="AM34" s="3">
        <v>1483073</v>
      </c>
      <c r="AN34" s="3">
        <f t="shared" si="4"/>
        <v>1483.0730000000001</v>
      </c>
      <c r="AP34" s="3">
        <v>1430802</v>
      </c>
      <c r="AQ34" s="3">
        <f t="shared" si="8"/>
        <v>1430.8019999999999</v>
      </c>
    </row>
    <row r="35" spans="1:43" ht="15.75" x14ac:dyDescent="0.25">
      <c r="B35" s="36"/>
      <c r="C35" s="36"/>
      <c r="D35" s="36"/>
      <c r="F35" s="36"/>
      <c r="G35" s="36"/>
      <c r="H35" s="36"/>
      <c r="I35" s="36"/>
      <c r="J35" s="36"/>
      <c r="K35" s="40"/>
      <c r="L35" s="151"/>
      <c r="M35" s="156"/>
      <c r="AD35" s="182"/>
      <c r="AG35" s="221"/>
      <c r="AJ35" s="221"/>
      <c r="AK35" s="1"/>
    </row>
    <row r="36" spans="1:43" ht="15.75" x14ac:dyDescent="0.25">
      <c r="A36" s="1" t="s">
        <v>23</v>
      </c>
      <c r="B36" s="40">
        <v>5141</v>
      </c>
      <c r="C36" s="40">
        <v>5813.2250000000004</v>
      </c>
      <c r="D36" s="40">
        <v>6749.46</v>
      </c>
      <c r="E36" s="40">
        <v>7929.2510000000002</v>
      </c>
      <c r="F36" s="40">
        <v>9155.6280000000006</v>
      </c>
      <c r="G36" s="40">
        <v>10142.501</v>
      </c>
      <c r="H36" s="40">
        <v>10134.945</v>
      </c>
      <c r="I36" s="40">
        <v>9730.598</v>
      </c>
      <c r="J36" s="40">
        <v>9322.3520000000008</v>
      </c>
      <c r="K36" s="40">
        <f t="shared" ref="K36" si="15">AQ36</f>
        <v>8532.9429999999993</v>
      </c>
      <c r="L36" s="151">
        <f t="shared" si="0"/>
        <v>-8.4679166802540955</v>
      </c>
      <c r="M36" s="156">
        <f t="shared" ref="M36" si="16">((K36-B36)*100)/B36</f>
        <v>65.978272709589561</v>
      </c>
      <c r="O36" s="3">
        <v>5141206.5</v>
      </c>
      <c r="P36" s="1">
        <f>O36/1000</f>
        <v>5141.2065000000002</v>
      </c>
      <c r="R36" s="3">
        <v>5813225</v>
      </c>
      <c r="S36" s="1">
        <f>R36/1000</f>
        <v>5813.2250000000004</v>
      </c>
      <c r="U36" s="3">
        <v>6749460</v>
      </c>
      <c r="V36" s="1">
        <f>U36/1000</f>
        <v>6749.46</v>
      </c>
      <c r="X36" s="3">
        <v>7929251</v>
      </c>
      <c r="Y36" s="1">
        <f>X36/1000</f>
        <v>7929.2510000000002</v>
      </c>
      <c r="AA36" s="3">
        <v>9155628</v>
      </c>
      <c r="AB36" s="1">
        <f>AA36/1000</f>
        <v>9155.6280000000006</v>
      </c>
      <c r="AD36" s="182">
        <v>10142501</v>
      </c>
      <c r="AE36" s="1">
        <f>AD36/1000</f>
        <v>10142.501</v>
      </c>
      <c r="AG36" s="221">
        <v>10134945</v>
      </c>
      <c r="AH36" s="1">
        <f>AG36/1000</f>
        <v>10134.945</v>
      </c>
      <c r="AJ36" s="221">
        <v>9730598</v>
      </c>
      <c r="AK36" s="1">
        <f t="shared" si="3"/>
        <v>9730.598</v>
      </c>
      <c r="AM36" s="3">
        <v>9322352</v>
      </c>
      <c r="AN36" s="3">
        <f t="shared" si="4"/>
        <v>9322.3520000000008</v>
      </c>
      <c r="AP36" s="3">
        <v>8532943</v>
      </c>
      <c r="AQ36" s="3">
        <f t="shared" ref="AQ36" si="17">AP36/1000</f>
        <v>8532.9429999999993</v>
      </c>
    </row>
    <row r="37" spans="1:43" ht="15.75" x14ac:dyDescent="0.25">
      <c r="A37" s="1" t="s">
        <v>24</v>
      </c>
      <c r="B37" s="40">
        <v>7952</v>
      </c>
      <c r="C37" s="40">
        <v>8658.0650000000005</v>
      </c>
      <c r="D37" s="40">
        <v>10114.170857999999</v>
      </c>
      <c r="E37" s="40">
        <v>11941.203</v>
      </c>
      <c r="F37" s="40">
        <v>13768.572</v>
      </c>
      <c r="G37" s="40">
        <v>14877.217000000001</v>
      </c>
      <c r="H37" s="40">
        <v>14221.239</v>
      </c>
      <c r="I37" s="40">
        <v>13266.687</v>
      </c>
      <c r="J37" s="40">
        <v>12823.001</v>
      </c>
      <c r="K37" s="40">
        <f t="shared" si="6"/>
        <v>12327.772000000001</v>
      </c>
      <c r="L37" s="151">
        <f t="shared" si="0"/>
        <v>-3.8620366636483876</v>
      </c>
      <c r="M37" s="156">
        <f t="shared" si="7"/>
        <v>55.027313883299804</v>
      </c>
      <c r="O37" s="3">
        <v>7951849</v>
      </c>
      <c r="P37" s="1">
        <f>O37/1000</f>
        <v>7951.8490000000002</v>
      </c>
      <c r="R37" s="3">
        <v>8658065</v>
      </c>
      <c r="S37" s="1">
        <f>R37/1000</f>
        <v>8658.0650000000005</v>
      </c>
      <c r="U37" s="3">
        <v>10114170.857999999</v>
      </c>
      <c r="V37" s="1">
        <f>U37/1000</f>
        <v>10114.170857999999</v>
      </c>
      <c r="X37" s="3">
        <v>11941203</v>
      </c>
      <c r="Y37" s="1">
        <f>X37/1000</f>
        <v>11941.203</v>
      </c>
      <c r="AA37" s="3">
        <v>13768572</v>
      </c>
      <c r="AB37" s="1">
        <f>AA37/1000</f>
        <v>13768.572</v>
      </c>
      <c r="AD37" s="182">
        <v>14877217</v>
      </c>
      <c r="AE37" s="1">
        <f>AD37/1000</f>
        <v>14877.217000000001</v>
      </c>
      <c r="AG37" s="221">
        <v>14221239</v>
      </c>
      <c r="AH37" s="1">
        <f>AG37/1000</f>
        <v>14221.239</v>
      </c>
      <c r="AJ37" s="221">
        <v>13266687</v>
      </c>
      <c r="AK37" s="1">
        <f t="shared" si="3"/>
        <v>13266.687</v>
      </c>
      <c r="AM37" s="3">
        <v>12823001</v>
      </c>
      <c r="AN37" s="3">
        <f t="shared" si="4"/>
        <v>12823.001</v>
      </c>
      <c r="AP37" s="3">
        <v>12327772</v>
      </c>
      <c r="AQ37" s="3">
        <f t="shared" si="8"/>
        <v>12327.772000000001</v>
      </c>
    </row>
    <row r="38" spans="1:43" ht="15.75" x14ac:dyDescent="0.25">
      <c r="A38" s="1" t="s">
        <v>25</v>
      </c>
      <c r="B38" s="40">
        <v>4619</v>
      </c>
      <c r="C38" s="40">
        <v>4933.3289999999997</v>
      </c>
      <c r="D38" s="40">
        <v>5617.482</v>
      </c>
      <c r="E38" s="40">
        <v>6317.8440000000001</v>
      </c>
      <c r="F38" s="40">
        <v>7211.174</v>
      </c>
      <c r="G38" s="40">
        <v>7774.8440000000001</v>
      </c>
      <c r="H38" s="40">
        <v>7695.9669999999996</v>
      </c>
      <c r="I38" s="40">
        <v>7116.9970000000003</v>
      </c>
      <c r="J38" s="40">
        <v>6668.152</v>
      </c>
      <c r="K38" s="40">
        <f t="shared" si="6"/>
        <v>6084.64</v>
      </c>
      <c r="L38" s="151">
        <f t="shared" si="0"/>
        <v>-8.7507303372808494</v>
      </c>
      <c r="M38" s="156">
        <f t="shared" si="7"/>
        <v>31.730677635851922</v>
      </c>
      <c r="O38" s="3">
        <v>4618506.5</v>
      </c>
      <c r="P38" s="1">
        <f>O38/1000</f>
        <v>4618.5065000000004</v>
      </c>
      <c r="R38" s="3">
        <v>4933329</v>
      </c>
      <c r="S38" s="1">
        <f>R38/1000</f>
        <v>4933.3289999999997</v>
      </c>
      <c r="U38" s="3">
        <v>5617482</v>
      </c>
      <c r="V38" s="1">
        <f>U38/1000</f>
        <v>5617.482</v>
      </c>
      <c r="X38" s="3">
        <v>6317844</v>
      </c>
      <c r="Y38" s="1">
        <f>X38/1000</f>
        <v>6317.8440000000001</v>
      </c>
      <c r="AA38" s="3">
        <v>7211174</v>
      </c>
      <c r="AB38" s="1">
        <f>AA38/1000</f>
        <v>7211.174</v>
      </c>
      <c r="AD38" s="182">
        <v>7774844</v>
      </c>
      <c r="AE38" s="1">
        <f>AD38/1000</f>
        <v>7774.8440000000001</v>
      </c>
      <c r="AG38" s="221">
        <v>7695967</v>
      </c>
      <c r="AH38" s="1">
        <f>AG38/1000</f>
        <v>7695.9669999999996</v>
      </c>
      <c r="AJ38" s="221">
        <v>7116997</v>
      </c>
      <c r="AK38" s="1">
        <f t="shared" si="3"/>
        <v>7116.9970000000003</v>
      </c>
      <c r="AM38" s="3">
        <v>6668152</v>
      </c>
      <c r="AN38" s="3">
        <f t="shared" si="4"/>
        <v>6668.152</v>
      </c>
      <c r="AP38" s="3">
        <v>6084640</v>
      </c>
      <c r="AQ38" s="3">
        <f t="shared" si="8"/>
        <v>6084.64</v>
      </c>
    </row>
    <row r="39" spans="1:43" ht="16.5" thickBot="1" x14ac:dyDescent="0.3">
      <c r="A39" s="1" t="s">
        <v>26</v>
      </c>
      <c r="B39" s="40">
        <v>10007</v>
      </c>
      <c r="C39" s="40">
        <v>11563.922</v>
      </c>
      <c r="D39" s="40">
        <v>14483.821</v>
      </c>
      <c r="E39" s="40">
        <v>17338.701000000001</v>
      </c>
      <c r="F39" s="40">
        <v>20416.919000000002</v>
      </c>
      <c r="G39" s="40">
        <v>19292.626</v>
      </c>
      <c r="H39" s="40">
        <v>18180.328000000001</v>
      </c>
      <c r="I39" s="40">
        <v>17531.447</v>
      </c>
      <c r="J39" s="40">
        <v>15773.058000000001</v>
      </c>
      <c r="K39" s="40">
        <f t="shared" si="6"/>
        <v>14856.691000000001</v>
      </c>
      <c r="L39" s="151">
        <f t="shared" si="0"/>
        <v>-5.8096977770575631</v>
      </c>
      <c r="M39" s="156">
        <f t="shared" si="7"/>
        <v>48.462985909863107</v>
      </c>
      <c r="O39" s="3">
        <v>10006803</v>
      </c>
      <c r="P39" s="1">
        <f>O39/1000</f>
        <v>10006.803</v>
      </c>
      <c r="R39" s="3">
        <v>11563922</v>
      </c>
      <c r="S39" s="1">
        <f>R39/1000</f>
        <v>11563.922</v>
      </c>
      <c r="U39" s="3">
        <v>14483821</v>
      </c>
      <c r="V39" s="1">
        <f>U39/1000</f>
        <v>14483.821</v>
      </c>
      <c r="X39" s="3">
        <v>17338701</v>
      </c>
      <c r="Y39" s="1">
        <f>X39/1000</f>
        <v>17338.701000000001</v>
      </c>
      <c r="AA39" s="3">
        <v>20416919</v>
      </c>
      <c r="AB39" s="1">
        <f>AA39/1000</f>
        <v>20416.919000000002</v>
      </c>
      <c r="AD39" s="184">
        <v>19292626</v>
      </c>
      <c r="AE39" s="1">
        <f>AD39/1000</f>
        <v>19292.626</v>
      </c>
      <c r="AG39" s="222">
        <v>18180328</v>
      </c>
      <c r="AH39" s="1">
        <f>AG39/1000</f>
        <v>18180.328000000001</v>
      </c>
      <c r="AJ39" s="222">
        <v>17531447</v>
      </c>
      <c r="AK39" s="1">
        <f t="shared" si="3"/>
        <v>17531.447</v>
      </c>
      <c r="AM39" s="3">
        <v>15773058</v>
      </c>
      <c r="AN39" s="3">
        <f t="shared" si="4"/>
        <v>15773.058000000001</v>
      </c>
      <c r="AP39" s="3">
        <v>14856691</v>
      </c>
      <c r="AQ39" s="3">
        <f t="shared" si="8"/>
        <v>14856.691000000001</v>
      </c>
    </row>
    <row r="40" spans="1:43" x14ac:dyDescent="0.2">
      <c r="A40" s="16"/>
      <c r="B40" s="16"/>
      <c r="C40" s="16"/>
      <c r="D40" s="16"/>
      <c r="E40" s="41"/>
      <c r="F40" s="41"/>
      <c r="G40" s="41"/>
      <c r="H40" s="41"/>
      <c r="I40" s="41"/>
      <c r="J40" s="41"/>
      <c r="K40" s="41"/>
      <c r="L40" s="41"/>
      <c r="M40" s="16"/>
      <c r="AB40" s="3">
        <f>SUM(AB12:AB39)</f>
        <v>728060.01199999999</v>
      </c>
    </row>
    <row r="41" spans="1:43" x14ac:dyDescent="0.2">
      <c r="A41" s="1" t="s">
        <v>174</v>
      </c>
      <c r="F41" s="36"/>
      <c r="G41" s="36"/>
      <c r="H41" s="36"/>
      <c r="I41" s="36"/>
      <c r="J41" s="36"/>
      <c r="K41" s="36"/>
      <c r="L41" s="36"/>
    </row>
    <row r="42" spans="1:43" x14ac:dyDescent="0.2">
      <c r="F42" s="36"/>
      <c r="G42" s="36"/>
      <c r="H42" s="36"/>
      <c r="I42" s="36"/>
      <c r="J42" s="36"/>
      <c r="K42" s="36"/>
      <c r="L42" s="36"/>
    </row>
  </sheetData>
  <sheetProtection password="CAB5" sheet="1" objects="1" scenarios="1"/>
  <mergeCells count="1">
    <mergeCell ref="A4:M4"/>
  </mergeCells>
  <phoneticPr fontId="2" type="noConversion"/>
  <printOptions horizontalCentered="1"/>
  <pageMargins left="0.34" right="0.36" top="1" bottom="0.93" header="0.5" footer="0.52"/>
  <pageSetup scale="79" orientation="landscape" r:id="rId1"/>
  <headerFooter scaleWithDoc="0" alignWithMargins="0">
    <oddHeader xml:space="preserve">&amp;R
</oddHeader>
    <oddFooter>&amp;L&amp;"Arial,Italic"&amp;10MSDE - LFRO   04-2016&amp;C&amp;"Arial,Regular"&amp;10&amp;P&amp;R&amp;"Arial,Italic"&amp;10Selected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X67"/>
  <sheetViews>
    <sheetView zoomScaleNormal="100" workbookViewId="0">
      <selection activeCell="K10" sqref="K10"/>
    </sheetView>
  </sheetViews>
  <sheetFormatPr defaultColWidth="10" defaultRowHeight="12.75" x14ac:dyDescent="0.2"/>
  <cols>
    <col min="1" max="1" width="12.875" style="1" customWidth="1"/>
    <col min="2" max="8" width="12.625" style="1" customWidth="1"/>
    <col min="9" max="9" width="12.125" style="1" customWidth="1"/>
    <col min="10" max="11" width="11.25" style="1" customWidth="1"/>
    <col min="12" max="12" width="7.625" style="1" customWidth="1"/>
    <col min="13" max="14" width="7.375" style="1" customWidth="1"/>
    <col min="15" max="32" width="10.125" style="3" customWidth="1"/>
    <col min="33" max="16384" width="10" style="3"/>
  </cols>
  <sheetData>
    <row r="1" spans="1:24" ht="15.75" customHeight="1" x14ac:dyDescent="0.2">
      <c r="A1" s="74" t="s">
        <v>54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24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24" x14ac:dyDescent="0.2">
      <c r="A3" s="74" t="s">
        <v>175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24" x14ac:dyDescent="0.2">
      <c r="A4" s="285" t="s">
        <v>288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68"/>
      <c r="O4" s="2"/>
      <c r="P4" s="2"/>
      <c r="Q4" s="1"/>
    </row>
    <row r="5" spans="1:24" ht="13.5" thickBot="1" x14ac:dyDescent="0.25"/>
    <row r="6" spans="1:24" ht="13.5" thickTop="1" x14ac:dyDescent="0.2">
      <c r="A6" s="5"/>
      <c r="B6" s="5"/>
      <c r="C6" s="5"/>
      <c r="D6" s="5"/>
      <c r="E6" s="5"/>
      <c r="F6" s="5"/>
      <c r="G6" s="128"/>
      <c r="H6" s="128"/>
      <c r="I6" s="128"/>
      <c r="J6" s="128"/>
      <c r="K6" s="128"/>
      <c r="L6" s="5"/>
      <c r="M6" s="5"/>
      <c r="N6" s="5"/>
      <c r="O6" s="5" t="s">
        <v>72</v>
      </c>
      <c r="P6" s="5" t="s">
        <v>72</v>
      </c>
      <c r="Q6" s="5" t="s">
        <v>72</v>
      </c>
      <c r="R6" s="5" t="s">
        <v>72</v>
      </c>
      <c r="S6" s="5" t="s">
        <v>72</v>
      </c>
      <c r="T6" s="5" t="s">
        <v>72</v>
      </c>
      <c r="U6" s="5" t="s">
        <v>72</v>
      </c>
      <c r="V6" s="5" t="s">
        <v>72</v>
      </c>
      <c r="W6" s="5" t="s">
        <v>72</v>
      </c>
      <c r="X6" s="3" t="s">
        <v>72</v>
      </c>
    </row>
    <row r="7" spans="1:24" ht="15.75" x14ac:dyDescent="0.2">
      <c r="B7" s="38"/>
      <c r="C7" s="38"/>
      <c r="G7" s="129"/>
      <c r="H7" s="129"/>
      <c r="I7" s="129"/>
      <c r="J7" s="129"/>
      <c r="K7" s="129"/>
      <c r="L7" s="308" t="s">
        <v>27</v>
      </c>
      <c r="M7" s="308"/>
      <c r="N7" s="280"/>
      <c r="O7" s="1" t="s">
        <v>43</v>
      </c>
      <c r="P7" s="1" t="s">
        <v>43</v>
      </c>
      <c r="Q7" s="1" t="s">
        <v>43</v>
      </c>
      <c r="R7" s="1" t="s">
        <v>43</v>
      </c>
      <c r="S7" s="1" t="s">
        <v>43</v>
      </c>
      <c r="T7" s="1" t="s">
        <v>43</v>
      </c>
      <c r="U7" s="1" t="s">
        <v>43</v>
      </c>
      <c r="V7" s="1" t="s">
        <v>43</v>
      </c>
      <c r="W7" s="1" t="s">
        <v>43</v>
      </c>
      <c r="X7" s="3" t="s">
        <v>43</v>
      </c>
    </row>
    <row r="8" spans="1:24" ht="15.75" x14ac:dyDescent="0.2">
      <c r="A8" s="7"/>
      <c r="B8" s="39"/>
      <c r="C8" s="39"/>
      <c r="D8" s="7"/>
      <c r="E8" s="7"/>
      <c r="F8" s="7"/>
      <c r="G8" s="129"/>
      <c r="H8" s="129"/>
      <c r="I8" s="129"/>
      <c r="L8" s="22" t="s">
        <v>39</v>
      </c>
      <c r="M8" s="22" t="s">
        <v>40</v>
      </c>
      <c r="N8" s="271"/>
      <c r="O8" s="7" t="s">
        <v>73</v>
      </c>
      <c r="P8" s="7" t="s">
        <v>73</v>
      </c>
      <c r="Q8" s="7" t="s">
        <v>73</v>
      </c>
      <c r="R8" s="7" t="s">
        <v>73</v>
      </c>
      <c r="S8" s="7" t="s">
        <v>73</v>
      </c>
      <c r="T8" s="7" t="s">
        <v>73</v>
      </c>
      <c r="U8" s="7" t="s">
        <v>73</v>
      </c>
      <c r="V8" s="7" t="s">
        <v>73</v>
      </c>
      <c r="W8" s="7" t="s">
        <v>73</v>
      </c>
      <c r="X8" s="3" t="s">
        <v>73</v>
      </c>
    </row>
    <row r="9" spans="1:24" ht="13.5" thickBot="1" x14ac:dyDescent="0.25">
      <c r="A9" s="8" t="s">
        <v>1</v>
      </c>
      <c r="B9" s="263" t="s">
        <v>132</v>
      </c>
      <c r="C9" s="263" t="s">
        <v>145</v>
      </c>
      <c r="D9" s="263" t="s">
        <v>180</v>
      </c>
      <c r="E9" s="263" t="s">
        <v>193</v>
      </c>
      <c r="F9" s="263" t="s">
        <v>206</v>
      </c>
      <c r="G9" s="264" t="s">
        <v>220</v>
      </c>
      <c r="H9" s="264" t="s">
        <v>240</v>
      </c>
      <c r="I9" s="264" t="s">
        <v>267</v>
      </c>
      <c r="J9" s="264" t="s">
        <v>279</v>
      </c>
      <c r="K9" s="264" t="s">
        <v>287</v>
      </c>
      <c r="L9" s="29" t="s">
        <v>38</v>
      </c>
      <c r="M9" s="29" t="s">
        <v>38</v>
      </c>
      <c r="N9" s="272"/>
      <c r="O9" s="1" t="s">
        <v>144</v>
      </c>
      <c r="P9" s="1" t="s">
        <v>159</v>
      </c>
      <c r="Q9" s="1" t="s">
        <v>182</v>
      </c>
      <c r="R9" s="1" t="s">
        <v>204</v>
      </c>
      <c r="S9" s="1" t="s">
        <v>212</v>
      </c>
      <c r="T9" s="1" t="s">
        <v>221</v>
      </c>
      <c r="U9" s="1" t="s">
        <v>251</v>
      </c>
      <c r="V9" s="1" t="s">
        <v>271</v>
      </c>
      <c r="W9" s="1" t="s">
        <v>281</v>
      </c>
      <c r="X9" s="3" t="s">
        <v>293</v>
      </c>
    </row>
    <row r="10" spans="1:24" x14ac:dyDescent="0.2">
      <c r="A10" s="7" t="s">
        <v>2</v>
      </c>
      <c r="B10" s="47">
        <v>453837</v>
      </c>
      <c r="C10" s="47">
        <v>498980</v>
      </c>
      <c r="D10" s="47">
        <v>557665.29593421542</v>
      </c>
      <c r="E10" s="158">
        <v>654718.7886086161</v>
      </c>
      <c r="F10" s="158">
        <v>764147.5591823213</v>
      </c>
      <c r="G10" s="158">
        <v>892512.59834604571</v>
      </c>
      <c r="H10" s="158">
        <v>948148.67255333543</v>
      </c>
      <c r="I10" s="158">
        <v>924763.49580989231</v>
      </c>
      <c r="J10" s="158">
        <v>794460.46722562017</v>
      </c>
      <c r="K10" s="47">
        <f>X10</f>
        <v>786411.86139409232</v>
      </c>
      <c r="L10" s="151">
        <f>(K10-J10)*100/J10</f>
        <v>-1.0130907909911284</v>
      </c>
      <c r="M10" s="156">
        <f>((K10-B10)*100)/B10</f>
        <v>73.280684782001543</v>
      </c>
      <c r="N10" s="156"/>
      <c r="O10" s="3">
        <v>498980</v>
      </c>
      <c r="P10" s="3">
        <v>557665.29593421542</v>
      </c>
      <c r="Q10" s="3">
        <v>654718.7886086161</v>
      </c>
      <c r="R10" s="3">
        <v>764147.5591823213</v>
      </c>
      <c r="S10" s="3">
        <v>892512.59834604571</v>
      </c>
      <c r="T10" s="3">
        <v>948148.67255333543</v>
      </c>
      <c r="U10" s="3">
        <v>924763.49580989231</v>
      </c>
      <c r="V10" s="3">
        <v>836358.30432420853</v>
      </c>
      <c r="W10" s="3">
        <v>794460.46722562017</v>
      </c>
      <c r="X10" s="3">
        <v>786411.86139409232</v>
      </c>
    </row>
    <row r="11" spans="1:24" x14ac:dyDescent="0.2">
      <c r="L11" s="23"/>
      <c r="M11" s="51"/>
      <c r="N11" s="51"/>
    </row>
    <row r="12" spans="1:24" x14ac:dyDescent="0.2">
      <c r="A12" s="1" t="s">
        <v>3</v>
      </c>
      <c r="B12" s="1">
        <v>279205</v>
      </c>
      <c r="C12" s="1">
        <v>292395.60346739023</v>
      </c>
      <c r="D12" s="1">
        <v>316736.73727850366</v>
      </c>
      <c r="E12" s="1">
        <v>337855.06898358365</v>
      </c>
      <c r="F12" s="1">
        <v>379298.34315578785</v>
      </c>
      <c r="G12" s="1">
        <v>435842.06469295116</v>
      </c>
      <c r="H12" s="1">
        <v>461356.41969627241</v>
      </c>
      <c r="I12" s="1">
        <v>464654.79924536165</v>
      </c>
      <c r="J12" s="1">
        <v>459938.48082458903</v>
      </c>
      <c r="K12" s="1">
        <f>X12</f>
        <v>453225.09422860702</v>
      </c>
      <c r="L12" s="151">
        <f t="shared" ref="L12:L39" si="0">(K12-J12)*100/J12</f>
        <v>-1.4596270753310499</v>
      </c>
      <c r="M12" s="156">
        <f>((K12-B12)*100)/B12</f>
        <v>62.326997807563259</v>
      </c>
      <c r="N12" s="156"/>
      <c r="O12" s="3">
        <v>279205</v>
      </c>
      <c r="P12" s="3">
        <v>292395.60346739023</v>
      </c>
      <c r="Q12" s="3">
        <v>316736.73727850366</v>
      </c>
      <c r="R12" s="3">
        <v>337855.06898358365</v>
      </c>
      <c r="S12" s="3">
        <v>379298.34315578785</v>
      </c>
      <c r="T12" s="3">
        <v>435842.06469295116</v>
      </c>
      <c r="U12" s="3">
        <v>461356.41969627241</v>
      </c>
      <c r="V12" s="3">
        <v>464654.79924536165</v>
      </c>
      <c r="W12" s="3">
        <v>459938.48082458903</v>
      </c>
      <c r="X12" s="3">
        <v>453225.09422860702</v>
      </c>
    </row>
    <row r="13" spans="1:24" x14ac:dyDescent="0.2">
      <c r="A13" s="1" t="s">
        <v>4</v>
      </c>
      <c r="B13" s="1">
        <v>644762</v>
      </c>
      <c r="C13" s="1">
        <v>724563.34296273475</v>
      </c>
      <c r="D13" s="1">
        <v>848556.87177890039</v>
      </c>
      <c r="E13" s="1">
        <v>989089.45078587253</v>
      </c>
      <c r="F13" s="1">
        <v>1144559.0112422316</v>
      </c>
      <c r="G13" s="1">
        <v>1209032.254921068</v>
      </c>
      <c r="H13" s="1">
        <v>1165581.8664326025</v>
      </c>
      <c r="I13" s="1">
        <v>1052352.2313561398</v>
      </c>
      <c r="J13" s="1">
        <v>989762.46383768145</v>
      </c>
      <c r="K13" s="1">
        <f t="shared" ref="K13:K16" si="1">X13</f>
        <v>1003075.3738298749</v>
      </c>
      <c r="L13" s="151">
        <f t="shared" si="0"/>
        <v>1.345061110983568</v>
      </c>
      <c r="M13" s="156">
        <f t="shared" ref="M13:M16" si="2">((K13-B13)*100)/B13</f>
        <v>55.572967052939674</v>
      </c>
      <c r="N13" s="156"/>
      <c r="O13" s="3">
        <v>644762</v>
      </c>
      <c r="P13" s="3">
        <v>724563.34296273475</v>
      </c>
      <c r="Q13" s="3">
        <v>848556.87177890039</v>
      </c>
      <c r="R13" s="3">
        <v>989089.45078587253</v>
      </c>
      <c r="S13" s="3">
        <v>1144559.0112422316</v>
      </c>
      <c r="T13" s="3">
        <v>1209032.254921068</v>
      </c>
      <c r="U13" s="3">
        <v>1165581.8664326025</v>
      </c>
      <c r="V13" s="3">
        <v>1052352.2313561398</v>
      </c>
      <c r="W13" s="3">
        <v>989762.46383768145</v>
      </c>
      <c r="X13" s="3">
        <v>1003075.3738298749</v>
      </c>
    </row>
    <row r="14" spans="1:24" x14ac:dyDescent="0.2">
      <c r="A14" s="1" t="s">
        <v>5</v>
      </c>
      <c r="B14" s="1">
        <v>248184</v>
      </c>
      <c r="C14" s="1">
        <v>270714.15875766834</v>
      </c>
      <c r="D14" s="1">
        <v>310179.34542673436</v>
      </c>
      <c r="E14" s="1">
        <v>365050.5378189616</v>
      </c>
      <c r="F14" s="1">
        <v>434483.7495590715</v>
      </c>
      <c r="G14" s="1">
        <v>490431.31589423533</v>
      </c>
      <c r="H14" s="1">
        <v>502499.5828466544</v>
      </c>
      <c r="I14" s="1">
        <v>449074.43224639678</v>
      </c>
      <c r="J14" s="1">
        <v>418148.478405284</v>
      </c>
      <c r="K14" s="1">
        <f t="shared" si="1"/>
        <v>429464.59242410056</v>
      </c>
      <c r="L14" s="151">
        <f t="shared" si="0"/>
        <v>2.7062430220895339</v>
      </c>
      <c r="M14" s="156">
        <f t="shared" si="2"/>
        <v>73.042820014223551</v>
      </c>
      <c r="N14" s="156"/>
      <c r="O14" s="3">
        <v>248184</v>
      </c>
      <c r="P14" s="3">
        <v>270714.15875766834</v>
      </c>
      <c r="Q14" s="3">
        <v>310179.34542673436</v>
      </c>
      <c r="R14" s="3">
        <v>365050.5378189616</v>
      </c>
      <c r="S14" s="3">
        <v>434483.7495590715</v>
      </c>
      <c r="T14" s="3">
        <v>490431.31589423533</v>
      </c>
      <c r="U14" s="3">
        <v>502499.5828466544</v>
      </c>
      <c r="V14" s="3">
        <v>449074.43224639678</v>
      </c>
      <c r="W14" s="3">
        <v>418148.478405284</v>
      </c>
      <c r="X14" s="3">
        <v>429464.59242410056</v>
      </c>
    </row>
    <row r="15" spans="1:24" x14ac:dyDescent="0.2">
      <c r="A15" s="1" t="s">
        <v>6</v>
      </c>
      <c r="B15" s="1">
        <v>481939</v>
      </c>
      <c r="C15" s="1">
        <v>528427.68600406335</v>
      </c>
      <c r="D15" s="1">
        <v>603091.31759325799</v>
      </c>
      <c r="E15" s="1">
        <v>694471.15828111558</v>
      </c>
      <c r="F15" s="1">
        <v>817135.93157556653</v>
      </c>
      <c r="G15" s="1">
        <v>896224.80657238455</v>
      </c>
      <c r="H15" s="1">
        <v>898356.57598223328</v>
      </c>
      <c r="I15" s="1">
        <v>814494.73456222948</v>
      </c>
      <c r="J15" s="1">
        <v>767408.0955023719</v>
      </c>
      <c r="K15" s="1">
        <f t="shared" si="1"/>
        <v>731204.08953400666</v>
      </c>
      <c r="L15" s="151">
        <f t="shared" si="0"/>
        <v>-4.7176992503141166</v>
      </c>
      <c r="M15" s="156">
        <f t="shared" si="2"/>
        <v>51.721294506982559</v>
      </c>
      <c r="N15" s="156"/>
      <c r="O15" s="3">
        <v>481939</v>
      </c>
      <c r="P15" s="3">
        <v>528427.68600406335</v>
      </c>
      <c r="Q15" s="3">
        <v>603091.31759325799</v>
      </c>
      <c r="R15" s="3">
        <v>694471.15828111558</v>
      </c>
      <c r="S15" s="3">
        <v>817135.93157556653</v>
      </c>
      <c r="T15" s="3">
        <v>896224.80657238455</v>
      </c>
      <c r="U15" s="3">
        <v>898356.57598223328</v>
      </c>
      <c r="V15" s="3">
        <v>814494.73456222948</v>
      </c>
      <c r="W15" s="3">
        <v>767408.0955023719</v>
      </c>
      <c r="X15" s="3">
        <v>731204.08953400666</v>
      </c>
    </row>
    <row r="16" spans="1:24" x14ac:dyDescent="0.2">
      <c r="A16" s="1" t="s">
        <v>7</v>
      </c>
      <c r="B16" s="1">
        <v>456891</v>
      </c>
      <c r="C16" s="1">
        <v>490609.1493097819</v>
      </c>
      <c r="D16" s="1">
        <v>559279.03051734832</v>
      </c>
      <c r="E16" s="1">
        <v>675545.1781940303</v>
      </c>
      <c r="F16" s="1">
        <v>761978.34999852523</v>
      </c>
      <c r="G16" s="1">
        <v>837325.13091361953</v>
      </c>
      <c r="H16" s="1">
        <v>854652.19156454399</v>
      </c>
      <c r="I16" s="1">
        <v>816674.37291163928</v>
      </c>
      <c r="J16" s="1">
        <v>777983.29222493526</v>
      </c>
      <c r="K16" s="1">
        <f t="shared" si="1"/>
        <v>764553.14243150572</v>
      </c>
      <c r="L16" s="151">
        <f t="shared" si="0"/>
        <v>-1.7262774056523731</v>
      </c>
      <c r="M16" s="156">
        <f t="shared" si="2"/>
        <v>67.338192792483483</v>
      </c>
      <c r="N16" s="156"/>
      <c r="O16" s="3">
        <v>456891</v>
      </c>
      <c r="P16" s="3">
        <v>490609.1493097819</v>
      </c>
      <c r="Q16" s="3">
        <v>559279.03051734832</v>
      </c>
      <c r="R16" s="3">
        <v>675545.1781940303</v>
      </c>
      <c r="S16" s="3">
        <v>761978.34999852523</v>
      </c>
      <c r="T16" s="3">
        <v>837325.13091361953</v>
      </c>
      <c r="U16" s="3">
        <v>854652.19156454399</v>
      </c>
      <c r="V16" s="3">
        <v>816674.37291163928</v>
      </c>
      <c r="W16" s="3">
        <v>777983.29222493526</v>
      </c>
      <c r="X16" s="3">
        <v>764553.14243150572</v>
      </c>
    </row>
    <row r="17" spans="1:24" x14ac:dyDescent="0.2">
      <c r="L17" s="151"/>
      <c r="M17" s="156"/>
      <c r="N17" s="156"/>
    </row>
    <row r="18" spans="1:24" x14ac:dyDescent="0.2">
      <c r="A18" s="1" t="s">
        <v>8</v>
      </c>
      <c r="B18" s="1">
        <v>301338</v>
      </c>
      <c r="C18" s="1">
        <v>319573.23542164447</v>
      </c>
      <c r="D18" s="1">
        <v>384169.18762355752</v>
      </c>
      <c r="E18" s="1">
        <v>451949.24183425721</v>
      </c>
      <c r="F18" s="1">
        <v>536524.39708356699</v>
      </c>
      <c r="G18" s="1">
        <v>609046.83038263849</v>
      </c>
      <c r="H18" s="1">
        <v>609243.3001531394</v>
      </c>
      <c r="I18" s="1">
        <v>553254.43565024948</v>
      </c>
      <c r="J18" s="1">
        <v>524195.3294038648</v>
      </c>
      <c r="K18" s="1">
        <f t="shared" ref="K18:K39" si="3">X18</f>
        <v>485208.92916836904</v>
      </c>
      <c r="L18" s="151">
        <f t="shared" si="0"/>
        <v>-7.4373803139056207</v>
      </c>
      <c r="M18" s="156">
        <f t="shared" ref="M18:M39" si="4">((K18-B18)*100)/B18</f>
        <v>61.018168690430358</v>
      </c>
      <c r="N18" s="156"/>
      <c r="O18" s="3">
        <v>301338</v>
      </c>
      <c r="P18" s="3">
        <v>319573.23542164447</v>
      </c>
      <c r="Q18" s="3">
        <v>384169.18762355752</v>
      </c>
      <c r="R18" s="3">
        <v>451949.24183425721</v>
      </c>
      <c r="S18" s="3">
        <v>536524.39708356699</v>
      </c>
      <c r="T18" s="3">
        <v>609046.83038263849</v>
      </c>
      <c r="U18" s="3">
        <v>609243.3001531394</v>
      </c>
      <c r="V18" s="3">
        <v>553254.43565024948</v>
      </c>
      <c r="W18" s="3">
        <v>524195.3294038648</v>
      </c>
      <c r="X18" s="3">
        <v>485208.92916836904</v>
      </c>
    </row>
    <row r="19" spans="1:24" x14ac:dyDescent="0.2">
      <c r="A19" s="1" t="s">
        <v>9</v>
      </c>
      <c r="B19" s="1">
        <v>429087</v>
      </c>
      <c r="C19" s="1">
        <v>471534.06908474735</v>
      </c>
      <c r="D19" s="1">
        <v>555784.43568362028</v>
      </c>
      <c r="E19" s="1">
        <v>639603.37003521598</v>
      </c>
      <c r="F19" s="1">
        <v>726314.92447993427</v>
      </c>
      <c r="G19" s="1">
        <v>799681.27115116641</v>
      </c>
      <c r="H19" s="1">
        <v>762820.3734772777</v>
      </c>
      <c r="I19" s="1">
        <v>731817.07215997984</v>
      </c>
      <c r="J19" s="1">
        <v>713735.44581130741</v>
      </c>
      <c r="K19" s="1">
        <f t="shared" si="3"/>
        <v>708929.92680293554</v>
      </c>
      <c r="L19" s="151">
        <f t="shared" si="0"/>
        <v>-0.67329134857655837</v>
      </c>
      <c r="M19" s="156">
        <f t="shared" si="4"/>
        <v>65.218225395534134</v>
      </c>
      <c r="N19" s="156"/>
      <c r="O19" s="3">
        <v>429087</v>
      </c>
      <c r="P19" s="3">
        <v>471534.06908474735</v>
      </c>
      <c r="Q19" s="3">
        <v>555784.43568362028</v>
      </c>
      <c r="R19" s="3">
        <v>639603.37003521598</v>
      </c>
      <c r="S19" s="3">
        <v>726314.92447993427</v>
      </c>
      <c r="T19" s="3">
        <v>799681.27115116641</v>
      </c>
      <c r="U19" s="3">
        <v>762820.3734772777</v>
      </c>
      <c r="V19" s="3">
        <v>731817.07215997984</v>
      </c>
      <c r="W19" s="3">
        <v>713735.44581130741</v>
      </c>
      <c r="X19" s="3">
        <v>708929.92680293554</v>
      </c>
    </row>
    <row r="20" spans="1:24" x14ac:dyDescent="0.2">
      <c r="A20" s="1" t="s">
        <v>10</v>
      </c>
      <c r="B20" s="1">
        <v>396607</v>
      </c>
      <c r="C20" s="1">
        <v>426204.18774799531</v>
      </c>
      <c r="D20" s="1">
        <v>497980.54793826654</v>
      </c>
      <c r="E20" s="1">
        <v>576673.84810899768</v>
      </c>
      <c r="F20" s="1">
        <v>663939.62838480563</v>
      </c>
      <c r="G20" s="1">
        <v>715671.35909905296</v>
      </c>
      <c r="H20" s="1">
        <v>708519.46222791297</v>
      </c>
      <c r="I20" s="1">
        <v>683122.54702915787</v>
      </c>
      <c r="J20" s="1">
        <v>651562.31615003466</v>
      </c>
      <c r="K20" s="1">
        <f t="shared" si="3"/>
        <v>628412.48721890664</v>
      </c>
      <c r="L20" s="151">
        <f t="shared" si="0"/>
        <v>-3.552972349278305</v>
      </c>
      <c r="M20" s="156">
        <f t="shared" si="4"/>
        <v>58.447149752502263</v>
      </c>
      <c r="N20" s="156"/>
      <c r="O20" s="3">
        <v>396607</v>
      </c>
      <c r="P20" s="3">
        <v>426204.18774799531</v>
      </c>
      <c r="Q20" s="3">
        <v>497980.54793826654</v>
      </c>
      <c r="R20" s="3">
        <v>576673.84810899768</v>
      </c>
      <c r="S20" s="3">
        <v>663939.62838480563</v>
      </c>
      <c r="T20" s="3">
        <v>715671.35909905296</v>
      </c>
      <c r="U20" s="3">
        <v>708519.46222791297</v>
      </c>
      <c r="V20" s="3">
        <v>683122.54702915787</v>
      </c>
      <c r="W20" s="3">
        <v>651562.31615003466</v>
      </c>
      <c r="X20" s="3">
        <v>628412.48721890664</v>
      </c>
    </row>
    <row r="21" spans="1:24" x14ac:dyDescent="0.2">
      <c r="A21" s="1" t="s">
        <v>11</v>
      </c>
      <c r="B21" s="1">
        <v>401853</v>
      </c>
      <c r="C21" s="1">
        <v>432822.65345312021</v>
      </c>
      <c r="D21" s="1">
        <v>505329.40456632478</v>
      </c>
      <c r="E21" s="1">
        <v>608993.91530881717</v>
      </c>
      <c r="F21" s="1">
        <v>719197.23718959501</v>
      </c>
      <c r="G21" s="1">
        <v>768847.58608688926</v>
      </c>
      <c r="H21" s="1">
        <v>725755.31678685546</v>
      </c>
      <c r="I21" s="1">
        <v>664073.68984794733</v>
      </c>
      <c r="J21" s="1">
        <v>638907.81260166178</v>
      </c>
      <c r="K21" s="1">
        <f t="shared" si="3"/>
        <v>624733.20355239639</v>
      </c>
      <c r="L21" s="151">
        <f t="shared" si="0"/>
        <v>-2.2185687464903165</v>
      </c>
      <c r="M21" s="156">
        <f t="shared" si="4"/>
        <v>55.463117993991922</v>
      </c>
      <c r="N21" s="156"/>
      <c r="O21" s="3">
        <v>401853</v>
      </c>
      <c r="P21" s="3">
        <v>432822.65345312021</v>
      </c>
      <c r="Q21" s="3">
        <v>505329.40456632478</v>
      </c>
      <c r="R21" s="3">
        <v>608993.91530881717</v>
      </c>
      <c r="S21" s="3">
        <v>719197.23718959501</v>
      </c>
      <c r="T21" s="3">
        <v>768847.58608688926</v>
      </c>
      <c r="U21" s="3">
        <v>725755.31678685546</v>
      </c>
      <c r="V21" s="3">
        <v>664073.68984794733</v>
      </c>
      <c r="W21" s="3">
        <v>638907.81260166178</v>
      </c>
      <c r="X21" s="3">
        <v>624733.20355239639</v>
      </c>
    </row>
    <row r="22" spans="1:24" x14ac:dyDescent="0.2">
      <c r="A22" s="1" t="s">
        <v>12</v>
      </c>
      <c r="B22" s="1">
        <v>420151</v>
      </c>
      <c r="C22" s="1">
        <v>500326.3937271944</v>
      </c>
      <c r="D22" s="1">
        <v>566869.00883033487</v>
      </c>
      <c r="E22" s="1">
        <v>628776.9464240052</v>
      </c>
      <c r="F22" s="1">
        <v>729670.55771725031</v>
      </c>
      <c r="G22" s="1">
        <v>816221.65664044418</v>
      </c>
      <c r="H22" s="1">
        <v>803337.71532184945</v>
      </c>
      <c r="I22" s="1">
        <v>718381.93749304861</v>
      </c>
      <c r="J22" s="1">
        <v>686442.2294100821</v>
      </c>
      <c r="K22" s="1">
        <f t="shared" si="3"/>
        <v>624094.90739792807</v>
      </c>
      <c r="L22" s="151">
        <f t="shared" si="0"/>
        <v>-9.0826757651163685</v>
      </c>
      <c r="M22" s="156">
        <f t="shared" si="4"/>
        <v>48.54062168075955</v>
      </c>
      <c r="N22" s="156"/>
      <c r="O22" s="3">
        <v>420151</v>
      </c>
      <c r="P22" s="3">
        <v>500326.3937271944</v>
      </c>
      <c r="Q22" s="3">
        <v>566869.00883033487</v>
      </c>
      <c r="R22" s="3">
        <v>628776.9464240052</v>
      </c>
      <c r="S22" s="3">
        <v>729670.55771725031</v>
      </c>
      <c r="T22" s="3">
        <v>816221.65664044418</v>
      </c>
      <c r="U22" s="3">
        <v>803337.71532184945</v>
      </c>
      <c r="V22" s="3">
        <v>718381.93749304861</v>
      </c>
      <c r="W22" s="3">
        <v>686442.2294100821</v>
      </c>
      <c r="X22" s="3">
        <v>624094.90739792807</v>
      </c>
    </row>
    <row r="23" spans="1:24" x14ac:dyDescent="0.2">
      <c r="L23" s="151"/>
      <c r="M23" s="156"/>
      <c r="N23" s="156"/>
    </row>
    <row r="24" spans="1:24" x14ac:dyDescent="0.2">
      <c r="A24" s="1" t="s">
        <v>13</v>
      </c>
      <c r="B24" s="1">
        <v>427971</v>
      </c>
      <c r="C24" s="1">
        <v>477003.91635306197</v>
      </c>
      <c r="D24" s="1">
        <v>563411.52889821969</v>
      </c>
      <c r="E24" s="1">
        <v>666450.43406526418</v>
      </c>
      <c r="F24" s="1">
        <v>765052.28019850992</v>
      </c>
      <c r="G24" s="1">
        <v>817860.57458620076</v>
      </c>
      <c r="H24" s="1">
        <v>761874.24402419117</v>
      </c>
      <c r="I24" s="1">
        <v>674086.45604531979</v>
      </c>
      <c r="J24" s="1">
        <v>640460.4143580813</v>
      </c>
      <c r="K24" s="1">
        <f t="shared" ref="K24" si="5">X24</f>
        <v>641148.1825760135</v>
      </c>
      <c r="L24" s="151">
        <f t="shared" si="0"/>
        <v>0.10738653045739513</v>
      </c>
      <c r="M24" s="156">
        <f t="shared" ref="M24" si="6">((K24-B24)*100)/B24</f>
        <v>49.811127991385746</v>
      </c>
      <c r="N24" s="156"/>
      <c r="O24" s="3">
        <v>427971</v>
      </c>
      <c r="P24" s="3">
        <v>477003.91635306197</v>
      </c>
      <c r="Q24" s="3">
        <v>563411.52889821969</v>
      </c>
      <c r="R24" s="3">
        <v>666450.43406526418</v>
      </c>
      <c r="S24" s="3">
        <v>765052.28019850992</v>
      </c>
      <c r="T24" s="3">
        <v>817860.57458620076</v>
      </c>
      <c r="U24" s="3">
        <v>761874.24402419117</v>
      </c>
      <c r="V24" s="3">
        <v>674086.45604531979</v>
      </c>
      <c r="W24" s="3">
        <v>640460.4143580813</v>
      </c>
      <c r="X24" s="3">
        <v>641148.1825760135</v>
      </c>
    </row>
    <row r="25" spans="1:24" x14ac:dyDescent="0.2">
      <c r="A25" s="1" t="s">
        <v>14</v>
      </c>
      <c r="B25" s="1">
        <v>531661</v>
      </c>
      <c r="C25" s="1">
        <v>603384.20860293647</v>
      </c>
      <c r="D25" s="1">
        <v>735161.88109098049</v>
      </c>
      <c r="E25" s="1">
        <v>860077.20375561784</v>
      </c>
      <c r="F25" s="1">
        <v>991255.93037146598</v>
      </c>
      <c r="G25" s="1">
        <v>1093000.9905028259</v>
      </c>
      <c r="H25" s="1">
        <v>1189635.7659434583</v>
      </c>
      <c r="I25" s="1">
        <v>1317859.430840503</v>
      </c>
      <c r="J25" s="1">
        <v>1324637.1133455711</v>
      </c>
      <c r="K25" s="1">
        <f t="shared" si="3"/>
        <v>1267236.5805168985</v>
      </c>
      <c r="L25" s="151">
        <f t="shared" si="0"/>
        <v>-4.3333024758530918</v>
      </c>
      <c r="M25" s="156">
        <f t="shared" si="4"/>
        <v>138.35424838701701</v>
      </c>
      <c r="N25" s="156"/>
      <c r="O25" s="3">
        <v>531661</v>
      </c>
      <c r="P25" s="3">
        <v>603384.20860293647</v>
      </c>
      <c r="Q25" s="3">
        <v>735161.88109098049</v>
      </c>
      <c r="R25" s="3">
        <v>860077.20375561784</v>
      </c>
      <c r="S25" s="3">
        <v>991255.93037146598</v>
      </c>
      <c r="T25" s="3">
        <v>1093000.9905028259</v>
      </c>
      <c r="U25" s="3">
        <v>1189635.7659434583</v>
      </c>
      <c r="V25" s="3">
        <v>1317859.430840503</v>
      </c>
      <c r="W25" s="3">
        <v>1324637.1133455711</v>
      </c>
      <c r="X25" s="3">
        <v>1267236.5805168985</v>
      </c>
    </row>
    <row r="26" spans="1:24" x14ac:dyDescent="0.2">
      <c r="A26" s="1" t="s">
        <v>15</v>
      </c>
      <c r="B26" s="1">
        <v>401489</v>
      </c>
      <c r="C26" s="1">
        <v>431993.36209214036</v>
      </c>
      <c r="D26" s="1">
        <v>512221.6472599713</v>
      </c>
      <c r="E26" s="1">
        <v>589969.74949603889</v>
      </c>
      <c r="F26" s="1">
        <v>685741.67633201624</v>
      </c>
      <c r="G26" s="1">
        <v>755331.16094478988</v>
      </c>
      <c r="H26" s="1">
        <v>758166.40581478633</v>
      </c>
      <c r="I26" s="1">
        <v>732108.52100203931</v>
      </c>
      <c r="J26" s="1">
        <v>719391.3122783677</v>
      </c>
      <c r="K26" s="1">
        <f t="shared" si="3"/>
        <v>720000.29507979506</v>
      </c>
      <c r="L26" s="151">
        <f t="shared" si="0"/>
        <v>8.4652509841781493E-2</v>
      </c>
      <c r="M26" s="156">
        <f t="shared" si="4"/>
        <v>79.332508507031335</v>
      </c>
      <c r="N26" s="156"/>
      <c r="O26" s="3">
        <v>401489</v>
      </c>
      <c r="P26" s="3">
        <v>431993.36209214036</v>
      </c>
      <c r="Q26" s="3">
        <v>512221.6472599713</v>
      </c>
      <c r="R26" s="3">
        <v>589969.74949603889</v>
      </c>
      <c r="S26" s="3">
        <v>685741.67633201624</v>
      </c>
      <c r="T26" s="3">
        <v>755331.16094478988</v>
      </c>
      <c r="U26" s="3">
        <v>758166.40581478633</v>
      </c>
      <c r="V26" s="3">
        <v>732108.52100203931</v>
      </c>
      <c r="W26" s="3">
        <v>719391.3122783677</v>
      </c>
      <c r="X26" s="3">
        <v>720000.29507979506</v>
      </c>
    </row>
    <row r="27" spans="1:24" x14ac:dyDescent="0.2">
      <c r="A27" s="1" t="s">
        <v>16</v>
      </c>
      <c r="B27" s="1">
        <v>578390</v>
      </c>
      <c r="C27" s="1">
        <v>639163.48411832575</v>
      </c>
      <c r="D27" s="1">
        <v>743076.69514611131</v>
      </c>
      <c r="E27" s="1">
        <v>846305.54253137705</v>
      </c>
      <c r="F27" s="1">
        <v>982146.62841189466</v>
      </c>
      <c r="G27" s="1">
        <v>1024930.9831105468</v>
      </c>
      <c r="H27" s="1">
        <v>967931.58053792687</v>
      </c>
      <c r="I27" s="1">
        <v>879364.48623694421</v>
      </c>
      <c r="J27" s="1">
        <v>851673.26389628195</v>
      </c>
      <c r="K27" s="1">
        <f t="shared" si="3"/>
        <v>866195.39271896344</v>
      </c>
      <c r="L27" s="151">
        <f t="shared" si="0"/>
        <v>1.7051291191465676</v>
      </c>
      <c r="M27" s="156">
        <f t="shared" si="4"/>
        <v>49.759745624745143</v>
      </c>
      <c r="N27" s="156"/>
      <c r="O27" s="3">
        <v>578390</v>
      </c>
      <c r="P27" s="3">
        <v>639163.48411832575</v>
      </c>
      <c r="Q27" s="3">
        <v>743076.69514611131</v>
      </c>
      <c r="R27" s="3">
        <v>846305.54253137705</v>
      </c>
      <c r="S27" s="3">
        <v>982146.62841189466</v>
      </c>
      <c r="T27" s="3">
        <v>1024930.9831105468</v>
      </c>
      <c r="U27" s="3">
        <v>967931.58053792687</v>
      </c>
      <c r="V27" s="3">
        <v>879364.48623694421</v>
      </c>
      <c r="W27" s="3">
        <v>851673.26389628195</v>
      </c>
      <c r="X27" s="3">
        <v>866195.39271896344</v>
      </c>
    </row>
    <row r="28" spans="1:24" x14ac:dyDescent="0.2">
      <c r="A28" s="1" t="s">
        <v>17</v>
      </c>
      <c r="B28" s="1">
        <v>699642</v>
      </c>
      <c r="C28" s="1">
        <v>783497.62049616966</v>
      </c>
      <c r="D28" s="1">
        <v>956566.56982196844</v>
      </c>
      <c r="E28" s="1">
        <v>1143657.846219145</v>
      </c>
      <c r="F28" s="1">
        <v>1355658.9219330854</v>
      </c>
      <c r="G28" s="1">
        <v>1546887.5540605478</v>
      </c>
      <c r="H28" s="1">
        <v>1593333.009708738</v>
      </c>
      <c r="I28" s="1">
        <v>1487386.376226357</v>
      </c>
      <c r="J28" s="1">
        <v>1438242.5696012038</v>
      </c>
      <c r="K28" s="1">
        <f t="shared" si="3"/>
        <v>1390822.1426185176</v>
      </c>
      <c r="L28" s="151">
        <f t="shared" si="0"/>
        <v>-3.2971091236601975</v>
      </c>
      <c r="M28" s="156">
        <f t="shared" si="4"/>
        <v>98.790544681210903</v>
      </c>
      <c r="N28" s="156"/>
      <c r="O28" s="3">
        <v>699642</v>
      </c>
      <c r="P28" s="3">
        <v>783497.62049616966</v>
      </c>
      <c r="Q28" s="3">
        <v>956566.56982196844</v>
      </c>
      <c r="R28" s="3">
        <v>1143657.846219145</v>
      </c>
      <c r="S28" s="3">
        <v>1355658.9219330854</v>
      </c>
      <c r="T28" s="3">
        <v>1546887.5540605478</v>
      </c>
      <c r="U28" s="3">
        <v>1593333.009708738</v>
      </c>
      <c r="V28" s="3">
        <v>1487386.376226357</v>
      </c>
      <c r="W28" s="3">
        <v>1438242.5696012038</v>
      </c>
      <c r="X28" s="3">
        <v>1390822.1426185176</v>
      </c>
    </row>
    <row r="29" spans="1:24" x14ac:dyDescent="0.2">
      <c r="L29" s="151"/>
      <c r="M29" s="156"/>
      <c r="N29" s="156"/>
    </row>
    <row r="30" spans="1:24" x14ac:dyDescent="0.2">
      <c r="A30" s="1" t="s">
        <v>18</v>
      </c>
      <c r="B30" s="1">
        <v>782598</v>
      </c>
      <c r="C30" s="1">
        <v>911522.27963012131</v>
      </c>
      <c r="D30" s="1">
        <v>1080321.6608957034</v>
      </c>
      <c r="E30" s="1">
        <v>1232724.2343494711</v>
      </c>
      <c r="F30" s="1">
        <v>1389548.8668436806</v>
      </c>
      <c r="G30" s="1">
        <v>1380190.9759505773</v>
      </c>
      <c r="H30" s="1">
        <v>1297394.5276233945</v>
      </c>
      <c r="I30" s="1">
        <v>1154223.8802435542</v>
      </c>
      <c r="J30" s="1">
        <v>1107880.4188150582</v>
      </c>
      <c r="K30" s="1">
        <f t="shared" ref="K30" si="7">X30</f>
        <v>1124472.0032847964</v>
      </c>
      <c r="L30" s="151">
        <f t="shared" si="0"/>
        <v>1.49759705000327</v>
      </c>
      <c r="M30" s="156">
        <f t="shared" ref="M30" si="8">((K30-B30)*100)/B30</f>
        <v>43.684497441189016</v>
      </c>
      <c r="N30" s="156"/>
      <c r="O30" s="3">
        <v>782598</v>
      </c>
      <c r="P30" s="3">
        <v>911522.27963012131</v>
      </c>
      <c r="Q30" s="3">
        <v>1080321.6608957034</v>
      </c>
      <c r="R30" s="3">
        <v>1232724.2343494711</v>
      </c>
      <c r="S30" s="3">
        <v>1389548.8668436806</v>
      </c>
      <c r="T30" s="3">
        <v>1380190.9759505773</v>
      </c>
      <c r="U30" s="3">
        <v>1297394.5276233945</v>
      </c>
      <c r="V30" s="3">
        <v>1154223.8802435542</v>
      </c>
      <c r="W30" s="3">
        <v>1107880.4188150582</v>
      </c>
      <c r="X30" s="3">
        <v>1124472.0032847964</v>
      </c>
    </row>
    <row r="31" spans="1:24" x14ac:dyDescent="0.2">
      <c r="A31" s="1" t="s">
        <v>19</v>
      </c>
      <c r="B31" s="1">
        <v>369784</v>
      </c>
      <c r="C31" s="1">
        <v>406235.49554931663</v>
      </c>
      <c r="D31" s="1">
        <v>478266.75195908075</v>
      </c>
      <c r="E31" s="1">
        <v>578434.86164120666</v>
      </c>
      <c r="F31" s="1">
        <v>723034.65135403723</v>
      </c>
      <c r="G31" s="1">
        <v>813557.00152848894</v>
      </c>
      <c r="H31" s="1">
        <v>824159.73937085352</v>
      </c>
      <c r="I31" s="1">
        <v>707194.43923592567</v>
      </c>
      <c r="J31" s="1">
        <v>650673.5616878079</v>
      </c>
      <c r="K31" s="1">
        <f t="shared" si="3"/>
        <v>621017.49877905159</v>
      </c>
      <c r="L31" s="151">
        <f t="shared" si="0"/>
        <v>-4.5577482557966977</v>
      </c>
      <c r="M31" s="156">
        <f t="shared" si="4"/>
        <v>67.94060824131158</v>
      </c>
      <c r="N31" s="156"/>
      <c r="O31" s="3">
        <v>369784</v>
      </c>
      <c r="P31" s="3">
        <v>406235.49554931663</v>
      </c>
      <c r="Q31" s="3">
        <v>478266.75195908075</v>
      </c>
      <c r="R31" s="3">
        <v>578434.86164120666</v>
      </c>
      <c r="S31" s="3">
        <v>723034.65135403723</v>
      </c>
      <c r="T31" s="3">
        <v>813557.00152848894</v>
      </c>
      <c r="U31" s="3">
        <v>824159.73937085352</v>
      </c>
      <c r="V31" s="3">
        <v>707194.43923592567</v>
      </c>
      <c r="W31" s="3">
        <v>650673.5616878079</v>
      </c>
      <c r="X31" s="3">
        <v>621017.49877905159</v>
      </c>
    </row>
    <row r="32" spans="1:24" x14ac:dyDescent="0.2">
      <c r="A32" s="1" t="s">
        <v>20</v>
      </c>
      <c r="B32" s="1">
        <v>623249</v>
      </c>
      <c r="C32" s="1">
        <v>685675.51577874436</v>
      </c>
      <c r="D32" s="1">
        <v>813105.78694040421</v>
      </c>
      <c r="E32" s="1">
        <v>965666.54420447687</v>
      </c>
      <c r="F32" s="1">
        <v>1130275.9152991711</v>
      </c>
      <c r="G32" s="1">
        <v>1204023.9449266687</v>
      </c>
      <c r="H32" s="1">
        <v>1170154.3399759261</v>
      </c>
      <c r="I32" s="1">
        <v>1121056.4211010444</v>
      </c>
      <c r="J32" s="1">
        <v>1054731.042996349</v>
      </c>
      <c r="K32" s="1">
        <f t="shared" si="3"/>
        <v>1008409.4996541388</v>
      </c>
      <c r="L32" s="151">
        <f t="shared" si="0"/>
        <v>-4.3917872380637402</v>
      </c>
      <c r="M32" s="156">
        <f t="shared" si="4"/>
        <v>61.79881550618434</v>
      </c>
      <c r="N32" s="156"/>
      <c r="O32" s="3">
        <v>623249</v>
      </c>
      <c r="P32" s="3">
        <v>685675.51577874436</v>
      </c>
      <c r="Q32" s="3">
        <v>813105.78694040421</v>
      </c>
      <c r="R32" s="3">
        <v>965666.54420447687</v>
      </c>
      <c r="S32" s="3">
        <v>1130275.9152991711</v>
      </c>
      <c r="T32" s="3">
        <v>1204023.9449266687</v>
      </c>
      <c r="U32" s="3">
        <v>1170154.3399759261</v>
      </c>
      <c r="V32" s="3">
        <v>1121056.4211010444</v>
      </c>
      <c r="W32" s="3">
        <v>1054731.042996349</v>
      </c>
      <c r="X32" s="3">
        <v>1008409.4996541388</v>
      </c>
    </row>
    <row r="33" spans="1:24" x14ac:dyDescent="0.2">
      <c r="A33" s="1" t="s">
        <v>21</v>
      </c>
      <c r="B33" s="1">
        <v>405889</v>
      </c>
      <c r="C33" s="1">
        <v>426276.48729259759</v>
      </c>
      <c r="D33" s="1">
        <v>508100.71938736126</v>
      </c>
      <c r="E33" s="1">
        <v>597483.11413472716</v>
      </c>
      <c r="F33" s="1">
        <v>724109.28211449343</v>
      </c>
      <c r="G33" s="1">
        <v>805635.39092075208</v>
      </c>
      <c r="H33" s="1">
        <v>805004.64093795803</v>
      </c>
      <c r="I33" s="1">
        <v>738223.91154596012</v>
      </c>
      <c r="J33" s="1">
        <v>716182.86707946088</v>
      </c>
      <c r="K33" s="1">
        <f t="shared" si="3"/>
        <v>697591.54938688467</v>
      </c>
      <c r="L33" s="151">
        <f t="shared" si="0"/>
        <v>-2.5958897576522859</v>
      </c>
      <c r="M33" s="156">
        <f t="shared" si="4"/>
        <v>71.867567090235184</v>
      </c>
      <c r="N33" s="156"/>
      <c r="O33" s="3">
        <v>405889</v>
      </c>
      <c r="P33" s="3">
        <v>426276.48729259759</v>
      </c>
      <c r="Q33" s="3">
        <v>508100.71938736126</v>
      </c>
      <c r="R33" s="3">
        <v>597483.11413472716</v>
      </c>
      <c r="S33" s="3">
        <v>724109.28211449343</v>
      </c>
      <c r="T33" s="3">
        <v>805635.39092075208</v>
      </c>
      <c r="U33" s="3">
        <v>805004.64093795803</v>
      </c>
      <c r="V33" s="3">
        <v>738223.91154596012</v>
      </c>
      <c r="W33" s="3">
        <v>716182.86707946088</v>
      </c>
      <c r="X33" s="3">
        <v>697591.54938688467</v>
      </c>
    </row>
    <row r="34" spans="1:24" x14ac:dyDescent="0.2">
      <c r="A34" s="1" t="s">
        <v>22</v>
      </c>
      <c r="B34" s="1">
        <v>299364</v>
      </c>
      <c r="C34" s="1">
        <v>344282.10231857549</v>
      </c>
      <c r="D34" s="1">
        <v>418291.8401701072</v>
      </c>
      <c r="E34" s="1">
        <v>503565.80924057384</v>
      </c>
      <c r="F34" s="1">
        <v>599052.11009174318</v>
      </c>
      <c r="G34" s="1">
        <v>647591.37803979369</v>
      </c>
      <c r="H34" s="1">
        <v>654715.51484873716</v>
      </c>
      <c r="I34" s="1">
        <v>607400.24478958477</v>
      </c>
      <c r="J34" s="1">
        <v>528216.3336538804</v>
      </c>
      <c r="K34" s="1">
        <f t="shared" si="3"/>
        <v>509281.88791400456</v>
      </c>
      <c r="L34" s="151">
        <f t="shared" si="0"/>
        <v>-3.5846005762258089</v>
      </c>
      <c r="M34" s="156">
        <f t="shared" si="4"/>
        <v>70.121286431903826</v>
      </c>
      <c r="N34" s="156"/>
      <c r="O34" s="3">
        <v>299364</v>
      </c>
      <c r="P34" s="3">
        <v>344282.10231857549</v>
      </c>
      <c r="Q34" s="3">
        <v>418291.8401701072</v>
      </c>
      <c r="R34" s="3">
        <v>503565.80924057384</v>
      </c>
      <c r="S34" s="3">
        <v>599052.11009174318</v>
      </c>
      <c r="T34" s="3">
        <v>647591.37803979369</v>
      </c>
      <c r="U34" s="3">
        <v>654715.51484873716</v>
      </c>
      <c r="V34" s="3">
        <v>607400.24478958477</v>
      </c>
      <c r="W34" s="3">
        <v>528216.3336538804</v>
      </c>
      <c r="X34" s="3">
        <v>509281.88791400456</v>
      </c>
    </row>
    <row r="35" spans="1:24" x14ac:dyDescent="0.2">
      <c r="L35" s="151"/>
      <c r="M35" s="156"/>
      <c r="N35" s="156"/>
    </row>
    <row r="36" spans="1:24" x14ac:dyDescent="0.2">
      <c r="A36" s="1" t="s">
        <v>23</v>
      </c>
      <c r="B36" s="1">
        <v>1167859</v>
      </c>
      <c r="C36" s="1">
        <v>1337203.551629747</v>
      </c>
      <c r="D36" s="1">
        <v>1571944.9425903067</v>
      </c>
      <c r="E36" s="1">
        <v>1839882.8211107631</v>
      </c>
      <c r="F36" s="1">
        <v>2163683.8000708967</v>
      </c>
      <c r="G36" s="1">
        <v>2381288.0201913482</v>
      </c>
      <c r="H36" s="1">
        <v>2371857.0091270772</v>
      </c>
      <c r="I36" s="1">
        <v>2210093.1225583716</v>
      </c>
      <c r="J36" s="1">
        <v>2109320.3004796812</v>
      </c>
      <c r="K36" s="1">
        <f t="shared" ref="K36" si="9">X36</f>
        <v>1930857.7247270464</v>
      </c>
      <c r="L36" s="151">
        <f t="shared" si="0"/>
        <v>-8.4606674345309507</v>
      </c>
      <c r="M36" s="156">
        <f t="shared" ref="M36" si="10">((K36-B36)*100)/B36</f>
        <v>65.333120242002366</v>
      </c>
      <c r="N36" s="156"/>
      <c r="O36" s="3">
        <v>1167859</v>
      </c>
      <c r="P36" s="3">
        <v>1337203.551629747</v>
      </c>
      <c r="Q36" s="3">
        <v>1571944.9425903067</v>
      </c>
      <c r="R36" s="3">
        <v>1839882.8211107631</v>
      </c>
      <c r="S36" s="3">
        <v>2163683.8000708967</v>
      </c>
      <c r="T36" s="3">
        <v>2381288.0201913482</v>
      </c>
      <c r="U36" s="3">
        <v>2371857.0091270772</v>
      </c>
      <c r="V36" s="3">
        <v>2210093.1225583716</v>
      </c>
      <c r="W36" s="3">
        <v>2109320.3004796812</v>
      </c>
      <c r="X36" s="3">
        <v>1930857.7247270464</v>
      </c>
    </row>
    <row r="37" spans="1:24" x14ac:dyDescent="0.2">
      <c r="A37" s="1" t="s">
        <v>24</v>
      </c>
      <c r="B37" s="1">
        <v>392641</v>
      </c>
      <c r="C37" s="1">
        <v>417720.48348791461</v>
      </c>
      <c r="D37" s="1">
        <v>477079.46823921311</v>
      </c>
      <c r="E37" s="1">
        <v>558038.93167457741</v>
      </c>
      <c r="F37" s="1">
        <v>649851.77406223083</v>
      </c>
      <c r="G37" s="1">
        <v>700491.66009440518</v>
      </c>
      <c r="H37" s="1">
        <v>665064.43127214059</v>
      </c>
      <c r="I37" s="1">
        <v>602179.38004212617</v>
      </c>
      <c r="J37" s="1">
        <v>576817.58477054152</v>
      </c>
      <c r="K37" s="1">
        <f t="shared" si="3"/>
        <v>555299.27274886589</v>
      </c>
      <c r="L37" s="151">
        <f t="shared" si="0"/>
        <v>-3.7305228879656358</v>
      </c>
      <c r="M37" s="156">
        <f t="shared" si="4"/>
        <v>41.426716198477969</v>
      </c>
      <c r="N37" s="156"/>
      <c r="O37" s="3">
        <v>392641</v>
      </c>
      <c r="P37" s="3">
        <v>417720.48348791461</v>
      </c>
      <c r="Q37" s="3">
        <v>477079.46823921311</v>
      </c>
      <c r="R37" s="3">
        <v>558038.93167457741</v>
      </c>
      <c r="S37" s="3">
        <v>649851.77406223083</v>
      </c>
      <c r="T37" s="3">
        <v>700491.66009440518</v>
      </c>
      <c r="U37" s="3">
        <v>665064.43127214059</v>
      </c>
      <c r="V37" s="3">
        <v>602179.38004212617</v>
      </c>
      <c r="W37" s="3">
        <v>576817.58477054152</v>
      </c>
      <c r="X37" s="3">
        <v>555299.27274886589</v>
      </c>
    </row>
    <row r="38" spans="1:24" x14ac:dyDescent="0.2">
      <c r="A38" s="1" t="s">
        <v>25</v>
      </c>
      <c r="B38" s="1">
        <v>326836</v>
      </c>
      <c r="C38" s="1">
        <v>346966.27866774367</v>
      </c>
      <c r="D38" s="1">
        <v>395933.3318530434</v>
      </c>
      <c r="E38" s="1">
        <v>446606.32341037603</v>
      </c>
      <c r="F38" s="1">
        <v>520446.31290258555</v>
      </c>
      <c r="G38" s="1">
        <v>554830.79997145513</v>
      </c>
      <c r="H38" s="1">
        <v>551208.06474717089</v>
      </c>
      <c r="I38" s="1">
        <v>501569.75798464334</v>
      </c>
      <c r="J38" s="1">
        <v>470901.38696646987</v>
      </c>
      <c r="K38" s="1">
        <f t="shared" si="3"/>
        <v>430707.09203896555</v>
      </c>
      <c r="L38" s="151">
        <f t="shared" si="0"/>
        <v>-8.5356076749814971</v>
      </c>
      <c r="M38" s="156">
        <f t="shared" si="4"/>
        <v>31.780798944720154</v>
      </c>
      <c r="N38" s="156"/>
      <c r="O38" s="3">
        <v>326836</v>
      </c>
      <c r="P38" s="3">
        <v>346966.27866774367</v>
      </c>
      <c r="Q38" s="3">
        <v>395933.3318530434</v>
      </c>
      <c r="R38" s="3">
        <v>446606.32341037603</v>
      </c>
      <c r="S38" s="3">
        <v>520446.31290258555</v>
      </c>
      <c r="T38" s="3">
        <v>554830.79997145513</v>
      </c>
      <c r="U38" s="3">
        <v>551208.06474717089</v>
      </c>
      <c r="V38" s="3">
        <v>501569.75798464334</v>
      </c>
      <c r="W38" s="3">
        <v>470901.38696646987</v>
      </c>
      <c r="X38" s="3">
        <v>430707.09203896555</v>
      </c>
    </row>
    <row r="39" spans="1:24" x14ac:dyDescent="0.2">
      <c r="A39" s="15" t="s">
        <v>26</v>
      </c>
      <c r="B39" s="1">
        <v>1513237</v>
      </c>
      <c r="C39" s="1">
        <v>1755047.7693714476</v>
      </c>
      <c r="D39" s="1">
        <v>2179866.7846515495</v>
      </c>
      <c r="E39" s="1">
        <v>2656010.3245967431</v>
      </c>
      <c r="F39" s="1">
        <v>3202151.6624843162</v>
      </c>
      <c r="G39" s="1">
        <v>3053597.0243748021</v>
      </c>
      <c r="H39" s="1">
        <v>2902351.2132822475</v>
      </c>
      <c r="I39" s="1">
        <v>2720922.0420912802</v>
      </c>
      <c r="J39" s="1">
        <v>2454224.8984736032</v>
      </c>
      <c r="K39" s="1">
        <f t="shared" si="3"/>
        <v>2307518.0381277972</v>
      </c>
      <c r="L39" s="151">
        <f t="shared" si="0"/>
        <v>-5.977726834938796</v>
      </c>
      <c r="M39" s="284">
        <f t="shared" si="4"/>
        <v>52.488872405829177</v>
      </c>
      <c r="N39" s="156"/>
      <c r="O39" s="3">
        <v>1513237</v>
      </c>
      <c r="P39" s="3">
        <v>1755047.7693714476</v>
      </c>
      <c r="Q39" s="3">
        <v>2179866.7846515495</v>
      </c>
      <c r="R39" s="3">
        <v>2656010.3245967431</v>
      </c>
      <c r="S39" s="3">
        <v>3202151.6624843162</v>
      </c>
      <c r="T39" s="3">
        <v>3053597.0243748021</v>
      </c>
      <c r="U39" s="3">
        <v>2902351.2132822475</v>
      </c>
      <c r="V39" s="3">
        <v>2720922.0420912802</v>
      </c>
      <c r="W39" s="3">
        <v>2454224.8984736032</v>
      </c>
      <c r="X39" s="3">
        <v>2307518.0381277972</v>
      </c>
    </row>
    <row r="40" spans="1:24" x14ac:dyDescent="0.2">
      <c r="A40" s="1" t="s">
        <v>259</v>
      </c>
      <c r="B40" s="16"/>
      <c r="C40" s="16"/>
      <c r="D40" s="16"/>
      <c r="E40" s="41"/>
      <c r="F40" s="41"/>
      <c r="G40" s="41"/>
      <c r="H40" s="41"/>
      <c r="I40" s="41"/>
      <c r="J40" s="41"/>
      <c r="K40" s="41"/>
      <c r="L40" s="41"/>
      <c r="M40" s="16"/>
      <c r="N40" s="7"/>
    </row>
    <row r="41" spans="1:24" x14ac:dyDescent="0.2">
      <c r="A41" s="1" t="s">
        <v>176</v>
      </c>
      <c r="E41" s="36"/>
      <c r="F41" s="36"/>
      <c r="G41" s="36"/>
      <c r="H41" s="36"/>
      <c r="I41" s="36"/>
      <c r="J41" s="36"/>
      <c r="K41" s="36"/>
      <c r="L41" s="36"/>
    </row>
    <row r="42" spans="1:24" x14ac:dyDescent="0.2">
      <c r="E42" s="36"/>
      <c r="F42" s="36"/>
      <c r="G42" s="36"/>
      <c r="H42" s="36"/>
      <c r="I42" s="36"/>
      <c r="J42" s="36"/>
      <c r="K42" s="36"/>
      <c r="L42" s="36"/>
    </row>
    <row r="43" spans="1:24" x14ac:dyDescent="0.2">
      <c r="A43" s="7"/>
      <c r="E43" s="36"/>
      <c r="F43" s="36"/>
      <c r="G43" s="36"/>
      <c r="H43" s="36"/>
      <c r="I43" s="36"/>
      <c r="J43" s="36"/>
      <c r="K43" s="36"/>
      <c r="L43" s="36"/>
    </row>
    <row r="44" spans="1:24" x14ac:dyDescent="0.2">
      <c r="E44" s="36"/>
      <c r="F44" s="36"/>
      <c r="G44" s="36"/>
      <c r="H44" s="36"/>
      <c r="I44" s="36"/>
      <c r="J44" s="36"/>
      <c r="K44" s="36"/>
      <c r="L44" s="36"/>
    </row>
    <row r="45" spans="1:24" x14ac:dyDescent="0.2">
      <c r="E45" s="36"/>
      <c r="F45" s="36"/>
      <c r="G45" s="36"/>
      <c r="H45" s="36"/>
      <c r="I45" s="36"/>
      <c r="J45" s="36"/>
      <c r="K45" s="36"/>
      <c r="L45" s="36"/>
    </row>
    <row r="46" spans="1:24" x14ac:dyDescent="0.2">
      <c r="E46" s="36"/>
      <c r="F46" s="36"/>
      <c r="G46" s="36"/>
      <c r="H46" s="36"/>
      <c r="I46" s="36"/>
      <c r="J46" s="36"/>
      <c r="K46" s="36"/>
      <c r="L46" s="36"/>
    </row>
    <row r="47" spans="1:24" x14ac:dyDescent="0.2">
      <c r="E47" s="36"/>
      <c r="F47" s="36"/>
      <c r="G47" s="36"/>
      <c r="H47" s="36"/>
      <c r="I47" s="36"/>
      <c r="J47" s="36"/>
      <c r="K47" s="36"/>
      <c r="L47" s="36"/>
    </row>
    <row r="48" spans="1:24" x14ac:dyDescent="0.2">
      <c r="E48" s="36"/>
      <c r="F48" s="36"/>
      <c r="G48" s="36"/>
      <c r="H48" s="36"/>
      <c r="I48" s="36"/>
      <c r="J48" s="36"/>
      <c r="K48" s="36"/>
      <c r="L48" s="36"/>
    </row>
    <row r="49" spans="5:12" x14ac:dyDescent="0.2">
      <c r="E49" s="36"/>
      <c r="F49" s="36"/>
      <c r="G49" s="36"/>
      <c r="H49" s="36"/>
      <c r="I49" s="36"/>
      <c r="J49" s="36"/>
      <c r="K49" s="36"/>
      <c r="L49" s="36"/>
    </row>
    <row r="50" spans="5:12" x14ac:dyDescent="0.2">
      <c r="E50" s="36"/>
      <c r="F50" s="36"/>
      <c r="G50" s="36"/>
      <c r="H50" s="36"/>
      <c r="I50" s="36"/>
      <c r="J50" s="36"/>
      <c r="K50" s="36"/>
      <c r="L50" s="36"/>
    </row>
    <row r="51" spans="5:12" x14ac:dyDescent="0.2">
      <c r="E51" s="36"/>
      <c r="F51" s="36"/>
      <c r="G51" s="36"/>
      <c r="H51" s="36"/>
      <c r="I51" s="36"/>
      <c r="J51" s="36"/>
      <c r="K51" s="36"/>
      <c r="L51" s="36"/>
    </row>
    <row r="52" spans="5:12" x14ac:dyDescent="0.2">
      <c r="E52" s="36"/>
      <c r="F52" s="36"/>
      <c r="G52" s="36"/>
      <c r="H52" s="36"/>
      <c r="I52" s="36"/>
      <c r="J52" s="36"/>
      <c r="K52" s="36"/>
      <c r="L52" s="36"/>
    </row>
    <row r="53" spans="5:12" x14ac:dyDescent="0.2">
      <c r="E53" s="36"/>
      <c r="F53" s="36"/>
      <c r="G53" s="36"/>
      <c r="H53" s="36"/>
      <c r="I53" s="36"/>
      <c r="J53" s="36"/>
      <c r="K53" s="36"/>
      <c r="L53" s="36"/>
    </row>
    <row r="54" spans="5:12" x14ac:dyDescent="0.2">
      <c r="E54" s="36"/>
      <c r="F54" s="36"/>
      <c r="G54" s="36"/>
      <c r="H54" s="36"/>
      <c r="I54" s="36"/>
      <c r="J54" s="36"/>
      <c r="K54" s="36"/>
      <c r="L54" s="36"/>
    </row>
    <row r="55" spans="5:12" x14ac:dyDescent="0.2">
      <c r="E55" s="36"/>
      <c r="F55" s="36"/>
      <c r="G55" s="36"/>
      <c r="H55" s="36"/>
      <c r="I55" s="36"/>
      <c r="J55" s="36"/>
      <c r="K55" s="36"/>
      <c r="L55" s="36"/>
    </row>
    <row r="56" spans="5:12" x14ac:dyDescent="0.2">
      <c r="E56" s="36"/>
      <c r="F56" s="36"/>
      <c r="G56" s="36"/>
      <c r="H56" s="36"/>
      <c r="I56" s="36"/>
      <c r="J56" s="36"/>
      <c r="K56" s="36"/>
      <c r="L56" s="36"/>
    </row>
    <row r="57" spans="5:12" x14ac:dyDescent="0.2">
      <c r="E57" s="36"/>
      <c r="F57" s="36"/>
      <c r="G57" s="36"/>
      <c r="H57" s="36"/>
      <c r="I57" s="36"/>
      <c r="J57" s="36"/>
      <c r="K57" s="36"/>
      <c r="L57" s="36"/>
    </row>
    <row r="58" spans="5:12" x14ac:dyDescent="0.2">
      <c r="E58" s="36"/>
      <c r="F58" s="36"/>
      <c r="G58" s="36"/>
      <c r="H58" s="36"/>
      <c r="I58" s="36"/>
      <c r="J58" s="36"/>
      <c r="K58" s="36"/>
      <c r="L58" s="36"/>
    </row>
    <row r="59" spans="5:12" x14ac:dyDescent="0.2">
      <c r="E59" s="36"/>
      <c r="F59" s="36"/>
      <c r="G59" s="36"/>
      <c r="H59" s="36"/>
      <c r="I59" s="36"/>
      <c r="J59" s="36"/>
      <c r="K59" s="36"/>
      <c r="L59" s="36"/>
    </row>
    <row r="60" spans="5:12" x14ac:dyDescent="0.2">
      <c r="E60" s="36"/>
      <c r="F60" s="36"/>
      <c r="G60" s="36"/>
      <c r="H60" s="36"/>
      <c r="I60" s="36"/>
      <c r="J60" s="36"/>
      <c r="K60" s="36"/>
      <c r="L60" s="36"/>
    </row>
    <row r="61" spans="5:12" x14ac:dyDescent="0.2">
      <c r="E61" s="36"/>
      <c r="F61" s="36"/>
      <c r="G61" s="36"/>
      <c r="H61" s="36"/>
      <c r="I61" s="36"/>
      <c r="J61" s="36"/>
      <c r="K61" s="36"/>
      <c r="L61" s="36"/>
    </row>
    <row r="62" spans="5:12" x14ac:dyDescent="0.2">
      <c r="E62" s="36"/>
      <c r="F62" s="36"/>
      <c r="G62" s="36"/>
      <c r="H62" s="36"/>
      <c r="I62" s="36"/>
      <c r="J62" s="36"/>
      <c r="K62" s="36"/>
      <c r="L62" s="36"/>
    </row>
    <row r="63" spans="5:12" x14ac:dyDescent="0.2">
      <c r="E63" s="36"/>
      <c r="F63" s="36"/>
      <c r="G63" s="36"/>
      <c r="H63" s="36"/>
      <c r="I63" s="36"/>
      <c r="J63" s="36"/>
      <c r="K63" s="36"/>
      <c r="L63" s="36"/>
    </row>
    <row r="64" spans="5:12" x14ac:dyDescent="0.2">
      <c r="E64" s="36"/>
      <c r="F64" s="36"/>
      <c r="G64" s="36"/>
      <c r="H64" s="36"/>
      <c r="I64" s="36"/>
      <c r="J64" s="36"/>
      <c r="K64" s="36"/>
      <c r="L64" s="36"/>
    </row>
    <row r="65" spans="5:12" x14ac:dyDescent="0.2">
      <c r="E65" s="36"/>
      <c r="F65" s="36"/>
      <c r="G65" s="36"/>
      <c r="H65" s="36"/>
      <c r="I65" s="36"/>
      <c r="J65" s="36"/>
      <c r="K65" s="36"/>
      <c r="L65" s="36"/>
    </row>
    <row r="66" spans="5:12" x14ac:dyDescent="0.2">
      <c r="E66" s="36"/>
      <c r="F66" s="36"/>
      <c r="G66" s="36"/>
      <c r="H66" s="36"/>
      <c r="I66" s="36"/>
      <c r="J66" s="36"/>
      <c r="K66" s="36"/>
      <c r="L66" s="36"/>
    </row>
    <row r="67" spans="5:12" x14ac:dyDescent="0.2">
      <c r="E67" s="36"/>
      <c r="F67" s="36"/>
      <c r="G67" s="36"/>
      <c r="H67" s="36"/>
      <c r="I67" s="36"/>
      <c r="J67" s="36"/>
      <c r="K67" s="36"/>
      <c r="L67" s="36"/>
    </row>
  </sheetData>
  <sheetProtection password="CAB5" sheet="1" objects="1" scenarios="1"/>
  <mergeCells count="2">
    <mergeCell ref="A4:M4"/>
    <mergeCell ref="L7:M7"/>
  </mergeCells>
  <phoneticPr fontId="2" type="noConversion"/>
  <printOptions horizontalCentered="1"/>
  <pageMargins left="0.34" right="0.36" top="1" bottom="0.93" header="0.5" footer="0.52"/>
  <pageSetup scale="80" orientation="landscape" r:id="rId1"/>
  <headerFooter scaleWithDoc="0" alignWithMargins="0">
    <oddHeader xml:space="preserve">&amp;R
</oddHeader>
    <oddFooter>&amp;L&amp;"Arial,Italic"&amp;10MSDE - LFRO   04-2016&amp;C&amp;"Arial,Regular"&amp;10&amp;P&amp;R&amp;"Arial,Italic"&amp;10Selected Financial Data - Part 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I336"/>
  <sheetViews>
    <sheetView tabSelected="1" topLeftCell="A2" workbookViewId="0">
      <selection activeCell="K10" sqref="K10"/>
    </sheetView>
  </sheetViews>
  <sheetFormatPr defaultColWidth="8" defaultRowHeight="12.75" x14ac:dyDescent="0.2"/>
  <cols>
    <col min="1" max="1" width="12.5" style="85" bestFit="1" customWidth="1"/>
    <col min="2" max="11" width="12.625" style="85" customWidth="1"/>
    <col min="12" max="13" width="6.625" style="85" customWidth="1"/>
    <col min="14" max="14" width="8" style="85" customWidth="1"/>
    <col min="15" max="15" width="10" style="85" customWidth="1"/>
    <col min="16" max="16" width="8" style="85" customWidth="1"/>
    <col min="17" max="17" width="9.75" style="124" customWidth="1"/>
    <col min="18" max="18" width="16.25" style="85" customWidth="1"/>
    <col min="19" max="20" width="8" style="85" customWidth="1"/>
    <col min="21" max="21" width="8.875" style="85" bestFit="1" customWidth="1"/>
    <col min="22" max="22" width="8" style="85" customWidth="1"/>
    <col min="23" max="23" width="8.625" style="85" customWidth="1"/>
    <col min="24" max="24" width="8" style="85"/>
    <col min="25" max="25" width="10.125" style="85" bestFit="1" customWidth="1"/>
    <col min="26" max="26" width="8" style="85"/>
    <col min="27" max="27" width="10.875" style="85" customWidth="1"/>
    <col min="28" max="28" width="8" style="85"/>
    <col min="29" max="29" width="11" style="85" customWidth="1"/>
    <col min="30" max="30" width="8" style="85"/>
    <col min="31" max="31" width="11.5" style="85" customWidth="1"/>
    <col min="32" max="32" width="8" style="85"/>
    <col min="33" max="33" width="10.375" style="85" customWidth="1"/>
    <col min="34" max="34" width="8" style="85"/>
    <col min="35" max="35" width="9" style="85" bestFit="1" customWidth="1"/>
    <col min="36" max="16384" width="8" style="85"/>
  </cols>
  <sheetData>
    <row r="1" spans="1:35" x14ac:dyDescent="0.2">
      <c r="A1" s="83" t="s">
        <v>111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35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35" x14ac:dyDescent="0.2">
      <c r="A3" s="150" t="s">
        <v>177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35" s="3" customFormat="1" x14ac:dyDescent="0.2">
      <c r="A4" s="285" t="s">
        <v>288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"/>
      <c r="O4" s="2"/>
      <c r="P4" s="2"/>
      <c r="Q4" s="2"/>
      <c r="R4" s="2"/>
      <c r="S4" s="2"/>
      <c r="T4" s="1"/>
    </row>
    <row r="5" spans="1:35" ht="13.5" thickBot="1" x14ac:dyDescent="0.2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R5" s="84" t="s">
        <v>190</v>
      </c>
    </row>
    <row r="6" spans="1:35" ht="13.5" thickTop="1" x14ac:dyDescent="0.2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O6" s="85" t="s">
        <v>115</v>
      </c>
      <c r="Q6" s="124" t="s">
        <v>115</v>
      </c>
      <c r="R6" s="85" t="s">
        <v>115</v>
      </c>
      <c r="U6" s="124" t="s">
        <v>115</v>
      </c>
      <c r="W6" s="124" t="s">
        <v>115</v>
      </c>
      <c r="Y6" s="124" t="s">
        <v>115</v>
      </c>
      <c r="AA6" s="124" t="s">
        <v>115</v>
      </c>
      <c r="AC6" s="85" t="s">
        <v>115</v>
      </c>
      <c r="AE6" s="85" t="s">
        <v>115</v>
      </c>
      <c r="AG6" s="85" t="s">
        <v>115</v>
      </c>
      <c r="AI6" s="85" t="s">
        <v>115</v>
      </c>
    </row>
    <row r="7" spans="1:35" x14ac:dyDescent="0.2">
      <c r="A7" s="87"/>
      <c r="B7" s="84"/>
      <c r="C7" s="84"/>
      <c r="D7" s="84"/>
      <c r="E7" s="84"/>
      <c r="F7" s="84"/>
      <c r="G7" s="84"/>
      <c r="H7" s="84"/>
      <c r="I7" s="84"/>
      <c r="J7" s="84"/>
      <c r="K7" s="84"/>
      <c r="L7" s="195" t="s">
        <v>27</v>
      </c>
      <c r="M7" s="195"/>
      <c r="O7" s="85" t="s">
        <v>43</v>
      </c>
      <c r="Q7" s="124" t="s">
        <v>43</v>
      </c>
      <c r="R7" s="85" t="s">
        <v>43</v>
      </c>
      <c r="U7" s="124" t="s">
        <v>43</v>
      </c>
      <c r="W7" s="124" t="s">
        <v>43</v>
      </c>
      <c r="Y7" s="124" t="s">
        <v>43</v>
      </c>
      <c r="AA7" s="124" t="s">
        <v>43</v>
      </c>
      <c r="AC7" s="85" t="s">
        <v>43</v>
      </c>
      <c r="AE7" s="85" t="s">
        <v>43</v>
      </c>
      <c r="AG7" s="85" t="s">
        <v>43</v>
      </c>
      <c r="AI7" s="85" t="s">
        <v>43</v>
      </c>
    </row>
    <row r="8" spans="1:35" x14ac:dyDescent="0.2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104" t="s">
        <v>39</v>
      </c>
      <c r="M8" s="104" t="s">
        <v>40</v>
      </c>
      <c r="O8" s="85" t="s">
        <v>114</v>
      </c>
      <c r="Q8" s="124" t="s">
        <v>114</v>
      </c>
      <c r="R8" s="85" t="s">
        <v>114</v>
      </c>
      <c r="S8" s="84" t="s">
        <v>192</v>
      </c>
      <c r="U8" s="124" t="s">
        <v>114</v>
      </c>
      <c r="W8" s="124" t="s">
        <v>114</v>
      </c>
      <c r="Y8" s="124" t="s">
        <v>114</v>
      </c>
      <c r="AA8" s="124" t="s">
        <v>114</v>
      </c>
      <c r="AC8" s="85" t="s">
        <v>114</v>
      </c>
      <c r="AE8" s="85" t="s">
        <v>114</v>
      </c>
      <c r="AG8" s="85" t="s">
        <v>114</v>
      </c>
      <c r="AI8" s="85" t="s">
        <v>114</v>
      </c>
    </row>
    <row r="9" spans="1:35" ht="13.5" thickBot="1" x14ac:dyDescent="0.25">
      <c r="A9" s="89" t="s">
        <v>1</v>
      </c>
      <c r="B9" s="264" t="s">
        <v>132</v>
      </c>
      <c r="C9" s="264" t="s">
        <v>145</v>
      </c>
      <c r="D9" s="264" t="s">
        <v>180</v>
      </c>
      <c r="E9" s="264" t="s">
        <v>193</v>
      </c>
      <c r="F9" s="264" t="s">
        <v>206</v>
      </c>
      <c r="G9" s="264" t="s">
        <v>220</v>
      </c>
      <c r="H9" s="264" t="s">
        <v>240</v>
      </c>
      <c r="I9" s="264" t="s">
        <v>267</v>
      </c>
      <c r="J9" s="264" t="s">
        <v>279</v>
      </c>
      <c r="K9" s="264" t="s">
        <v>287</v>
      </c>
      <c r="L9" s="90" t="s">
        <v>38</v>
      </c>
      <c r="M9" s="90" t="s">
        <v>38</v>
      </c>
      <c r="O9" s="84" t="s">
        <v>144</v>
      </c>
      <c r="Q9" s="124" t="s">
        <v>159</v>
      </c>
      <c r="R9" s="84" t="s">
        <v>159</v>
      </c>
      <c r="S9" s="84" t="s">
        <v>159</v>
      </c>
      <c r="U9" s="124" t="s">
        <v>182</v>
      </c>
      <c r="W9" s="124" t="s">
        <v>204</v>
      </c>
      <c r="Y9" s="124" t="s">
        <v>212</v>
      </c>
      <c r="AA9" s="124" t="s">
        <v>221</v>
      </c>
      <c r="AC9" s="85" t="s">
        <v>251</v>
      </c>
      <c r="AE9" s="85" t="s">
        <v>271</v>
      </c>
      <c r="AG9" s="85" t="s">
        <v>281</v>
      </c>
      <c r="AI9" s="85" t="s">
        <v>293</v>
      </c>
    </row>
    <row r="10" spans="1:35" ht="15.75" x14ac:dyDescent="0.25">
      <c r="A10" s="87" t="s">
        <v>2</v>
      </c>
      <c r="B10" s="176">
        <v>838631.51651386661</v>
      </c>
      <c r="C10" s="176">
        <v>839722.1426900106</v>
      </c>
      <c r="D10" s="176">
        <v>835227.20043427404</v>
      </c>
      <c r="E10" s="176">
        <v>836380.2832582366</v>
      </c>
      <c r="F10" s="176">
        <v>833956.87589566736</v>
      </c>
      <c r="G10" s="176">
        <v>838900.51165631588</v>
      </c>
      <c r="H10" s="176">
        <v>841330.28751016955</v>
      </c>
      <c r="I10" s="176">
        <v>842546.31819479051</v>
      </c>
      <c r="J10" s="176">
        <v>847835.39999999979</v>
      </c>
      <c r="K10" s="253">
        <f>AI10</f>
        <v>854481.73330020101</v>
      </c>
      <c r="L10" s="196">
        <f>(K10-J10)*100/J10</f>
        <v>0.78391788078219238</v>
      </c>
      <c r="M10" s="196">
        <f>(K10-B10)*100/B10</f>
        <v>1.8900096734049139</v>
      </c>
      <c r="O10" s="85">
        <v>838631.51651386695</v>
      </c>
      <c r="Q10" s="124">
        <v>841180.18894139095</v>
      </c>
      <c r="R10" s="124">
        <v>839722.1426900106</v>
      </c>
      <c r="S10" s="162">
        <f>Q10-R10</f>
        <v>1458.0462513803504</v>
      </c>
      <c r="U10" s="124">
        <v>835227.20043427404</v>
      </c>
      <c r="W10" s="153">
        <v>836380.2832582366</v>
      </c>
      <c r="Y10" s="102">
        <f>SUM(Y12:Y39)</f>
        <v>833956.87589566747</v>
      </c>
      <c r="AA10" s="102">
        <f>SUM(AA12:AA39)</f>
        <v>838900.51165631588</v>
      </c>
      <c r="AC10" s="102">
        <f>SUM(AC12:AC39)</f>
        <v>841330.28751016955</v>
      </c>
      <c r="AE10" s="102">
        <v>842546.31819479051</v>
      </c>
      <c r="AG10" s="85">
        <v>847835.39999999979</v>
      </c>
      <c r="AI10" s="281">
        <v>854481.73330020101</v>
      </c>
    </row>
    <row r="11" spans="1:35" ht="15.75" x14ac:dyDescent="0.25">
      <c r="A11" s="84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84"/>
      <c r="M11" s="197"/>
      <c r="R11" s="124"/>
      <c r="U11" s="124"/>
      <c r="Y11" s="103"/>
      <c r="AI11" s="281"/>
    </row>
    <row r="12" spans="1:35" x14ac:dyDescent="0.2">
      <c r="A12" s="84" t="s">
        <v>3</v>
      </c>
      <c r="B12" s="172">
        <v>9596.4500000000007</v>
      </c>
      <c r="C12" s="172">
        <v>9471.1</v>
      </c>
      <c r="D12" s="172">
        <v>9238.2999999999993</v>
      </c>
      <c r="E12" s="172">
        <v>9161.6</v>
      </c>
      <c r="F12" s="172">
        <v>8969.3000000000011</v>
      </c>
      <c r="G12" s="172">
        <v>8902.25</v>
      </c>
      <c r="H12" s="172">
        <v>8741.5</v>
      </c>
      <c r="I12" s="172">
        <v>8639.9</v>
      </c>
      <c r="J12" s="172">
        <v>8615.2000000000007</v>
      </c>
      <c r="K12" s="254">
        <f>AI12</f>
        <v>8582.85</v>
      </c>
      <c r="L12" s="196">
        <f t="shared" ref="L12:L39" si="0">(K12-J12)*100/J12</f>
        <v>-0.37549911783824358</v>
      </c>
      <c r="M12" s="196">
        <f>(K12-B12)*100/B12</f>
        <v>-10.562239161356546</v>
      </c>
      <c r="O12" s="85">
        <v>9596.4500000000007</v>
      </c>
      <c r="Q12" s="124">
        <v>9471.1</v>
      </c>
      <c r="R12" s="124">
        <v>9471.1</v>
      </c>
      <c r="S12" s="162">
        <f>Q12-R12</f>
        <v>0</v>
      </c>
      <c r="U12" s="124">
        <v>9238.2999999999993</v>
      </c>
      <c r="W12" s="85">
        <v>9161.6</v>
      </c>
      <c r="Y12" s="172">
        <v>8969.3000000000011</v>
      </c>
      <c r="AA12" s="172">
        <v>8902.25</v>
      </c>
      <c r="AC12" s="172">
        <v>8741.5</v>
      </c>
      <c r="AE12" s="172">
        <v>8639.9</v>
      </c>
      <c r="AG12" s="85">
        <v>8615.2000000000007</v>
      </c>
      <c r="AI12" s="281">
        <v>8582.85</v>
      </c>
    </row>
    <row r="13" spans="1:35" x14ac:dyDescent="0.2">
      <c r="A13" s="84" t="s">
        <v>4</v>
      </c>
      <c r="B13" s="173">
        <v>71452.619412858199</v>
      </c>
      <c r="C13" s="173">
        <v>71479.956836354642</v>
      </c>
      <c r="D13" s="173">
        <v>71682.511830331365</v>
      </c>
      <c r="E13" s="173">
        <v>72579.370797011201</v>
      </c>
      <c r="F13" s="173">
        <v>72805.614726840853</v>
      </c>
      <c r="G13" s="173">
        <v>73915.920158917012</v>
      </c>
      <c r="H13" s="173">
        <v>74614.999401197609</v>
      </c>
      <c r="I13" s="173">
        <v>75630.527145302331</v>
      </c>
      <c r="J13" s="172">
        <v>77083</v>
      </c>
      <c r="K13" s="254">
        <f t="shared" ref="K13:K16" si="1">AI13</f>
        <v>77568.421107700662</v>
      </c>
      <c r="L13" s="196">
        <f t="shared" si="0"/>
        <v>0.62973821426340715</v>
      </c>
      <c r="M13" s="196">
        <f t="shared" ref="M13:M16" si="2">(K13-B13)*100/B13</f>
        <v>8.5592407179713543</v>
      </c>
      <c r="O13" s="85">
        <v>71452.619412858199</v>
      </c>
      <c r="Q13" s="124">
        <v>72118.856836354695</v>
      </c>
      <c r="R13" s="124">
        <v>71479.956836354642</v>
      </c>
      <c r="S13" s="162">
        <f>Q13-R13</f>
        <v>638.90000000005239</v>
      </c>
      <c r="U13" s="124">
        <v>71682.511830331365</v>
      </c>
      <c r="W13" s="85">
        <v>72579.370797011201</v>
      </c>
      <c r="Y13" s="173">
        <v>72805.614726840853</v>
      </c>
      <c r="AA13" s="173">
        <v>73915.920158917012</v>
      </c>
      <c r="AC13" s="172">
        <v>74614.999401197609</v>
      </c>
      <c r="AE13" s="172">
        <v>75630.527145302331</v>
      </c>
      <c r="AG13" s="267">
        <v>77083</v>
      </c>
      <c r="AI13" s="281">
        <v>77568.421107700662</v>
      </c>
    </row>
    <row r="14" spans="1:35" x14ac:dyDescent="0.2">
      <c r="A14" s="84" t="s">
        <v>5</v>
      </c>
      <c r="B14" s="173">
        <v>86942.128173463498</v>
      </c>
      <c r="C14" s="173">
        <v>83549.350000000006</v>
      </c>
      <c r="D14" s="173">
        <v>81425.95</v>
      </c>
      <c r="E14" s="173">
        <v>79529.55</v>
      </c>
      <c r="F14" s="173">
        <v>79648.150000000009</v>
      </c>
      <c r="G14" s="173">
        <v>82147.479711375214</v>
      </c>
      <c r="H14" s="173">
        <v>82814.434560935581</v>
      </c>
      <c r="I14" s="256">
        <v>83540.353905999989</v>
      </c>
      <c r="J14" s="172">
        <v>83997.4</v>
      </c>
      <c r="K14" s="254">
        <f t="shared" si="1"/>
        <v>83581.153448275858</v>
      </c>
      <c r="L14" s="196">
        <f t="shared" si="0"/>
        <v>-0.49554694755330075</v>
      </c>
      <c r="M14" s="196">
        <f t="shared" si="2"/>
        <v>-3.8657608179109162</v>
      </c>
      <c r="O14" s="85">
        <v>86942.128173463498</v>
      </c>
      <c r="Q14" s="124">
        <v>83549.350000000006</v>
      </c>
      <c r="R14" s="124">
        <v>83549.350000000006</v>
      </c>
      <c r="S14" s="162">
        <f>Q14-R14</f>
        <v>0</v>
      </c>
      <c r="U14" s="124">
        <v>81425.95</v>
      </c>
      <c r="W14" s="85">
        <v>79529.55</v>
      </c>
      <c r="Y14" s="174">
        <v>79648.150000000009</v>
      </c>
      <c r="AA14" s="174">
        <v>82147.479711375214</v>
      </c>
      <c r="AC14" s="172">
        <v>82814.434560935581</v>
      </c>
      <c r="AE14" s="172">
        <v>83540.353905999989</v>
      </c>
      <c r="AG14" s="85">
        <v>83997.4</v>
      </c>
      <c r="AI14" s="281">
        <v>83581.153448275858</v>
      </c>
    </row>
    <row r="15" spans="1:35" x14ac:dyDescent="0.2">
      <c r="A15" s="84" t="s">
        <v>6</v>
      </c>
      <c r="B15" s="172">
        <v>104854.78374029099</v>
      </c>
      <c r="C15" s="172">
        <v>104575.01085508052</v>
      </c>
      <c r="D15" s="172">
        <v>103409.89031127314</v>
      </c>
      <c r="E15" s="172">
        <v>103862.45582685905</v>
      </c>
      <c r="F15" s="172">
        <v>101282.40000000001</v>
      </c>
      <c r="G15" s="172">
        <v>101426.1</v>
      </c>
      <c r="H15" s="172">
        <v>102312.75</v>
      </c>
      <c r="I15" s="172">
        <v>103502.53896400001</v>
      </c>
      <c r="J15" s="172">
        <v>105228.8</v>
      </c>
      <c r="K15" s="254">
        <f t="shared" si="1"/>
        <v>106681.40689655172</v>
      </c>
      <c r="L15" s="196">
        <f t="shared" si="0"/>
        <v>1.3804271231371248</v>
      </c>
      <c r="M15" s="196">
        <f t="shared" si="2"/>
        <v>1.7420503777729301</v>
      </c>
      <c r="O15" s="85">
        <v>104854.78374029099</v>
      </c>
      <c r="Q15" s="124">
        <v>104575.010855081</v>
      </c>
      <c r="R15" s="124">
        <v>104575.01085508052</v>
      </c>
      <c r="S15" s="162">
        <f>Q15-R15</f>
        <v>4.8021320253610611E-10</v>
      </c>
      <c r="U15" s="124">
        <v>103409.89031127314</v>
      </c>
      <c r="W15" s="85">
        <v>103862.45582685905</v>
      </c>
      <c r="Y15" s="172">
        <v>101282.40000000001</v>
      </c>
      <c r="AA15" s="172">
        <v>101426.1</v>
      </c>
      <c r="AC15" s="172">
        <v>102312.75</v>
      </c>
      <c r="AE15" s="172">
        <v>103502.53896400001</v>
      </c>
      <c r="AG15" s="85">
        <v>105228.8</v>
      </c>
      <c r="AI15" s="281">
        <v>106681.40689655172</v>
      </c>
    </row>
    <row r="16" spans="1:35" x14ac:dyDescent="0.2">
      <c r="A16" s="84" t="s">
        <v>7</v>
      </c>
      <c r="B16" s="172">
        <v>16429.840469743001</v>
      </c>
      <c r="C16" s="172">
        <v>16863.28111010433</v>
      </c>
      <c r="D16" s="172">
        <v>17419.599999999999</v>
      </c>
      <c r="E16" s="172">
        <v>17270.5</v>
      </c>
      <c r="F16" s="172">
        <v>17023.599999999999</v>
      </c>
      <c r="G16" s="172">
        <v>16920.3</v>
      </c>
      <c r="H16" s="172">
        <v>16729.7</v>
      </c>
      <c r="I16" s="172">
        <v>16326.732468</v>
      </c>
      <c r="J16" s="172">
        <v>16136.2</v>
      </c>
      <c r="K16" s="254">
        <f t="shared" si="1"/>
        <v>15999.196551724139</v>
      </c>
      <c r="L16" s="196">
        <f t="shared" si="0"/>
        <v>-0.84904406412824551</v>
      </c>
      <c r="M16" s="196">
        <f t="shared" si="2"/>
        <v>-2.621108335238747</v>
      </c>
      <c r="O16" s="85">
        <v>16429.840469743001</v>
      </c>
      <c r="Q16" s="124">
        <v>16863.281110104301</v>
      </c>
      <c r="R16" s="124">
        <v>16863.28111010433</v>
      </c>
      <c r="S16" s="162">
        <f>Q16-R16</f>
        <v>-2.9103830456733704E-11</v>
      </c>
      <c r="U16" s="124">
        <v>17419.599999999999</v>
      </c>
      <c r="W16" s="85">
        <v>17270.5</v>
      </c>
      <c r="Y16" s="172">
        <v>17023.599999999999</v>
      </c>
      <c r="AA16" s="172">
        <v>16920.3</v>
      </c>
      <c r="AC16" s="172">
        <v>16729.7</v>
      </c>
      <c r="AE16" s="172">
        <v>16326.732468</v>
      </c>
      <c r="AG16" s="85">
        <v>16136.2</v>
      </c>
      <c r="AI16" s="281">
        <v>15999.196551724139</v>
      </c>
    </row>
    <row r="17" spans="1:35" x14ac:dyDescent="0.2">
      <c r="A17" s="84"/>
      <c r="B17" s="172"/>
      <c r="C17" s="172"/>
      <c r="D17" s="172"/>
      <c r="E17" s="172"/>
      <c r="F17" s="172"/>
      <c r="G17" s="172"/>
      <c r="H17" s="172"/>
      <c r="I17" s="172"/>
      <c r="J17" s="172"/>
      <c r="K17" s="254"/>
      <c r="L17" s="196"/>
      <c r="M17" s="196"/>
      <c r="R17" s="124"/>
      <c r="U17" s="124"/>
      <c r="Y17" s="172"/>
      <c r="AA17" s="172"/>
      <c r="AC17" s="172"/>
      <c r="AE17" s="172"/>
      <c r="AI17" s="281"/>
    </row>
    <row r="18" spans="1:35" x14ac:dyDescent="0.2">
      <c r="A18" s="84" t="s">
        <v>8</v>
      </c>
      <c r="B18" s="172">
        <v>5302.4390041493798</v>
      </c>
      <c r="C18" s="172">
        <v>5427.05</v>
      </c>
      <c r="D18" s="172">
        <v>5430.3</v>
      </c>
      <c r="E18" s="172">
        <v>5457.25</v>
      </c>
      <c r="F18" s="172">
        <v>5353.5999999999995</v>
      </c>
      <c r="G18" s="172">
        <v>5375.75</v>
      </c>
      <c r="H18" s="172">
        <v>5315.75</v>
      </c>
      <c r="I18" s="172">
        <v>5331.8</v>
      </c>
      <c r="J18" s="172">
        <v>5361.2</v>
      </c>
      <c r="K18" s="254">
        <f t="shared" ref="K18:K39" si="3">AI18</f>
        <v>5384.6</v>
      </c>
      <c r="L18" s="196">
        <f t="shared" si="0"/>
        <v>0.4364694471387105</v>
      </c>
      <c r="M18" s="196">
        <f t="shared" ref="M18:M39" si="4">(K18-B18)*100/B18</f>
        <v>1.5494944078814703</v>
      </c>
      <c r="O18" s="85">
        <v>5302.4390041493798</v>
      </c>
      <c r="Q18" s="124">
        <v>5419.85</v>
      </c>
      <c r="R18" s="124">
        <v>5427.05</v>
      </c>
      <c r="S18" s="162">
        <f>Q18-R18</f>
        <v>-7.1999999999998181</v>
      </c>
      <c r="U18" s="124">
        <v>5430.3</v>
      </c>
      <c r="W18" s="85">
        <v>5457.25</v>
      </c>
      <c r="Y18" s="172">
        <v>5353.5999999999995</v>
      </c>
      <c r="AA18" s="172">
        <v>5375.75</v>
      </c>
      <c r="AC18" s="172">
        <v>5315.75</v>
      </c>
      <c r="AE18" s="172">
        <v>5331.8</v>
      </c>
      <c r="AG18" s="85">
        <v>5361.2</v>
      </c>
      <c r="AI18" s="281">
        <v>5384.6</v>
      </c>
    </row>
    <row r="19" spans="1:35" x14ac:dyDescent="0.2">
      <c r="A19" s="84" t="s">
        <v>9</v>
      </c>
      <c r="B19" s="172">
        <v>27710.291861126901</v>
      </c>
      <c r="C19" s="172">
        <v>28385.6699734748</v>
      </c>
      <c r="D19" s="172">
        <v>27921.803371089536</v>
      </c>
      <c r="E19" s="172">
        <v>28041.25</v>
      </c>
      <c r="F19" s="172">
        <v>27769.55</v>
      </c>
      <c r="G19" s="172">
        <v>27527.8</v>
      </c>
      <c r="H19" s="172">
        <v>27240.2</v>
      </c>
      <c r="I19" s="172">
        <v>26890.172078</v>
      </c>
      <c r="J19" s="172">
        <v>26427.1</v>
      </c>
      <c r="K19" s="254">
        <f t="shared" si="3"/>
        <v>26073.45</v>
      </c>
      <c r="L19" s="196">
        <f t="shared" si="0"/>
        <v>-1.3382096408610775</v>
      </c>
      <c r="M19" s="196">
        <f t="shared" si="4"/>
        <v>-5.9069816706735141</v>
      </c>
      <c r="O19" s="85">
        <v>27710.291861126901</v>
      </c>
      <c r="Q19" s="124">
        <v>28272.9199734748</v>
      </c>
      <c r="R19" s="124">
        <v>28385.6699734748</v>
      </c>
      <c r="S19" s="162">
        <f>Q19-R19</f>
        <v>-112.75</v>
      </c>
      <c r="U19" s="124">
        <v>27921.803371089536</v>
      </c>
      <c r="W19" s="85">
        <v>28041.25</v>
      </c>
      <c r="Y19" s="172">
        <v>27769.55</v>
      </c>
      <c r="AA19" s="172">
        <v>27527.8</v>
      </c>
      <c r="AC19" s="172">
        <v>27240.2</v>
      </c>
      <c r="AE19" s="172">
        <v>26890.172078</v>
      </c>
      <c r="AG19" s="85">
        <v>26427.1</v>
      </c>
      <c r="AI19" s="281">
        <v>26073.45</v>
      </c>
    </row>
    <row r="20" spans="1:35" x14ac:dyDescent="0.2">
      <c r="A20" s="84" t="s">
        <v>10</v>
      </c>
      <c r="B20" s="172">
        <v>15799.9361256545</v>
      </c>
      <c r="C20" s="172">
        <v>16028.628622836024</v>
      </c>
      <c r="D20" s="172">
        <v>16066.277715355805</v>
      </c>
      <c r="E20" s="172">
        <v>15964.113909774436</v>
      </c>
      <c r="F20" s="172">
        <v>15857.7895833333</v>
      </c>
      <c r="G20" s="172">
        <v>15776.145722543351</v>
      </c>
      <c r="H20" s="172">
        <v>15537</v>
      </c>
      <c r="I20" s="172">
        <v>15456.803535353536</v>
      </c>
      <c r="J20" s="172">
        <v>15297.8</v>
      </c>
      <c r="K20" s="254">
        <f t="shared" si="3"/>
        <v>15386.037350705754</v>
      </c>
      <c r="L20" s="196">
        <f t="shared" si="0"/>
        <v>0.57679764871912687</v>
      </c>
      <c r="M20" s="196">
        <f t="shared" si="4"/>
        <v>-2.6196230899737296</v>
      </c>
      <c r="O20" s="85">
        <v>15799.9361256545</v>
      </c>
      <c r="Q20" s="124">
        <v>15888.508829021601</v>
      </c>
      <c r="R20" s="124">
        <v>16028.628622836024</v>
      </c>
      <c r="S20" s="162">
        <f>Q20-R20</f>
        <v>-140.11979381442325</v>
      </c>
      <c r="U20" s="124">
        <v>16066.277715355805</v>
      </c>
      <c r="W20" s="85">
        <v>15964.113909774436</v>
      </c>
      <c r="Y20" s="172">
        <v>15857.789583333333</v>
      </c>
      <c r="AA20" s="172">
        <v>15776.145722543351</v>
      </c>
      <c r="AC20" s="172">
        <v>15537</v>
      </c>
      <c r="AE20" s="172">
        <v>15456.803535353536</v>
      </c>
      <c r="AG20" s="85">
        <v>15297.8</v>
      </c>
      <c r="AI20" s="281">
        <v>15386.037350705754</v>
      </c>
    </row>
    <row r="21" spans="1:35" x14ac:dyDescent="0.2">
      <c r="A21" s="84" t="s">
        <v>11</v>
      </c>
      <c r="B21" s="172">
        <v>25126.1377769836</v>
      </c>
      <c r="C21" s="172">
        <v>25695.239606397899</v>
      </c>
      <c r="D21" s="172">
        <v>26063.102823811259</v>
      </c>
      <c r="E21" s="172">
        <v>26300.750462962962</v>
      </c>
      <c r="F21" s="172">
        <v>26374.932969432313</v>
      </c>
      <c r="G21" s="172">
        <v>26438.441121495329</v>
      </c>
      <c r="H21" s="172">
        <v>26530.486194029851</v>
      </c>
      <c r="I21" s="172">
        <v>26384.644156000002</v>
      </c>
      <c r="J21" s="172">
        <v>26128.3</v>
      </c>
      <c r="K21" s="254">
        <f t="shared" si="3"/>
        <v>26128.574417336786</v>
      </c>
      <c r="L21" s="196">
        <f t="shared" si="0"/>
        <v>1.0502686236242992E-3</v>
      </c>
      <c r="M21" s="196">
        <f t="shared" si="4"/>
        <v>3.989616905115644</v>
      </c>
      <c r="O21" s="85">
        <v>25126.1377769836</v>
      </c>
      <c r="Q21" s="124">
        <v>25965.334555246998</v>
      </c>
      <c r="R21" s="124">
        <v>25695.239606397899</v>
      </c>
      <c r="S21" s="162">
        <f>Q21-R21</f>
        <v>270.09494884909873</v>
      </c>
      <c r="U21" s="124">
        <v>26063.102823811259</v>
      </c>
      <c r="W21" s="85">
        <v>26300.750462962962</v>
      </c>
      <c r="Y21" s="172">
        <v>26374.932969432313</v>
      </c>
      <c r="AA21" s="172">
        <v>26438.441121495329</v>
      </c>
      <c r="AC21" s="172">
        <v>26530.486194029851</v>
      </c>
      <c r="AE21" s="172">
        <v>26384.644156000002</v>
      </c>
      <c r="AG21" s="85">
        <v>26128.3</v>
      </c>
      <c r="AI21" s="281">
        <v>26128.574417336786</v>
      </c>
    </row>
    <row r="22" spans="1:35" x14ac:dyDescent="0.2">
      <c r="A22" s="84" t="s">
        <v>12</v>
      </c>
      <c r="B22" s="172">
        <v>4605.1499999999996</v>
      </c>
      <c r="C22" s="172">
        <v>4506.05</v>
      </c>
      <c r="D22" s="172">
        <v>4522.8999999999996</v>
      </c>
      <c r="E22" s="172">
        <v>4497.3500000000004</v>
      </c>
      <c r="F22" s="172">
        <v>4429.2</v>
      </c>
      <c r="G22" s="172">
        <v>4504.2</v>
      </c>
      <c r="H22" s="172">
        <v>4474.3500000000004</v>
      </c>
      <c r="I22" s="172">
        <v>4495.5</v>
      </c>
      <c r="J22" s="172">
        <v>4544.7</v>
      </c>
      <c r="K22" s="254">
        <f t="shared" si="3"/>
        <v>4633.0245059288545</v>
      </c>
      <c r="L22" s="196">
        <f t="shared" si="0"/>
        <v>1.9434617450844875</v>
      </c>
      <c r="M22" s="196">
        <f t="shared" si="4"/>
        <v>0.60528985872023477</v>
      </c>
      <c r="O22" s="85">
        <v>4605.1499999999996</v>
      </c>
      <c r="Q22" s="124">
        <v>4234.1499999999996</v>
      </c>
      <c r="R22" s="124">
        <v>4506.05</v>
      </c>
      <c r="S22" s="162">
        <f>Q22-R22</f>
        <v>-271.90000000000055</v>
      </c>
      <c r="U22" s="124">
        <v>4522.8999999999996</v>
      </c>
      <c r="W22" s="85">
        <v>4497.3500000000004</v>
      </c>
      <c r="Y22" s="172">
        <v>4429.2</v>
      </c>
      <c r="AA22" s="172">
        <v>4504.2</v>
      </c>
      <c r="AC22" s="172">
        <v>4474.3500000000004</v>
      </c>
      <c r="AE22" s="172">
        <v>4495.5</v>
      </c>
      <c r="AG22" s="85">
        <v>4544.7</v>
      </c>
      <c r="AI22" s="281">
        <v>4633.0245059288545</v>
      </c>
    </row>
    <row r="23" spans="1:35" x14ac:dyDescent="0.2">
      <c r="A23" s="84"/>
      <c r="B23" s="172"/>
      <c r="C23" s="172"/>
      <c r="D23" s="172"/>
      <c r="E23" s="172"/>
      <c r="F23" s="172"/>
      <c r="G23" s="172"/>
      <c r="H23" s="172"/>
      <c r="I23" s="172"/>
      <c r="J23" s="172"/>
      <c r="K23" s="254"/>
      <c r="L23" s="196"/>
      <c r="M23" s="196"/>
      <c r="R23" s="124"/>
      <c r="U23" s="124"/>
      <c r="Y23" s="172"/>
      <c r="AA23" s="172"/>
      <c r="AC23" s="172"/>
      <c r="AE23" s="172"/>
      <c r="AI23" s="281"/>
    </row>
    <row r="24" spans="1:35" x14ac:dyDescent="0.2">
      <c r="A24" s="84" t="s">
        <v>13</v>
      </c>
      <c r="B24" s="172">
        <v>38345.719774231198</v>
      </c>
      <c r="C24" s="172">
        <v>39141.616396056648</v>
      </c>
      <c r="D24" s="172">
        <v>39635.522448979587</v>
      </c>
      <c r="E24" s="172">
        <v>39879.864490263462</v>
      </c>
      <c r="F24" s="172">
        <v>40051.699999999997</v>
      </c>
      <c r="G24" s="172">
        <v>40115.800000000003</v>
      </c>
      <c r="H24" s="172">
        <v>40058.15</v>
      </c>
      <c r="I24" s="172">
        <v>40283.122078</v>
      </c>
      <c r="J24" s="172">
        <v>40428.800000000003</v>
      </c>
      <c r="K24" s="254">
        <f t="shared" ref="K24" si="5">AI24</f>
        <v>40798.747794779476</v>
      </c>
      <c r="L24" s="196">
        <f t="shared" si="0"/>
        <v>0.91506004328467083</v>
      </c>
      <c r="M24" s="196">
        <f t="shared" ref="M24" si="6">(K24-B24)*100/B24</f>
        <v>6.3971364600560792</v>
      </c>
      <c r="O24" s="85">
        <v>38345.719774231198</v>
      </c>
      <c r="Q24" s="124">
        <v>39061.616396056597</v>
      </c>
      <c r="R24" s="124">
        <v>39141.616396056648</v>
      </c>
      <c r="S24" s="162">
        <f>Q24-R24</f>
        <v>-80.000000000050932</v>
      </c>
      <c r="U24" s="124">
        <v>39635.522448979587</v>
      </c>
      <c r="W24" s="85">
        <v>39879.864490263462</v>
      </c>
      <c r="Y24" s="172">
        <v>40051.699999999997</v>
      </c>
      <c r="AA24" s="172">
        <v>40115.800000000003</v>
      </c>
      <c r="AC24" s="172">
        <v>40058.15</v>
      </c>
      <c r="AE24" s="172">
        <v>40283.122078</v>
      </c>
      <c r="AG24" s="85">
        <v>40428.800000000003</v>
      </c>
      <c r="AI24" s="281">
        <v>40798.747794779476</v>
      </c>
    </row>
    <row r="25" spans="1:35" x14ac:dyDescent="0.2">
      <c r="A25" s="84" t="s">
        <v>14</v>
      </c>
      <c r="B25" s="172">
        <v>4727</v>
      </c>
      <c r="C25" s="172">
        <v>4651.8999999999996</v>
      </c>
      <c r="D25" s="172">
        <v>4586.7</v>
      </c>
      <c r="E25" s="172">
        <v>4494.6000000000004</v>
      </c>
      <c r="F25" s="172">
        <v>4406.1000000000004</v>
      </c>
      <c r="G25" s="172">
        <v>4299.1000000000004</v>
      </c>
      <c r="H25" s="172">
        <v>4190.3</v>
      </c>
      <c r="I25" s="172">
        <v>3777.5</v>
      </c>
      <c r="J25" s="172">
        <v>3649.9</v>
      </c>
      <c r="K25" s="254">
        <f t="shared" si="3"/>
        <v>3521</v>
      </c>
      <c r="L25" s="196">
        <f t="shared" si="0"/>
        <v>-3.5316036055782374</v>
      </c>
      <c r="M25" s="196">
        <f t="shared" si="4"/>
        <v>-25.513010365982652</v>
      </c>
      <c r="O25" s="85">
        <v>4727</v>
      </c>
      <c r="Q25" s="124">
        <v>4651.8999999999996</v>
      </c>
      <c r="R25" s="124">
        <v>4651.8999999999996</v>
      </c>
      <c r="S25" s="162">
        <f>Q25-R25</f>
        <v>0</v>
      </c>
      <c r="U25" s="124">
        <v>4586.7</v>
      </c>
      <c r="W25" s="85">
        <v>4494.6000000000004</v>
      </c>
      <c r="Y25" s="172">
        <v>4406.1000000000004</v>
      </c>
      <c r="AA25" s="172">
        <v>4299.1000000000004</v>
      </c>
      <c r="AC25" s="172">
        <v>4190.3</v>
      </c>
      <c r="AE25" s="172">
        <v>3777.5</v>
      </c>
      <c r="AG25" s="85">
        <v>3649.9</v>
      </c>
      <c r="AI25" s="281">
        <v>3521</v>
      </c>
    </row>
    <row r="26" spans="1:35" x14ac:dyDescent="0.2">
      <c r="A26" s="84" t="s">
        <v>15</v>
      </c>
      <c r="B26" s="172">
        <v>38908.531099397602</v>
      </c>
      <c r="C26" s="172">
        <v>39555.297602826038</v>
      </c>
      <c r="D26" s="172">
        <v>38901.833037694014</v>
      </c>
      <c r="E26" s="172">
        <v>38941.5</v>
      </c>
      <c r="F26" s="172">
        <v>38544.1</v>
      </c>
      <c r="G26" s="172">
        <v>38564.199999999997</v>
      </c>
      <c r="H26" s="172">
        <v>37287.449999999997</v>
      </c>
      <c r="I26" s="172">
        <v>37523.766233999995</v>
      </c>
      <c r="J26" s="172">
        <v>37280.199999999997</v>
      </c>
      <c r="K26" s="254">
        <f t="shared" si="3"/>
        <v>37161.19310344827</v>
      </c>
      <c r="L26" s="196">
        <f t="shared" si="0"/>
        <v>-0.31922279534907955</v>
      </c>
      <c r="M26" s="196">
        <f t="shared" si="4"/>
        <v>-4.490886565430853</v>
      </c>
      <c r="O26" s="85">
        <v>38908.531099397602</v>
      </c>
      <c r="Q26" s="124">
        <v>39555.297602826002</v>
      </c>
      <c r="R26" s="124">
        <v>39555.297602826038</v>
      </c>
      <c r="S26" s="162">
        <f>Q26-R26</f>
        <v>0</v>
      </c>
      <c r="U26" s="124">
        <v>38901.833037694014</v>
      </c>
      <c r="W26" s="85">
        <v>38941.5</v>
      </c>
      <c r="Y26" s="172">
        <v>38544.1</v>
      </c>
      <c r="AA26" s="172">
        <v>38564.199999999997</v>
      </c>
      <c r="AC26" s="172">
        <v>37287.449999999997</v>
      </c>
      <c r="AE26" s="172">
        <v>37523.766233999995</v>
      </c>
      <c r="AG26" s="85">
        <v>37280.199999999997</v>
      </c>
      <c r="AI26" s="281">
        <v>37161.19310344827</v>
      </c>
    </row>
    <row r="27" spans="1:35" x14ac:dyDescent="0.2">
      <c r="A27" s="84" t="s">
        <v>16</v>
      </c>
      <c r="B27" s="172">
        <v>46792.429004165097</v>
      </c>
      <c r="C27" s="172">
        <v>47642.330572130566</v>
      </c>
      <c r="D27" s="172">
        <v>48749.79559529465</v>
      </c>
      <c r="E27" s="172">
        <v>49693.9</v>
      </c>
      <c r="F27" s="172">
        <v>49455.450000000004</v>
      </c>
      <c r="G27" s="172">
        <v>50230.5</v>
      </c>
      <c r="H27" s="172">
        <v>50583.25</v>
      </c>
      <c r="I27" s="172">
        <v>51157.488963999996</v>
      </c>
      <c r="J27" s="172">
        <v>51663</v>
      </c>
      <c r="K27" s="254">
        <f t="shared" si="3"/>
        <v>52378.862068965514</v>
      </c>
      <c r="L27" s="196">
        <f t="shared" si="0"/>
        <v>1.3856378239078537</v>
      </c>
      <c r="M27" s="196">
        <f t="shared" si="4"/>
        <v>11.938754161069856</v>
      </c>
      <c r="O27" s="85">
        <v>46792.429004165097</v>
      </c>
      <c r="Q27" s="124">
        <v>47642.330572130602</v>
      </c>
      <c r="R27" s="124">
        <v>47642.330572130566</v>
      </c>
      <c r="S27" s="162">
        <f>Q27-R27</f>
        <v>0</v>
      </c>
      <c r="U27" s="124">
        <v>48749.79559529465</v>
      </c>
      <c r="W27" s="85">
        <v>49693.9</v>
      </c>
      <c r="Y27" s="172">
        <v>49455.450000000004</v>
      </c>
      <c r="AA27" s="172">
        <v>50230.5</v>
      </c>
      <c r="AC27" s="172">
        <v>50583.25</v>
      </c>
      <c r="AE27" s="172">
        <v>51157.488963999996</v>
      </c>
      <c r="AG27" s="267">
        <v>51663</v>
      </c>
      <c r="AI27" s="281">
        <v>52378.862068965514</v>
      </c>
    </row>
    <row r="28" spans="1:35" x14ac:dyDescent="0.2">
      <c r="A28" s="84" t="s">
        <v>17</v>
      </c>
      <c r="B28" s="172">
        <v>2430.7172782542598</v>
      </c>
      <c r="C28" s="172">
        <v>2383.3346153846155</v>
      </c>
      <c r="D28" s="172">
        <v>2280.1507692307696</v>
      </c>
      <c r="E28" s="172">
        <v>2217.4411764705883</v>
      </c>
      <c r="F28" s="172">
        <v>2134.3746376811596</v>
      </c>
      <c r="G28" s="172">
        <v>2138.2491935483868</v>
      </c>
      <c r="H28" s="172">
        <v>2122.8581081081079</v>
      </c>
      <c r="I28" s="172">
        <v>2121.0245370163934</v>
      </c>
      <c r="J28" s="172">
        <v>2126.4</v>
      </c>
      <c r="K28" s="254">
        <f t="shared" si="3"/>
        <v>2121.1396551724138</v>
      </c>
      <c r="L28" s="196">
        <f t="shared" si="0"/>
        <v>-0.24738265742975557</v>
      </c>
      <c r="M28" s="196">
        <f t="shared" si="4"/>
        <v>-12.73606049750815</v>
      </c>
      <c r="O28" s="85">
        <v>2430.7172782542598</v>
      </c>
      <c r="Q28" s="124">
        <v>2383.3346153846201</v>
      </c>
      <c r="R28" s="124">
        <v>2383.3346153846155</v>
      </c>
      <c r="S28" s="162">
        <f>Q28-R28</f>
        <v>4.5474735088646412E-12</v>
      </c>
      <c r="U28" s="124">
        <v>2280.1507692307696</v>
      </c>
      <c r="W28" s="85">
        <v>2217.4411764705883</v>
      </c>
      <c r="Y28" s="172">
        <v>2134.3746376811596</v>
      </c>
      <c r="AA28" s="172">
        <v>2138.2491935483868</v>
      </c>
      <c r="AC28" s="172">
        <v>2122.8581081081079</v>
      </c>
      <c r="AE28" s="172">
        <v>2121.0245370163934</v>
      </c>
      <c r="AG28" s="85">
        <v>2126.4</v>
      </c>
      <c r="AI28" s="281">
        <v>2121.1396551724138</v>
      </c>
    </row>
    <row r="29" spans="1:35" x14ac:dyDescent="0.2">
      <c r="A29" s="84"/>
      <c r="B29" s="172"/>
      <c r="C29" s="172"/>
      <c r="D29" s="172"/>
      <c r="E29" s="172"/>
      <c r="F29" s="172"/>
      <c r="G29" s="172"/>
      <c r="H29" s="172"/>
      <c r="I29" s="172"/>
      <c r="J29" s="172"/>
      <c r="K29" s="254"/>
      <c r="L29" s="196"/>
      <c r="M29" s="196"/>
      <c r="R29" s="124"/>
      <c r="U29" s="124"/>
      <c r="Y29" s="172"/>
      <c r="AA29" s="172"/>
      <c r="AC29" s="172"/>
      <c r="AE29" s="172"/>
      <c r="AI29" s="281"/>
    </row>
    <row r="30" spans="1:35" x14ac:dyDescent="0.2">
      <c r="A30" s="84" t="s">
        <v>18</v>
      </c>
      <c r="B30" s="172">
        <v>136302.78110899299</v>
      </c>
      <c r="C30" s="172">
        <v>136684.87524053099</v>
      </c>
      <c r="D30" s="172">
        <v>136227.32912124216</v>
      </c>
      <c r="E30" s="172">
        <v>136631.46331254105</v>
      </c>
      <c r="F30" s="172">
        <v>138439.58645405745</v>
      </c>
      <c r="G30" s="172">
        <v>140579.19743140688</v>
      </c>
      <c r="H30" s="172">
        <v>142656.88095917786</v>
      </c>
      <c r="I30" s="172">
        <v>145336.25397232533</v>
      </c>
      <c r="J30" s="172">
        <v>147377.70000000001</v>
      </c>
      <c r="K30" s="254">
        <f t="shared" ref="K30" si="7">AI30</f>
        <v>150161.53848806367</v>
      </c>
      <c r="L30" s="196">
        <f t="shared" si="0"/>
        <v>1.8889143256161947</v>
      </c>
      <c r="M30" s="196">
        <f t="shared" ref="M30" si="8">(K30-B30)*100/B30</f>
        <v>10.167626270214312</v>
      </c>
      <c r="O30" s="85">
        <v>136302.78110899299</v>
      </c>
      <c r="Q30" s="124">
        <v>135707.54633687701</v>
      </c>
      <c r="R30" s="124">
        <v>136684.87524053099</v>
      </c>
      <c r="S30" s="162">
        <f>Q30-R30</f>
        <v>-977.32890365397907</v>
      </c>
      <c r="U30" s="124">
        <v>136227.32912124216</v>
      </c>
      <c r="W30" s="85">
        <v>136631.46331254105</v>
      </c>
      <c r="Y30" s="172">
        <v>138439.58645405745</v>
      </c>
      <c r="AA30" s="172">
        <v>140579.19743140688</v>
      </c>
      <c r="AC30" s="172">
        <v>142656.88095917786</v>
      </c>
      <c r="AE30" s="172">
        <v>145336.25397232533</v>
      </c>
      <c r="AG30" s="85">
        <v>147377.70000000001</v>
      </c>
      <c r="AI30" s="281">
        <v>150161.53848806367</v>
      </c>
    </row>
    <row r="31" spans="1:35" x14ac:dyDescent="0.2">
      <c r="A31" s="84" t="s">
        <v>19</v>
      </c>
      <c r="B31" s="172">
        <v>132379.765304317</v>
      </c>
      <c r="C31" s="172">
        <v>131493.36262667205</v>
      </c>
      <c r="D31" s="172">
        <v>128731.39305802777</v>
      </c>
      <c r="E31" s="172">
        <v>128679.8288554217</v>
      </c>
      <c r="F31" s="172">
        <v>127546.21064124783</v>
      </c>
      <c r="G31" s="172">
        <v>126109.17809089427</v>
      </c>
      <c r="H31" s="172">
        <v>125625.69073785802</v>
      </c>
      <c r="I31" s="172">
        <v>121659.43370957053</v>
      </c>
      <c r="J31" s="172">
        <v>121807.7</v>
      </c>
      <c r="K31" s="254">
        <f t="shared" si="3"/>
        <v>123394.51650019256</v>
      </c>
      <c r="L31" s="196">
        <f t="shared" si="0"/>
        <v>1.3027226523385356</v>
      </c>
      <c r="M31" s="196">
        <f t="shared" si="4"/>
        <v>-6.7874790255663191</v>
      </c>
      <c r="O31" s="85">
        <v>132379.765304317</v>
      </c>
      <c r="Q31" s="124">
        <v>133631.712626672</v>
      </c>
      <c r="R31" s="124">
        <v>131493.36262667205</v>
      </c>
      <c r="S31" s="162">
        <f>Q31-R31</f>
        <v>2138.3499999999476</v>
      </c>
      <c r="U31" s="124">
        <v>128731.39305802777</v>
      </c>
      <c r="W31" s="85">
        <v>128679.8288554217</v>
      </c>
      <c r="Y31" s="172">
        <v>127546.21064124783</v>
      </c>
      <c r="AA31" s="172">
        <v>126109.17809089427</v>
      </c>
      <c r="AC31" s="172">
        <v>125625.69073785802</v>
      </c>
      <c r="AE31" s="172">
        <v>121659.43370957053</v>
      </c>
      <c r="AG31" s="85">
        <v>121807.7</v>
      </c>
      <c r="AI31" s="281">
        <v>123394.51650019256</v>
      </c>
    </row>
    <row r="32" spans="1:35" x14ac:dyDescent="0.2">
      <c r="A32" s="84" t="s">
        <v>20</v>
      </c>
      <c r="B32" s="172">
        <v>7343.6292322834597</v>
      </c>
      <c r="C32" s="172">
        <v>7491.8585858585857</v>
      </c>
      <c r="D32" s="172">
        <v>7593.65</v>
      </c>
      <c r="E32" s="172">
        <v>7621.4</v>
      </c>
      <c r="F32" s="172">
        <v>7629.5999999999995</v>
      </c>
      <c r="G32" s="172">
        <v>7620.650889679715</v>
      </c>
      <c r="H32" s="172">
        <v>7607.0111111111109</v>
      </c>
      <c r="I32" s="172">
        <v>7621.272078</v>
      </c>
      <c r="J32" s="172">
        <v>7614.6</v>
      </c>
      <c r="K32" s="254">
        <f t="shared" si="3"/>
        <v>7589.75</v>
      </c>
      <c r="L32" s="196">
        <f t="shared" si="0"/>
        <v>-0.32634675491818826</v>
      </c>
      <c r="M32" s="196">
        <f t="shared" si="4"/>
        <v>3.3514868456942839</v>
      </c>
      <c r="O32" s="85">
        <v>7343.6292322834597</v>
      </c>
      <c r="Q32" s="124">
        <v>7491.8585858585902</v>
      </c>
      <c r="R32" s="124">
        <v>7491.8585858585857</v>
      </c>
      <c r="S32" s="162">
        <f>Q32-R32</f>
        <v>0</v>
      </c>
      <c r="U32" s="124">
        <v>7593.65</v>
      </c>
      <c r="W32" s="85">
        <v>7621.4</v>
      </c>
      <c r="Y32" s="172">
        <v>7629.5999999999995</v>
      </c>
      <c r="AA32" s="172">
        <v>7620.650889679715</v>
      </c>
      <c r="AC32" s="172">
        <v>7607.0111111111109</v>
      </c>
      <c r="AE32" s="172">
        <v>7621.272078</v>
      </c>
      <c r="AG32" s="85">
        <v>7614.6</v>
      </c>
      <c r="AI32" s="281">
        <v>7589.75</v>
      </c>
    </row>
    <row r="33" spans="1:35" x14ac:dyDescent="0.2">
      <c r="A33" s="84" t="s">
        <v>21</v>
      </c>
      <c r="B33" s="172">
        <v>15355.7982126058</v>
      </c>
      <c r="C33" s="172">
        <v>16026.227586206895</v>
      </c>
      <c r="D33" s="172">
        <v>16192.25</v>
      </c>
      <c r="E33" s="172">
        <v>16396.849999999999</v>
      </c>
      <c r="F33" s="172">
        <v>16721.400000000001</v>
      </c>
      <c r="G33" s="172">
        <v>16661.95</v>
      </c>
      <c r="H33" s="172">
        <v>17162.599999999999</v>
      </c>
      <c r="I33" s="172">
        <v>17023.744156000001</v>
      </c>
      <c r="J33" s="172">
        <v>17022.2</v>
      </c>
      <c r="K33" s="254">
        <f t="shared" si="3"/>
        <v>17341.860019136642</v>
      </c>
      <c r="L33" s="196">
        <f t="shared" si="0"/>
        <v>1.8779007363128237</v>
      </c>
      <c r="M33" s="196">
        <f t="shared" si="4"/>
        <v>12.933627930200695</v>
      </c>
      <c r="O33" s="85">
        <v>15355.7982126058</v>
      </c>
      <c r="Q33" s="124">
        <v>16026.2275862069</v>
      </c>
      <c r="R33" s="124">
        <v>16026.227586206895</v>
      </c>
      <c r="S33" s="162">
        <f>Q33-R33</f>
        <v>0</v>
      </c>
      <c r="U33" s="124">
        <v>16192.25</v>
      </c>
      <c r="W33" s="85">
        <v>16396.849999999999</v>
      </c>
      <c r="Y33" s="172">
        <v>16721.400000000001</v>
      </c>
      <c r="AA33" s="172">
        <v>16661.95</v>
      </c>
      <c r="AC33" s="172">
        <v>17162.599999999999</v>
      </c>
      <c r="AE33" s="172">
        <v>17023.744156000001</v>
      </c>
      <c r="AG33" s="85">
        <v>17022.2</v>
      </c>
      <c r="AI33" s="281">
        <v>17341.860019136642</v>
      </c>
    </row>
    <row r="34" spans="1:35" x14ac:dyDescent="0.2">
      <c r="A34" s="84" t="s">
        <v>22</v>
      </c>
      <c r="B34" s="172">
        <v>2827.0985781990498</v>
      </c>
      <c r="C34" s="172">
        <v>2788.35</v>
      </c>
      <c r="D34" s="172">
        <v>2821.75</v>
      </c>
      <c r="E34" s="172">
        <v>2776.6440340909089</v>
      </c>
      <c r="F34" s="172">
        <v>2772.7000000000003</v>
      </c>
      <c r="G34" s="172">
        <v>2782.6</v>
      </c>
      <c r="H34" s="172">
        <v>2798.4500000000003</v>
      </c>
      <c r="I34" s="172">
        <v>2777.1720780000001</v>
      </c>
      <c r="J34" s="172">
        <v>2807.7</v>
      </c>
      <c r="K34" s="254">
        <f t="shared" si="3"/>
        <v>2809.45</v>
      </c>
      <c r="L34" s="196">
        <f t="shared" si="0"/>
        <v>6.2328596360009973E-2</v>
      </c>
      <c r="M34" s="196">
        <f t="shared" si="4"/>
        <v>-0.62426469084402081</v>
      </c>
      <c r="O34" s="85">
        <v>2827.0985781990498</v>
      </c>
      <c r="Q34" s="124">
        <v>2788.35</v>
      </c>
      <c r="R34" s="124">
        <v>2788.35</v>
      </c>
      <c r="S34" s="162">
        <f>Q34-R34</f>
        <v>0</v>
      </c>
      <c r="U34" s="124">
        <v>2821.75</v>
      </c>
      <c r="W34" s="85">
        <v>2776.6440340909089</v>
      </c>
      <c r="Y34" s="172">
        <v>2772.7000000000003</v>
      </c>
      <c r="AA34" s="172">
        <v>2782.6</v>
      </c>
      <c r="AC34" s="172">
        <v>2798.4500000000003</v>
      </c>
      <c r="AE34" s="172">
        <v>2777.1720780000001</v>
      </c>
      <c r="AG34" s="85">
        <v>2807.7</v>
      </c>
      <c r="AI34" s="281">
        <v>2809.45</v>
      </c>
    </row>
    <row r="35" spans="1:35" x14ac:dyDescent="0.2">
      <c r="A35" s="84"/>
      <c r="B35" s="172"/>
      <c r="C35" s="172"/>
      <c r="D35" s="172"/>
      <c r="E35" s="172"/>
      <c r="F35" s="172"/>
      <c r="G35" s="172"/>
      <c r="H35" s="172"/>
      <c r="I35" s="172"/>
      <c r="J35" s="172"/>
      <c r="K35" s="254"/>
      <c r="L35" s="196"/>
      <c r="M35" s="196"/>
      <c r="R35" s="124"/>
      <c r="U35" s="124"/>
      <c r="Y35" s="172"/>
      <c r="AA35" s="172"/>
      <c r="AC35" s="172"/>
      <c r="AE35" s="172"/>
      <c r="AI35" s="281"/>
    </row>
    <row r="36" spans="1:35" x14ac:dyDescent="0.2">
      <c r="A36" s="84" t="s">
        <v>23</v>
      </c>
      <c r="B36" s="172">
        <v>4402.25</v>
      </c>
      <c r="C36" s="172">
        <v>4347.3</v>
      </c>
      <c r="D36" s="172">
        <v>4293.7</v>
      </c>
      <c r="E36" s="172">
        <v>4309.6499999999996</v>
      </c>
      <c r="F36" s="172">
        <v>4330.3</v>
      </c>
      <c r="G36" s="172">
        <v>4376.25</v>
      </c>
      <c r="H36" s="172">
        <v>4368.5999999999995</v>
      </c>
      <c r="I36" s="172">
        <v>4402.8</v>
      </c>
      <c r="J36" s="172">
        <v>4419.6000000000004</v>
      </c>
      <c r="K36" s="254">
        <f t="shared" ref="K36" si="9">AI36</f>
        <v>4419.25</v>
      </c>
      <c r="L36" s="196">
        <f t="shared" si="0"/>
        <v>-7.9192687121088737E-3</v>
      </c>
      <c r="M36" s="196">
        <f t="shared" ref="M36" si="10">(K36-B36)*100/B36</f>
        <v>0.38616616502924639</v>
      </c>
      <c r="O36" s="85">
        <v>4402.25</v>
      </c>
      <c r="Q36" s="124">
        <v>4347.3</v>
      </c>
      <c r="R36" s="124">
        <v>4347.3</v>
      </c>
      <c r="S36" s="162">
        <f>Q36-R36</f>
        <v>0</v>
      </c>
      <c r="U36" s="124">
        <v>4293.7</v>
      </c>
      <c r="W36" s="85">
        <v>4309.6499999999996</v>
      </c>
      <c r="Y36" s="172">
        <v>4330.3</v>
      </c>
      <c r="AA36" s="172">
        <v>4376.25</v>
      </c>
      <c r="AC36" s="172">
        <v>4368.5999999999995</v>
      </c>
      <c r="AE36" s="172">
        <v>4402.8</v>
      </c>
      <c r="AG36" s="85">
        <v>4419.6000000000004</v>
      </c>
      <c r="AI36" s="281">
        <v>4419.25</v>
      </c>
    </row>
    <row r="37" spans="1:35" x14ac:dyDescent="0.2">
      <c r="A37" s="84" t="s">
        <v>24</v>
      </c>
      <c r="B37" s="172">
        <v>20252.200465331302</v>
      </c>
      <c r="C37" s="172">
        <v>20726.934259259262</v>
      </c>
      <c r="D37" s="172">
        <v>21200.180538745462</v>
      </c>
      <c r="E37" s="172">
        <v>21398.512401574804</v>
      </c>
      <c r="F37" s="172">
        <v>21553.007036247334</v>
      </c>
      <c r="G37" s="172">
        <v>21728.804098360655</v>
      </c>
      <c r="H37" s="172">
        <v>21991.69739776952</v>
      </c>
      <c r="I37" s="172">
        <v>22031.121356350515</v>
      </c>
      <c r="J37" s="172">
        <v>22230.6</v>
      </c>
      <c r="K37" s="254">
        <f t="shared" si="3"/>
        <v>22200.230767410412</v>
      </c>
      <c r="L37" s="196">
        <f t="shared" si="0"/>
        <v>-0.13661004466629925</v>
      </c>
      <c r="M37" s="196">
        <f t="shared" si="4"/>
        <v>9.618857493603441</v>
      </c>
      <c r="O37" s="85">
        <v>20252.200465331302</v>
      </c>
      <c r="Q37" s="124">
        <v>20726.934259259298</v>
      </c>
      <c r="R37" s="124">
        <v>20726.934259259262</v>
      </c>
      <c r="S37" s="162">
        <f>Q37-R37</f>
        <v>3.637978807091713E-11</v>
      </c>
      <c r="U37" s="124">
        <v>21200.180538745462</v>
      </c>
      <c r="W37" s="85">
        <v>21398.512401574804</v>
      </c>
      <c r="Y37" s="172">
        <v>21553.007036247334</v>
      </c>
      <c r="AA37" s="172">
        <v>21728.804098360655</v>
      </c>
      <c r="AC37" s="172">
        <v>21991.69739776952</v>
      </c>
      <c r="AE37" s="172">
        <v>22031.121356350515</v>
      </c>
      <c r="AG37" s="85">
        <v>22230.6</v>
      </c>
      <c r="AI37" s="281">
        <v>22200.230767410412</v>
      </c>
    </row>
    <row r="38" spans="1:35" x14ac:dyDescent="0.2">
      <c r="A38" s="84" t="s">
        <v>25</v>
      </c>
      <c r="B38" s="172">
        <v>14130.9732251521</v>
      </c>
      <c r="C38" s="172">
        <v>14218.46820083682</v>
      </c>
      <c r="D38" s="172">
        <v>14187.949202733485</v>
      </c>
      <c r="E38" s="172">
        <v>14146.337991266375</v>
      </c>
      <c r="F38" s="172">
        <v>14379.909846827135</v>
      </c>
      <c r="G38" s="172">
        <v>14310.395238095238</v>
      </c>
      <c r="H38" s="172">
        <v>14052.678496503497</v>
      </c>
      <c r="I38" s="172">
        <v>14189.44600766361</v>
      </c>
      <c r="J38" s="172">
        <v>14160.4</v>
      </c>
      <c r="K38" s="254">
        <f t="shared" si="3"/>
        <v>14127.094985121652</v>
      </c>
      <c r="L38" s="196">
        <f t="shared" si="0"/>
        <v>-0.23519826331422644</v>
      </c>
      <c r="M38" s="196">
        <f t="shared" si="4"/>
        <v>-2.7444960574584381E-2</v>
      </c>
      <c r="O38" s="85">
        <v>14130.9732251521</v>
      </c>
      <c r="Q38" s="124">
        <v>14218.4682008368</v>
      </c>
      <c r="R38" s="124">
        <v>14218.46820083682</v>
      </c>
      <c r="S38" s="162">
        <f>Q38-R38</f>
        <v>-2.0008883439004421E-11</v>
      </c>
      <c r="U38" s="124">
        <v>14187.949202733485</v>
      </c>
      <c r="W38" s="85">
        <v>14146.337991266375</v>
      </c>
      <c r="Y38" s="172">
        <v>14379.909846827135</v>
      </c>
      <c r="AA38" s="172">
        <v>14310.395238095238</v>
      </c>
      <c r="AC38" s="172">
        <v>14052.678496503497</v>
      </c>
      <c r="AE38" s="172">
        <v>14189.44600766361</v>
      </c>
      <c r="AG38" s="85">
        <v>14160.4</v>
      </c>
      <c r="AI38" s="281">
        <v>14127.094985121652</v>
      </c>
    </row>
    <row r="39" spans="1:35" x14ac:dyDescent="0.2">
      <c r="A39" s="93" t="s">
        <v>26</v>
      </c>
      <c r="B39" s="175">
        <v>6612.84666666667</v>
      </c>
      <c r="C39" s="175">
        <v>6588.95</v>
      </c>
      <c r="D39" s="175">
        <v>6644.3606104651162</v>
      </c>
      <c r="E39" s="175">
        <v>6528.1</v>
      </c>
      <c r="F39" s="175">
        <v>6478.3</v>
      </c>
      <c r="G39" s="175">
        <v>6449.25</v>
      </c>
      <c r="H39" s="175">
        <v>6513.5005434782606</v>
      </c>
      <c r="I39" s="175">
        <v>6443.2007712082268</v>
      </c>
      <c r="J39" s="175">
        <v>6426.9</v>
      </c>
      <c r="K39" s="255">
        <f t="shared" si="3"/>
        <v>6438.385639686684</v>
      </c>
      <c r="L39" s="198">
        <f t="shared" si="0"/>
        <v>0.178711971349864</v>
      </c>
      <c r="M39" s="196">
        <f t="shared" si="4"/>
        <v>-2.638213703931628</v>
      </c>
      <c r="O39" s="85">
        <v>6612.84666666667</v>
      </c>
      <c r="Q39" s="124">
        <v>6588.95</v>
      </c>
      <c r="R39" s="124">
        <v>6588.95</v>
      </c>
      <c r="S39" s="162">
        <f>Q39-R39</f>
        <v>0</v>
      </c>
      <c r="U39" s="124">
        <v>6644.3606104651162</v>
      </c>
      <c r="W39" s="85">
        <v>6528.1</v>
      </c>
      <c r="Y39" s="175">
        <v>6478.3</v>
      </c>
      <c r="AA39" s="175">
        <v>6449.25</v>
      </c>
      <c r="AC39" s="175">
        <v>6513.5005434782606</v>
      </c>
      <c r="AE39" s="175">
        <v>6443.2007712082268</v>
      </c>
      <c r="AG39" s="85">
        <v>6426.9</v>
      </c>
      <c r="AI39" s="281">
        <v>6438.385639686684</v>
      </c>
    </row>
    <row r="40" spans="1:35" x14ac:dyDescent="0.2">
      <c r="A40" s="105" t="s">
        <v>258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223"/>
    </row>
    <row r="41" spans="1:35" x14ac:dyDescent="0.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1:35" x14ac:dyDescent="0.2">
      <c r="B42" s="91"/>
      <c r="C42" s="91"/>
      <c r="D42" s="91"/>
      <c r="E42" s="109"/>
      <c r="F42" s="92"/>
      <c r="G42" s="92"/>
      <c r="H42" s="92"/>
      <c r="I42" s="92"/>
      <c r="J42" s="92"/>
      <c r="K42" s="92"/>
      <c r="L42" s="88"/>
      <c r="M42" s="88"/>
    </row>
    <row r="43" spans="1:35" x14ac:dyDescent="0.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1:35" x14ac:dyDescent="0.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1:35" x14ac:dyDescent="0.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1:35" x14ac:dyDescent="0.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1:35" x14ac:dyDescent="0.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1:35" x14ac:dyDescent="0.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 x14ac:dyDescent="0.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 x14ac:dyDescent="0.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 x14ac:dyDescent="0.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 x14ac:dyDescent="0.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 x14ac:dyDescent="0.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 x14ac:dyDescent="0.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 x14ac:dyDescent="0.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 x14ac:dyDescent="0.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 x14ac:dyDescent="0.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 x14ac:dyDescent="0.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 x14ac:dyDescent="0.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 x14ac:dyDescent="0.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 x14ac:dyDescent="0.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 x14ac:dyDescent="0.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 x14ac:dyDescent="0.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 x14ac:dyDescent="0.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 x14ac:dyDescent="0.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 x14ac:dyDescent="0.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 x14ac:dyDescent="0.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 x14ac:dyDescent="0.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 x14ac:dyDescent="0.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 x14ac:dyDescent="0.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 x14ac:dyDescent="0.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 x14ac:dyDescent="0.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 x14ac:dyDescent="0.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 x14ac:dyDescent="0.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 x14ac:dyDescent="0.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 x14ac:dyDescent="0.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 x14ac:dyDescent="0.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 x14ac:dyDescent="0.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 x14ac:dyDescent="0.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 x14ac:dyDescent="0.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 x14ac:dyDescent="0.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 x14ac:dyDescent="0.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 x14ac:dyDescent="0.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 x14ac:dyDescent="0.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 x14ac:dyDescent="0.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 x14ac:dyDescent="0.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 x14ac:dyDescent="0.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 x14ac:dyDescent="0.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 x14ac:dyDescent="0.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 x14ac:dyDescent="0.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 x14ac:dyDescent="0.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 x14ac:dyDescent="0.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 x14ac:dyDescent="0.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 x14ac:dyDescent="0.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 x14ac:dyDescent="0.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 x14ac:dyDescent="0.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 x14ac:dyDescent="0.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 x14ac:dyDescent="0.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 x14ac:dyDescent="0.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 x14ac:dyDescent="0.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 x14ac:dyDescent="0.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 x14ac:dyDescent="0.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 x14ac:dyDescent="0.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 x14ac:dyDescent="0.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 x14ac:dyDescent="0.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 x14ac:dyDescent="0.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 x14ac:dyDescent="0.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 x14ac:dyDescent="0.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 x14ac:dyDescent="0.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 x14ac:dyDescent="0.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 x14ac:dyDescent="0.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2:13" x14ac:dyDescent="0.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</row>
    <row r="113" spans="2:13" x14ac:dyDescent="0.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</row>
    <row r="114" spans="2:13" x14ac:dyDescent="0.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</row>
    <row r="115" spans="2:13" x14ac:dyDescent="0.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</row>
    <row r="116" spans="2:13" x14ac:dyDescent="0.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</row>
    <row r="117" spans="2:13" x14ac:dyDescent="0.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</row>
    <row r="118" spans="2:13" x14ac:dyDescent="0.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</row>
    <row r="119" spans="2:13" x14ac:dyDescent="0.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</row>
    <row r="120" spans="2:13" x14ac:dyDescent="0.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</row>
    <row r="121" spans="2:13" x14ac:dyDescent="0.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</row>
    <row r="122" spans="2:13" x14ac:dyDescent="0.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</row>
    <row r="123" spans="2:13" x14ac:dyDescent="0.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</row>
    <row r="124" spans="2:13" x14ac:dyDescent="0.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</row>
    <row r="125" spans="2:13" x14ac:dyDescent="0.2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</row>
    <row r="126" spans="2:13" x14ac:dyDescent="0.2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</row>
    <row r="127" spans="2:13" x14ac:dyDescent="0.2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</row>
    <row r="128" spans="2:13" x14ac:dyDescent="0.2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</row>
    <row r="129" spans="2:13" x14ac:dyDescent="0.2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</row>
    <row r="130" spans="2:13" x14ac:dyDescent="0.2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</row>
    <row r="131" spans="2:13" x14ac:dyDescent="0.2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</row>
    <row r="132" spans="2:13" x14ac:dyDescent="0.2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</row>
    <row r="133" spans="2:13" x14ac:dyDescent="0.2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</row>
    <row r="134" spans="2:13" x14ac:dyDescent="0.2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</row>
    <row r="135" spans="2:13" x14ac:dyDescent="0.2"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</row>
    <row r="136" spans="2:13" x14ac:dyDescent="0.2"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</row>
    <row r="137" spans="2:13" x14ac:dyDescent="0.2"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</row>
    <row r="138" spans="2:13" x14ac:dyDescent="0.2"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</row>
    <row r="139" spans="2:13" x14ac:dyDescent="0.2"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</row>
    <row r="140" spans="2:13" x14ac:dyDescent="0.2"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</row>
    <row r="141" spans="2:13" x14ac:dyDescent="0.2"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</row>
    <row r="142" spans="2:13" x14ac:dyDescent="0.2"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</row>
    <row r="143" spans="2:13" x14ac:dyDescent="0.2"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</row>
    <row r="144" spans="2:13" x14ac:dyDescent="0.2"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</row>
    <row r="145" spans="2:13" x14ac:dyDescent="0.2"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</row>
    <row r="146" spans="2:13" x14ac:dyDescent="0.2"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</row>
    <row r="147" spans="2:13" x14ac:dyDescent="0.2"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</row>
    <row r="148" spans="2:13" x14ac:dyDescent="0.2"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</row>
    <row r="149" spans="2:13" x14ac:dyDescent="0.2"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</row>
    <row r="150" spans="2:13" x14ac:dyDescent="0.2"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</row>
    <row r="151" spans="2:13" x14ac:dyDescent="0.2"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</row>
    <row r="152" spans="2:13" x14ac:dyDescent="0.2"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</row>
    <row r="153" spans="2:13" x14ac:dyDescent="0.2"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</row>
    <row r="154" spans="2:13" x14ac:dyDescent="0.2"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</row>
    <row r="155" spans="2:13" x14ac:dyDescent="0.2"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</row>
    <row r="156" spans="2:13" x14ac:dyDescent="0.2"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</row>
    <row r="157" spans="2:13" x14ac:dyDescent="0.2"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</row>
    <row r="158" spans="2:13" x14ac:dyDescent="0.2"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</row>
    <row r="159" spans="2:13" x14ac:dyDescent="0.2"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</row>
    <row r="160" spans="2:13" x14ac:dyDescent="0.2"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</row>
    <row r="161" spans="2:13" x14ac:dyDescent="0.2"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</row>
    <row r="162" spans="2:13" x14ac:dyDescent="0.2"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</row>
    <row r="163" spans="2:13" x14ac:dyDescent="0.2"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</row>
    <row r="164" spans="2:13" x14ac:dyDescent="0.2"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</row>
    <row r="165" spans="2:13" x14ac:dyDescent="0.2"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</row>
    <row r="166" spans="2:13" x14ac:dyDescent="0.2"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</row>
    <row r="167" spans="2:13" x14ac:dyDescent="0.2"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</row>
    <row r="168" spans="2:13" x14ac:dyDescent="0.2"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</row>
    <row r="169" spans="2:13" x14ac:dyDescent="0.2"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</row>
    <row r="170" spans="2:13" x14ac:dyDescent="0.2"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</row>
    <row r="171" spans="2:13" x14ac:dyDescent="0.2"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</row>
    <row r="172" spans="2:13" x14ac:dyDescent="0.2"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</row>
    <row r="173" spans="2:13" x14ac:dyDescent="0.2"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</row>
    <row r="174" spans="2:13" x14ac:dyDescent="0.2"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</row>
    <row r="175" spans="2:13" x14ac:dyDescent="0.2"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</row>
    <row r="176" spans="2:13" x14ac:dyDescent="0.2"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</row>
    <row r="177" spans="2:13" x14ac:dyDescent="0.2"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</row>
    <row r="178" spans="2:13" x14ac:dyDescent="0.2"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</row>
    <row r="179" spans="2:13" x14ac:dyDescent="0.2"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</row>
    <row r="180" spans="2:13" x14ac:dyDescent="0.2"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</row>
    <row r="181" spans="2:13" x14ac:dyDescent="0.2"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</row>
    <row r="182" spans="2:13" x14ac:dyDescent="0.2"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</row>
    <row r="183" spans="2:13" x14ac:dyDescent="0.2"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</row>
    <row r="184" spans="2:13" x14ac:dyDescent="0.2"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</row>
    <row r="185" spans="2:13" x14ac:dyDescent="0.2"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</row>
    <row r="186" spans="2:13" x14ac:dyDescent="0.2"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</row>
    <row r="187" spans="2:13" x14ac:dyDescent="0.2"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</row>
    <row r="188" spans="2:13" x14ac:dyDescent="0.2"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</row>
    <row r="189" spans="2:13" x14ac:dyDescent="0.2"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</row>
    <row r="190" spans="2:13" x14ac:dyDescent="0.2"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</row>
    <row r="191" spans="2:13" x14ac:dyDescent="0.2"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</row>
    <row r="192" spans="2:13" x14ac:dyDescent="0.2"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</row>
    <row r="193" spans="2:13" x14ac:dyDescent="0.2"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</row>
    <row r="194" spans="2:13" x14ac:dyDescent="0.2"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</row>
    <row r="195" spans="2:13" x14ac:dyDescent="0.2"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</row>
    <row r="196" spans="2:13" x14ac:dyDescent="0.2"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</row>
    <row r="197" spans="2:13" x14ac:dyDescent="0.2"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</row>
    <row r="198" spans="2:13" x14ac:dyDescent="0.2"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</row>
    <row r="199" spans="2:13" x14ac:dyDescent="0.2"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</row>
    <row r="200" spans="2:13" x14ac:dyDescent="0.2"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</row>
    <row r="201" spans="2:13" x14ac:dyDescent="0.2"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</row>
    <row r="202" spans="2:13" x14ac:dyDescent="0.2"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</row>
    <row r="203" spans="2:13" x14ac:dyDescent="0.2"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</row>
    <row r="204" spans="2:13" x14ac:dyDescent="0.2"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</row>
    <row r="205" spans="2:13" x14ac:dyDescent="0.2"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</row>
    <row r="206" spans="2:13" x14ac:dyDescent="0.2"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</row>
    <row r="207" spans="2:13" x14ac:dyDescent="0.2"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</row>
    <row r="208" spans="2:13" x14ac:dyDescent="0.2"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</row>
    <row r="209" spans="2:13" x14ac:dyDescent="0.2"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</row>
    <row r="210" spans="2:13" x14ac:dyDescent="0.2"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</row>
    <row r="211" spans="2:13" x14ac:dyDescent="0.2"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</row>
    <row r="212" spans="2:13" x14ac:dyDescent="0.2"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</row>
    <row r="213" spans="2:13" x14ac:dyDescent="0.2"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</row>
    <row r="214" spans="2:13" x14ac:dyDescent="0.2"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</row>
    <row r="215" spans="2:13" x14ac:dyDescent="0.2"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</row>
    <row r="216" spans="2:13" x14ac:dyDescent="0.2"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</row>
    <row r="217" spans="2:13" x14ac:dyDescent="0.2"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</row>
    <row r="218" spans="2:13" x14ac:dyDescent="0.2"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</row>
    <row r="219" spans="2:13" x14ac:dyDescent="0.2"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</row>
    <row r="220" spans="2:13" x14ac:dyDescent="0.2"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</row>
    <row r="221" spans="2:13" x14ac:dyDescent="0.2"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</row>
    <row r="222" spans="2:13" x14ac:dyDescent="0.2"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</row>
    <row r="223" spans="2:13" x14ac:dyDescent="0.2"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</row>
    <row r="224" spans="2:13" x14ac:dyDescent="0.2"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</row>
    <row r="225" spans="2:13" x14ac:dyDescent="0.2"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</row>
    <row r="226" spans="2:13" x14ac:dyDescent="0.2"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</row>
    <row r="227" spans="2:13" x14ac:dyDescent="0.2"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</row>
    <row r="228" spans="2:13" x14ac:dyDescent="0.2"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</row>
    <row r="229" spans="2:13" x14ac:dyDescent="0.2"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</row>
    <row r="230" spans="2:13" x14ac:dyDescent="0.2"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</row>
    <row r="231" spans="2:13" x14ac:dyDescent="0.2"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</row>
    <row r="232" spans="2:13" x14ac:dyDescent="0.2"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</row>
    <row r="233" spans="2:13" x14ac:dyDescent="0.2"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</row>
    <row r="234" spans="2:13" x14ac:dyDescent="0.2"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</row>
    <row r="235" spans="2:13" x14ac:dyDescent="0.2"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</row>
    <row r="236" spans="2:13" x14ac:dyDescent="0.2"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</row>
    <row r="237" spans="2:13" x14ac:dyDescent="0.2"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</row>
    <row r="238" spans="2:13" x14ac:dyDescent="0.2"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</row>
    <row r="239" spans="2:13" x14ac:dyDescent="0.2"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</row>
    <row r="240" spans="2:13" x14ac:dyDescent="0.2"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</row>
    <row r="241" spans="2:13" x14ac:dyDescent="0.2"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</row>
    <row r="242" spans="2:13" x14ac:dyDescent="0.2"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</row>
    <row r="243" spans="2:13" x14ac:dyDescent="0.2"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</row>
    <row r="244" spans="2:13" x14ac:dyDescent="0.2"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</row>
    <row r="245" spans="2:13" x14ac:dyDescent="0.2"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</row>
    <row r="246" spans="2:13" x14ac:dyDescent="0.2"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</row>
    <row r="247" spans="2:13" x14ac:dyDescent="0.2"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</row>
    <row r="248" spans="2:13" x14ac:dyDescent="0.2"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</row>
    <row r="249" spans="2:13" x14ac:dyDescent="0.2"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</row>
    <row r="250" spans="2:13" x14ac:dyDescent="0.2"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</row>
    <row r="251" spans="2:13" x14ac:dyDescent="0.2"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</row>
    <row r="252" spans="2:13" x14ac:dyDescent="0.2"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</row>
    <row r="253" spans="2:13" x14ac:dyDescent="0.2"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</row>
    <row r="254" spans="2:13" x14ac:dyDescent="0.2"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</row>
    <row r="255" spans="2:13" x14ac:dyDescent="0.2"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</row>
    <row r="256" spans="2:13" x14ac:dyDescent="0.2"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</row>
    <row r="257" spans="2:13" x14ac:dyDescent="0.2"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</row>
    <row r="258" spans="2:13" x14ac:dyDescent="0.2"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</row>
    <row r="259" spans="2:13" x14ac:dyDescent="0.2"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</row>
    <row r="260" spans="2:13" x14ac:dyDescent="0.2"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</row>
    <row r="261" spans="2:13" x14ac:dyDescent="0.2"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</row>
    <row r="262" spans="2:13" x14ac:dyDescent="0.2"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</row>
    <row r="263" spans="2:13" x14ac:dyDescent="0.2"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</row>
    <row r="264" spans="2:13" x14ac:dyDescent="0.2"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</row>
    <row r="265" spans="2:13" x14ac:dyDescent="0.2"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</row>
    <row r="266" spans="2:13" x14ac:dyDescent="0.2"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</row>
    <row r="267" spans="2:13" x14ac:dyDescent="0.2"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</row>
    <row r="268" spans="2:13" x14ac:dyDescent="0.2"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</row>
    <row r="269" spans="2:13" x14ac:dyDescent="0.2"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</row>
    <row r="270" spans="2:13" x14ac:dyDescent="0.2"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</row>
    <row r="271" spans="2:13" x14ac:dyDescent="0.2"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</row>
    <row r="272" spans="2:13" x14ac:dyDescent="0.2"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</row>
    <row r="273" spans="2:13" x14ac:dyDescent="0.2"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</row>
    <row r="274" spans="2:13" x14ac:dyDescent="0.2"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</row>
    <row r="275" spans="2:13" x14ac:dyDescent="0.2"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</row>
    <row r="276" spans="2:13" x14ac:dyDescent="0.2"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</row>
    <row r="277" spans="2:13" x14ac:dyDescent="0.2"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</row>
    <row r="278" spans="2:13" x14ac:dyDescent="0.2"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</row>
    <row r="279" spans="2:13" x14ac:dyDescent="0.2"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</row>
    <row r="280" spans="2:13" x14ac:dyDescent="0.2"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</row>
    <row r="281" spans="2:13" x14ac:dyDescent="0.2"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</row>
    <row r="282" spans="2:13" x14ac:dyDescent="0.2"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</row>
    <row r="283" spans="2:13" x14ac:dyDescent="0.2"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</row>
    <row r="284" spans="2:13" x14ac:dyDescent="0.2"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</row>
    <row r="285" spans="2:13" x14ac:dyDescent="0.2"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</row>
    <row r="286" spans="2:13" x14ac:dyDescent="0.2"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</row>
    <row r="287" spans="2:13" x14ac:dyDescent="0.2"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</row>
    <row r="288" spans="2:13" x14ac:dyDescent="0.2"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</row>
    <row r="289" spans="2:13" x14ac:dyDescent="0.2"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</row>
    <row r="290" spans="2:13" x14ac:dyDescent="0.2"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</row>
    <row r="291" spans="2:13" x14ac:dyDescent="0.2"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</row>
    <row r="292" spans="2:13" x14ac:dyDescent="0.2"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</row>
    <row r="293" spans="2:13" x14ac:dyDescent="0.2"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</row>
    <row r="294" spans="2:13" x14ac:dyDescent="0.2"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</row>
    <row r="295" spans="2:13" x14ac:dyDescent="0.2"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</row>
    <row r="296" spans="2:13" x14ac:dyDescent="0.2"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</row>
    <row r="297" spans="2:13" x14ac:dyDescent="0.2"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</row>
    <row r="298" spans="2:13" x14ac:dyDescent="0.2"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</row>
    <row r="299" spans="2:13" x14ac:dyDescent="0.2"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</row>
    <row r="300" spans="2:13" x14ac:dyDescent="0.2"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</row>
    <row r="301" spans="2:13" x14ac:dyDescent="0.2"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</row>
    <row r="302" spans="2:13" x14ac:dyDescent="0.2"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</row>
    <row r="303" spans="2:13" x14ac:dyDescent="0.2"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</row>
    <row r="304" spans="2:13" x14ac:dyDescent="0.2"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</row>
    <row r="305" spans="2:13" x14ac:dyDescent="0.2"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</row>
    <row r="306" spans="2:13" x14ac:dyDescent="0.2"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</row>
    <row r="307" spans="2:13" x14ac:dyDescent="0.2"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</row>
    <row r="308" spans="2:13" x14ac:dyDescent="0.2"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</row>
    <row r="309" spans="2:13" x14ac:dyDescent="0.2"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</row>
    <row r="310" spans="2:13" x14ac:dyDescent="0.2"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</row>
    <row r="311" spans="2:13" x14ac:dyDescent="0.2"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</row>
    <row r="312" spans="2:13" x14ac:dyDescent="0.2"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</row>
    <row r="313" spans="2:13" x14ac:dyDescent="0.2"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</row>
    <row r="314" spans="2:13" x14ac:dyDescent="0.2"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</row>
    <row r="315" spans="2:13" x14ac:dyDescent="0.2"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</row>
    <row r="316" spans="2:13" x14ac:dyDescent="0.2"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</row>
    <row r="317" spans="2:13" x14ac:dyDescent="0.2"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</row>
    <row r="318" spans="2:13" x14ac:dyDescent="0.2"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</row>
    <row r="319" spans="2:13" x14ac:dyDescent="0.2"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</row>
    <row r="320" spans="2:13" x14ac:dyDescent="0.2"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</row>
    <row r="321" spans="2:13" x14ac:dyDescent="0.2"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</row>
    <row r="322" spans="2:13" x14ac:dyDescent="0.2"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</row>
    <row r="323" spans="2:13" x14ac:dyDescent="0.2"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</row>
    <row r="324" spans="2:13" x14ac:dyDescent="0.2"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</row>
    <row r="325" spans="2:13" x14ac:dyDescent="0.2"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</row>
    <row r="326" spans="2:13" x14ac:dyDescent="0.2"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</row>
    <row r="327" spans="2:13" x14ac:dyDescent="0.2"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</row>
    <row r="328" spans="2:13" x14ac:dyDescent="0.2"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</row>
    <row r="329" spans="2:13" x14ac:dyDescent="0.2"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</row>
    <row r="330" spans="2:13" x14ac:dyDescent="0.2"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</row>
    <row r="331" spans="2:13" x14ac:dyDescent="0.2"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</row>
    <row r="332" spans="2:13" x14ac:dyDescent="0.2"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</row>
    <row r="333" spans="2:13" x14ac:dyDescent="0.2"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</row>
    <row r="334" spans="2:13" x14ac:dyDescent="0.2"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</row>
    <row r="335" spans="2:13" x14ac:dyDescent="0.2"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</row>
    <row r="336" spans="2:13" x14ac:dyDescent="0.2"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</row>
  </sheetData>
  <sheetProtection password="CAB5" sheet="1" objects="1" scenarios="1"/>
  <mergeCells count="1">
    <mergeCell ref="A4:M4"/>
  </mergeCells>
  <phoneticPr fontId="3" type="noConversion"/>
  <printOptions horizontalCentered="1"/>
  <pageMargins left="0.34" right="0.36" top="1" bottom="0.93" header="0.5" footer="0.52"/>
  <pageSetup scale="80" orientation="landscape" r:id="rId1"/>
  <headerFooter scaleWithDoc="0" alignWithMargins="0">
    <oddHeader xml:space="preserve">&amp;R
</oddHeader>
    <oddFooter>&amp;L&amp;"Arial,Italic"&amp;10MSDE - LFRO   04-2016&amp;C&amp;"Arial,Regular"&amp;10&amp;P&amp;R&amp;"Arial,Italic"&amp;10Selected Financial Data - Part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H40"/>
  <sheetViews>
    <sheetView workbookViewId="0">
      <selection activeCell="K10" sqref="K10"/>
    </sheetView>
  </sheetViews>
  <sheetFormatPr defaultColWidth="10" defaultRowHeight="12.75" x14ac:dyDescent="0.2"/>
  <cols>
    <col min="1" max="1" width="12.875" style="1" customWidth="1"/>
    <col min="2" max="10" width="12.625" style="1" customWidth="1"/>
    <col min="11" max="11" width="11.125" style="1" customWidth="1"/>
    <col min="12" max="12" width="8.5" style="1" customWidth="1"/>
    <col min="13" max="13" width="7.75" style="1" customWidth="1"/>
    <col min="14" max="14" width="2.625" style="3" customWidth="1"/>
    <col min="15" max="20" width="10.125" style="3" customWidth="1"/>
    <col min="21" max="21" width="10.25" style="3" bestFit="1" customWidth="1"/>
    <col min="22" max="22" width="10.125" style="3" bestFit="1" customWidth="1"/>
    <col min="23" max="23" width="10.25" style="3" bestFit="1" customWidth="1"/>
    <col min="24" max="24" width="10.125" style="3" bestFit="1" customWidth="1"/>
    <col min="25" max="25" width="10.25" style="3" bestFit="1" customWidth="1"/>
    <col min="26" max="26" width="10.125" style="3" bestFit="1" customWidth="1"/>
    <col min="27" max="16384" width="10" style="3"/>
  </cols>
  <sheetData>
    <row r="1" spans="1:34" s="134" customFormat="1" x14ac:dyDescent="0.2">
      <c r="A1" s="285" t="s">
        <v>35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34" s="134" customFormat="1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34" s="134" customFormat="1" x14ac:dyDescent="0.2">
      <c r="A3" s="285" t="s">
        <v>161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34" s="134" customFormat="1" x14ac:dyDescent="0.2">
      <c r="A4" s="285" t="s">
        <v>288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34" ht="13.5" thickBot="1" x14ac:dyDescent="0.2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34" ht="13.5" thickTop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Y6" s="3" t="s">
        <v>63</v>
      </c>
      <c r="AA6" s="3" t="s">
        <v>63</v>
      </c>
      <c r="AC6" s="3" t="s">
        <v>63</v>
      </c>
      <c r="AE6" s="3" t="s">
        <v>63</v>
      </c>
      <c r="AG6" s="3" t="s">
        <v>63</v>
      </c>
    </row>
    <row r="7" spans="1:34" x14ac:dyDescent="0.2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6" t="s">
        <v>27</v>
      </c>
      <c r="M7" s="6"/>
      <c r="X7" s="72"/>
      <c r="Y7" s="72" t="s">
        <v>241</v>
      </c>
      <c r="Z7" s="72"/>
      <c r="AA7" s="72" t="s">
        <v>241</v>
      </c>
      <c r="AB7" s="72"/>
      <c r="AC7" s="72" t="s">
        <v>241</v>
      </c>
      <c r="AD7" s="72"/>
      <c r="AE7" s="72" t="s">
        <v>241</v>
      </c>
      <c r="AF7" s="72"/>
      <c r="AG7" s="3" t="s">
        <v>241</v>
      </c>
    </row>
    <row r="8" spans="1:34" x14ac:dyDescent="0.2">
      <c r="A8" s="54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" t="s">
        <v>39</v>
      </c>
      <c r="M8" s="10" t="s">
        <v>40</v>
      </c>
      <c r="P8" s="3" t="s">
        <v>146</v>
      </c>
      <c r="R8" s="3" t="s">
        <v>146</v>
      </c>
      <c r="T8" s="3" t="s">
        <v>146</v>
      </c>
      <c r="V8" s="72" t="s">
        <v>146</v>
      </c>
      <c r="X8" s="72" t="s">
        <v>146</v>
      </c>
      <c r="Y8" s="72" t="s">
        <v>242</v>
      </c>
      <c r="Z8" s="72" t="s">
        <v>146</v>
      </c>
      <c r="AA8" s="72" t="s">
        <v>242</v>
      </c>
      <c r="AB8" s="72" t="s">
        <v>146</v>
      </c>
      <c r="AC8" s="72" t="s">
        <v>242</v>
      </c>
      <c r="AD8" s="72" t="s">
        <v>146</v>
      </c>
      <c r="AE8" s="72" t="s">
        <v>242</v>
      </c>
      <c r="AF8" s="72" t="s">
        <v>146</v>
      </c>
      <c r="AG8" s="3" t="s">
        <v>242</v>
      </c>
      <c r="AH8" s="3" t="s">
        <v>146</v>
      </c>
    </row>
    <row r="9" spans="1:34" ht="13.5" thickBot="1" x14ac:dyDescent="0.25">
      <c r="A9" s="8" t="s">
        <v>1</v>
      </c>
      <c r="B9" s="264" t="s">
        <v>132</v>
      </c>
      <c r="C9" s="264" t="s">
        <v>145</v>
      </c>
      <c r="D9" s="264" t="s">
        <v>180</v>
      </c>
      <c r="E9" s="264" t="s">
        <v>193</v>
      </c>
      <c r="F9" s="264" t="s">
        <v>206</v>
      </c>
      <c r="G9" s="264" t="s">
        <v>220</v>
      </c>
      <c r="H9" s="264" t="s">
        <v>240</v>
      </c>
      <c r="I9" s="264" t="s">
        <v>267</v>
      </c>
      <c r="J9" s="264" t="s">
        <v>279</v>
      </c>
      <c r="K9" s="270" t="str">
        <f>AH9</f>
        <v>2013-2014</v>
      </c>
      <c r="L9" s="9" t="s">
        <v>38</v>
      </c>
      <c r="M9" s="9" t="s">
        <v>38</v>
      </c>
      <c r="O9" s="3" t="s">
        <v>132</v>
      </c>
      <c r="P9" s="3" t="s">
        <v>132</v>
      </c>
      <c r="Q9" s="3" t="s">
        <v>145</v>
      </c>
      <c r="R9" s="3" t="s">
        <v>145</v>
      </c>
      <c r="S9" s="18" t="s">
        <v>180</v>
      </c>
      <c r="T9" s="18" t="s">
        <v>180</v>
      </c>
      <c r="U9" s="18" t="s">
        <v>193</v>
      </c>
      <c r="V9" s="18" t="s">
        <v>193</v>
      </c>
      <c r="W9" s="18" t="s">
        <v>206</v>
      </c>
      <c r="X9" s="18" t="s">
        <v>206</v>
      </c>
      <c r="Y9" s="3" t="s">
        <v>220</v>
      </c>
      <c r="Z9" s="18" t="s">
        <v>220</v>
      </c>
      <c r="AA9" s="3" t="s">
        <v>240</v>
      </c>
      <c r="AB9" s="18" t="s">
        <v>240</v>
      </c>
      <c r="AC9" s="3" t="s">
        <v>267</v>
      </c>
      <c r="AD9" s="257" t="s">
        <v>267</v>
      </c>
      <c r="AE9" s="3" t="s">
        <v>279</v>
      </c>
      <c r="AF9" s="258" t="s">
        <v>279</v>
      </c>
      <c r="AG9" s="3" t="s">
        <v>287</v>
      </c>
      <c r="AH9" s="3" t="s">
        <v>287</v>
      </c>
    </row>
    <row r="10" spans="1:34" x14ac:dyDescent="0.2">
      <c r="A10" s="7" t="s">
        <v>2</v>
      </c>
      <c r="B10" s="11">
        <f t="shared" ref="B10:J10" si="0">SUM(B12:B39)</f>
        <v>8480476</v>
      </c>
      <c r="C10" s="11">
        <f t="shared" si="0"/>
        <v>9310462.9568600003</v>
      </c>
      <c r="D10" s="11">
        <f t="shared" si="0"/>
        <v>10011027.545769999</v>
      </c>
      <c r="E10" s="11">
        <f t="shared" si="0"/>
        <v>10941375.004059998</v>
      </c>
      <c r="F10" s="11">
        <f t="shared" si="0"/>
        <v>11385648.203920003</v>
      </c>
      <c r="G10" s="11">
        <f t="shared" si="0"/>
        <v>11568014.849529</v>
      </c>
      <c r="H10" s="11">
        <f t="shared" si="0"/>
        <v>11970930.751799997</v>
      </c>
      <c r="I10" s="11">
        <f t="shared" si="0"/>
        <v>12028910.590229997</v>
      </c>
      <c r="J10" s="11">
        <f t="shared" si="0"/>
        <v>12198615.001790004</v>
      </c>
      <c r="K10" s="120">
        <f>AH10</f>
        <v>12100614.7696</v>
      </c>
      <c r="L10" s="151">
        <f>(K10-J10)*100/J10</f>
        <v>-0.80337179405713877</v>
      </c>
      <c r="M10" s="151">
        <f>(K10-B10)*100/B10</f>
        <v>42.687919517725192</v>
      </c>
      <c r="O10" s="3">
        <f>SUM(O12:O39)</f>
        <v>8480476957</v>
      </c>
      <c r="P10" s="3">
        <f>SUM(P12:P39)</f>
        <v>8480476.9570000004</v>
      </c>
      <c r="Q10" s="3">
        <f>SUM(Q12:Q39)</f>
        <v>9310462956.8600006</v>
      </c>
      <c r="R10" s="3">
        <f>SUM(R12:R39)</f>
        <v>9310462.9568600003</v>
      </c>
      <c r="S10" s="3">
        <f t="shared" ref="S10:AA10" si="1">SUM(S12:S39)</f>
        <v>10011027545.769999</v>
      </c>
      <c r="T10" s="3">
        <f t="shared" si="1"/>
        <v>10011027.545769999</v>
      </c>
      <c r="U10" s="3">
        <f t="shared" si="1"/>
        <v>10941375004.060003</v>
      </c>
      <c r="V10" s="3">
        <f t="shared" si="1"/>
        <v>10941375.004059998</v>
      </c>
      <c r="W10" s="3">
        <f t="shared" si="1"/>
        <v>11385648203.92</v>
      </c>
      <c r="X10" s="3">
        <f t="shared" si="1"/>
        <v>11385648.203920003</v>
      </c>
      <c r="Y10" s="3">
        <f t="shared" si="1"/>
        <v>11568014849.528997</v>
      </c>
      <c r="Z10" s="3">
        <f t="shared" si="1"/>
        <v>11568014.849529</v>
      </c>
      <c r="AA10" s="3">
        <f t="shared" si="1"/>
        <v>11970930751.800001</v>
      </c>
      <c r="AB10" s="3">
        <f>SUM(AB12:AB39)</f>
        <v>11970930.751799997</v>
      </c>
      <c r="AC10" s="3">
        <f>SUM(AC12:AC39)</f>
        <v>12028910590.230001</v>
      </c>
      <c r="AD10" s="3">
        <f>SUM(AD12:AD39)</f>
        <v>12028910.590229997</v>
      </c>
      <c r="AE10" s="3">
        <f t="shared" ref="AE10:AF10" si="2">SUM(AE12:AE39)</f>
        <v>12198615001.790001</v>
      </c>
      <c r="AF10" s="3">
        <f t="shared" si="2"/>
        <v>12198615.001790004</v>
      </c>
      <c r="AG10" s="3">
        <v>12100614769.599998</v>
      </c>
      <c r="AH10" s="3">
        <f>SUM(AH12:AH39)</f>
        <v>12100614.7696</v>
      </c>
    </row>
    <row r="11" spans="1:34" x14ac:dyDescent="0.2">
      <c r="M11" s="13"/>
    </row>
    <row r="12" spans="1:34" x14ac:dyDescent="0.2">
      <c r="A12" s="1" t="s">
        <v>3</v>
      </c>
      <c r="B12" s="1">
        <v>95004</v>
      </c>
      <c r="C12" s="1">
        <v>104075.29999000001</v>
      </c>
      <c r="D12" s="1">
        <v>112509.27961999999</v>
      </c>
      <c r="E12" s="1">
        <v>127100.95576000001</v>
      </c>
      <c r="F12" s="1">
        <v>132487.03787999999</v>
      </c>
      <c r="G12" s="1">
        <v>132693.88111999998</v>
      </c>
      <c r="H12" s="1">
        <v>133947.41298999998</v>
      </c>
      <c r="I12" s="1">
        <v>129768.77246999998</v>
      </c>
      <c r="J12" s="1">
        <v>126299.51486999998</v>
      </c>
      <c r="K12" s="1">
        <f>AH12</f>
        <v>123222.72230000002</v>
      </c>
      <c r="L12" s="151">
        <f>(J12-I12)*100/I12</f>
        <v>-2.6734148238953419</v>
      </c>
      <c r="M12" s="151">
        <f>(K12-B12)*100/B12</f>
        <v>29.702667571891734</v>
      </c>
      <c r="O12" s="3">
        <v>95003755</v>
      </c>
      <c r="P12" s="3">
        <f>O12/1000</f>
        <v>95003.755000000005</v>
      </c>
      <c r="Q12" s="3">
        <v>104075299.99000001</v>
      </c>
      <c r="R12" s="3">
        <f>Q12/1000</f>
        <v>104075.29999000001</v>
      </c>
      <c r="S12" s="3">
        <v>112509279.61999999</v>
      </c>
      <c r="T12" s="3">
        <f>S12/1000</f>
        <v>112509.27961999999</v>
      </c>
      <c r="U12" s="3">
        <v>127100955.76000001</v>
      </c>
      <c r="V12" s="3">
        <f>U12/1000</f>
        <v>127100.95576000001</v>
      </c>
      <c r="W12" s="3">
        <v>132487037.88</v>
      </c>
      <c r="X12" s="3">
        <f>W12/1000</f>
        <v>132487.03787999999</v>
      </c>
      <c r="Y12" s="3">
        <v>132693881.11999997</v>
      </c>
      <c r="Z12" s="3">
        <f>Y12/1000</f>
        <v>132693.88111999998</v>
      </c>
      <c r="AA12" s="3">
        <v>133947412.98999999</v>
      </c>
      <c r="AB12" s="3">
        <f t="shared" ref="AB12:AB16" si="3">AA12/1000</f>
        <v>133947.41298999998</v>
      </c>
      <c r="AC12" s="3">
        <v>129768772.46999998</v>
      </c>
      <c r="AD12" s="3">
        <f>AC12/1000</f>
        <v>129768.77246999998</v>
      </c>
      <c r="AE12" s="3">
        <v>126299514.86999999</v>
      </c>
      <c r="AF12" s="3">
        <f>AE12/1000</f>
        <v>126299.51486999998</v>
      </c>
      <c r="AG12" s="3">
        <v>123222722.30000003</v>
      </c>
      <c r="AH12" s="3">
        <f>AG12/1000</f>
        <v>123222.72230000002</v>
      </c>
    </row>
    <row r="13" spans="1:34" x14ac:dyDescent="0.2">
      <c r="A13" s="1" t="s">
        <v>4</v>
      </c>
      <c r="B13" s="1">
        <v>665515</v>
      </c>
      <c r="C13" s="1">
        <v>739303.96349999995</v>
      </c>
      <c r="D13" s="1">
        <v>804385.35799000005</v>
      </c>
      <c r="E13" s="1">
        <v>869011.80906000012</v>
      </c>
      <c r="F13" s="1">
        <v>921789.93546999991</v>
      </c>
      <c r="G13" s="1">
        <v>943443.25305899978</v>
      </c>
      <c r="H13" s="1">
        <v>986515.01633999986</v>
      </c>
      <c r="I13" s="1">
        <v>985944.49615000002</v>
      </c>
      <c r="J13" s="1">
        <v>1022249.0482300001</v>
      </c>
      <c r="K13" s="1">
        <f t="shared" ref="K13:K16" si="4">AH13</f>
        <v>1020905.9113699999</v>
      </c>
      <c r="L13" s="151">
        <f>(J13-I13)*100/I13</f>
        <v>3.6822105323134475</v>
      </c>
      <c r="M13" s="151">
        <f t="shared" ref="M13:M16" si="5">(K13-B13)*100/B13</f>
        <v>53.40088673733873</v>
      </c>
      <c r="O13" s="3">
        <v>665514975</v>
      </c>
      <c r="P13" s="3">
        <f>O13/1000</f>
        <v>665514.97499999998</v>
      </c>
      <c r="Q13" s="3">
        <v>739303963.5</v>
      </c>
      <c r="R13" s="3">
        <f>Q13/1000</f>
        <v>739303.96349999995</v>
      </c>
      <c r="S13" s="3">
        <v>804385357.99000001</v>
      </c>
      <c r="T13" s="3">
        <f>S13/1000</f>
        <v>804385.35799000005</v>
      </c>
      <c r="U13" s="3">
        <v>869011809.06000006</v>
      </c>
      <c r="V13" s="3">
        <f>U13/1000</f>
        <v>869011.80906000012</v>
      </c>
      <c r="W13" s="3">
        <v>921789935.46999991</v>
      </c>
      <c r="X13" s="3">
        <f>W13/1000</f>
        <v>921789.93546999991</v>
      </c>
      <c r="Y13" s="3">
        <v>943443253.05899978</v>
      </c>
      <c r="Z13" s="3">
        <f>Y13/1000</f>
        <v>943443.25305899978</v>
      </c>
      <c r="AA13" s="3">
        <v>986515016.33999991</v>
      </c>
      <c r="AB13" s="3">
        <f t="shared" si="3"/>
        <v>986515.01633999986</v>
      </c>
      <c r="AC13" s="3">
        <v>985944496.14999998</v>
      </c>
      <c r="AD13" s="3">
        <f t="shared" ref="AD13:AD16" si="6">AC13/1000</f>
        <v>985944.49615000002</v>
      </c>
      <c r="AE13" s="3">
        <v>1022249048.23</v>
      </c>
      <c r="AF13" s="3">
        <f t="shared" ref="AF13:AF39" si="7">AE13/1000</f>
        <v>1022249.0482300001</v>
      </c>
      <c r="AG13" s="3">
        <v>1020905911.3699999</v>
      </c>
      <c r="AH13" s="3">
        <f t="shared" ref="AH13:AH16" si="8">AG13/1000</f>
        <v>1020905.9113699999</v>
      </c>
    </row>
    <row r="14" spans="1:34" x14ac:dyDescent="0.2">
      <c r="A14" s="1" t="s">
        <v>5</v>
      </c>
      <c r="B14" s="1">
        <v>1008905</v>
      </c>
      <c r="C14" s="1">
        <v>1063670.9177199998</v>
      </c>
      <c r="D14" s="1">
        <v>1107205.7631900001</v>
      </c>
      <c r="E14" s="1">
        <v>1229715.9189599999</v>
      </c>
      <c r="F14" s="1">
        <v>1280401.2398400002</v>
      </c>
      <c r="G14" s="1">
        <v>1285316.1737899999</v>
      </c>
      <c r="H14" s="1">
        <v>1389160.6193499998</v>
      </c>
      <c r="I14" s="1">
        <v>1405822.6765400001</v>
      </c>
      <c r="J14" s="1">
        <v>1356438.2789100003</v>
      </c>
      <c r="K14" s="1">
        <f t="shared" si="4"/>
        <v>1349927.8255600003</v>
      </c>
      <c r="L14" s="151">
        <f>(J14-I14)*100/I14</f>
        <v>-3.5128468514638196</v>
      </c>
      <c r="M14" s="151">
        <f t="shared" si="5"/>
        <v>33.801282138556182</v>
      </c>
      <c r="O14" s="3">
        <v>1008905432</v>
      </c>
      <c r="P14" s="3">
        <f>O14/1000</f>
        <v>1008905.432</v>
      </c>
      <c r="Q14" s="3">
        <v>1063670917.7199999</v>
      </c>
      <c r="R14" s="3">
        <f>Q14/1000</f>
        <v>1063670.9177199998</v>
      </c>
      <c r="S14" s="3">
        <v>1107205763.1900001</v>
      </c>
      <c r="T14" s="3">
        <f>S14/1000</f>
        <v>1107205.7631900001</v>
      </c>
      <c r="U14" s="3">
        <v>1229715918.96</v>
      </c>
      <c r="V14" s="3">
        <f>U14/1000</f>
        <v>1229715.9189599999</v>
      </c>
      <c r="W14" s="3">
        <v>1280401239.8400002</v>
      </c>
      <c r="X14" s="3">
        <f>W14/1000</f>
        <v>1280401.2398400002</v>
      </c>
      <c r="Y14" s="3">
        <v>1285316173.79</v>
      </c>
      <c r="Z14" s="3">
        <f>Y14/1000</f>
        <v>1285316.1737899999</v>
      </c>
      <c r="AA14" s="3">
        <v>1389160619.3499999</v>
      </c>
      <c r="AB14" s="3">
        <f t="shared" si="3"/>
        <v>1389160.6193499998</v>
      </c>
      <c r="AC14" s="3">
        <v>1405822676.5400002</v>
      </c>
      <c r="AD14" s="3">
        <f t="shared" si="6"/>
        <v>1405822.6765400001</v>
      </c>
      <c r="AE14" s="3">
        <v>1356438278.9100003</v>
      </c>
      <c r="AF14" s="3">
        <f t="shared" si="7"/>
        <v>1356438.2789100003</v>
      </c>
      <c r="AG14" s="3">
        <v>1349927825.5600002</v>
      </c>
      <c r="AH14" s="3">
        <f t="shared" si="8"/>
        <v>1349927.8255600003</v>
      </c>
    </row>
    <row r="15" spans="1:34" x14ac:dyDescent="0.2">
      <c r="A15" s="1" t="s">
        <v>6</v>
      </c>
      <c r="B15" s="1">
        <v>1040714</v>
      </c>
      <c r="C15" s="1">
        <v>1128744.4739000001</v>
      </c>
      <c r="D15" s="1">
        <v>1199773.8915599999</v>
      </c>
      <c r="E15" s="1">
        <v>1273462.0764099997</v>
      </c>
      <c r="F15" s="1">
        <v>1310749.9890700001</v>
      </c>
      <c r="G15" s="1">
        <v>1369370.75006</v>
      </c>
      <c r="H15" s="1">
        <v>1410167.43371</v>
      </c>
      <c r="I15" s="1">
        <v>1411194.4082500001</v>
      </c>
      <c r="J15" s="1">
        <v>1457938.9538699999</v>
      </c>
      <c r="K15" s="1">
        <f t="shared" si="4"/>
        <v>1462293.2834899998</v>
      </c>
      <c r="L15" s="151">
        <f>(J15-I15)*100/I15</f>
        <v>3.3124100653124704</v>
      </c>
      <c r="M15" s="151">
        <f t="shared" si="5"/>
        <v>40.508658814044956</v>
      </c>
      <c r="O15" s="3">
        <v>1040713850</v>
      </c>
      <c r="P15" s="3">
        <f>O15/1000</f>
        <v>1040713.85</v>
      </c>
      <c r="Q15" s="3">
        <v>1128744473.9000001</v>
      </c>
      <c r="R15" s="3">
        <f>Q15/1000</f>
        <v>1128744.4739000001</v>
      </c>
      <c r="S15" s="3">
        <v>1199773891.5599999</v>
      </c>
      <c r="T15" s="3">
        <f>S15/1000</f>
        <v>1199773.8915599999</v>
      </c>
      <c r="U15" s="3">
        <v>1273462076.4099998</v>
      </c>
      <c r="V15" s="3">
        <f>U15/1000</f>
        <v>1273462.0764099997</v>
      </c>
      <c r="W15" s="3">
        <v>1310749989.0700002</v>
      </c>
      <c r="X15" s="3">
        <f>W15/1000</f>
        <v>1310749.9890700001</v>
      </c>
      <c r="Y15" s="3">
        <v>1369370750.0599999</v>
      </c>
      <c r="Z15" s="3">
        <f>Y15/1000</f>
        <v>1369370.75006</v>
      </c>
      <c r="AA15" s="3">
        <v>1410167433.71</v>
      </c>
      <c r="AB15" s="3">
        <f t="shared" si="3"/>
        <v>1410167.43371</v>
      </c>
      <c r="AC15" s="3">
        <v>1411194408.25</v>
      </c>
      <c r="AD15" s="3">
        <f t="shared" si="6"/>
        <v>1411194.4082500001</v>
      </c>
      <c r="AE15" s="3">
        <v>1457938953.8699999</v>
      </c>
      <c r="AF15" s="3">
        <f t="shared" si="7"/>
        <v>1457938.9538699999</v>
      </c>
      <c r="AG15" s="3">
        <v>1462293283.4899998</v>
      </c>
      <c r="AH15" s="3">
        <f t="shared" si="8"/>
        <v>1462293.2834899998</v>
      </c>
    </row>
    <row r="16" spans="1:34" x14ac:dyDescent="0.2">
      <c r="A16" s="1" t="s">
        <v>7</v>
      </c>
      <c r="B16" s="1">
        <v>154630</v>
      </c>
      <c r="C16" s="1">
        <v>171693.21776999999</v>
      </c>
      <c r="D16" s="1">
        <v>181772.08989999999</v>
      </c>
      <c r="E16" s="1">
        <v>200506.36319999999</v>
      </c>
      <c r="F16" s="1">
        <v>209782.82952999999</v>
      </c>
      <c r="G16" s="1">
        <v>215949.57771000001</v>
      </c>
      <c r="H16" s="1">
        <v>220096.77543999997</v>
      </c>
      <c r="I16" s="1">
        <v>222690.21192999999</v>
      </c>
      <c r="J16" s="1">
        <v>220095.33184999999</v>
      </c>
      <c r="K16" s="1">
        <f t="shared" si="4"/>
        <v>218601.71907999998</v>
      </c>
      <c r="L16" s="151">
        <f>(J16-I16)*100/I16</f>
        <v>-1.1652420901263825</v>
      </c>
      <c r="M16" s="151">
        <f t="shared" si="5"/>
        <v>41.370833007825119</v>
      </c>
      <c r="O16" s="3">
        <v>154630212</v>
      </c>
      <c r="P16" s="3">
        <f>O16/1000</f>
        <v>154630.212</v>
      </c>
      <c r="Q16" s="3">
        <v>171693217.76999998</v>
      </c>
      <c r="R16" s="3">
        <f>Q16/1000</f>
        <v>171693.21776999999</v>
      </c>
      <c r="S16" s="3">
        <v>181772089.90000001</v>
      </c>
      <c r="T16" s="3">
        <f>S16/1000</f>
        <v>181772.08989999999</v>
      </c>
      <c r="U16" s="3">
        <v>200506363.19999999</v>
      </c>
      <c r="V16" s="3">
        <f>U16/1000</f>
        <v>200506.36319999999</v>
      </c>
      <c r="W16" s="3">
        <v>209782829.53</v>
      </c>
      <c r="X16" s="3">
        <f>W16/1000</f>
        <v>209782.82952999999</v>
      </c>
      <c r="Y16" s="3">
        <v>215949577.71000001</v>
      </c>
      <c r="Z16" s="3">
        <f>Y16/1000</f>
        <v>215949.57771000001</v>
      </c>
      <c r="AA16" s="3">
        <v>220096775.43999997</v>
      </c>
      <c r="AB16" s="3">
        <f t="shared" si="3"/>
        <v>220096.77543999997</v>
      </c>
      <c r="AC16" s="3">
        <v>222690211.92999998</v>
      </c>
      <c r="AD16" s="3">
        <f t="shared" si="6"/>
        <v>222690.21192999999</v>
      </c>
      <c r="AE16" s="3">
        <v>220095331.84999999</v>
      </c>
      <c r="AF16" s="3">
        <f t="shared" si="7"/>
        <v>220095.33184999999</v>
      </c>
      <c r="AG16" s="3">
        <v>218601719.07999998</v>
      </c>
      <c r="AH16" s="3">
        <f t="shared" si="8"/>
        <v>218601.71907999998</v>
      </c>
    </row>
    <row r="17" spans="1:34" x14ac:dyDescent="0.2">
      <c r="L17" s="151"/>
      <c r="M17" s="151"/>
    </row>
    <row r="18" spans="1:34" x14ac:dyDescent="0.2">
      <c r="A18" s="1" t="s">
        <v>8</v>
      </c>
      <c r="B18" s="1">
        <v>47551</v>
      </c>
      <c r="C18" s="1">
        <v>51356.748950000001</v>
      </c>
      <c r="D18" s="1">
        <v>56033.793960000003</v>
      </c>
      <c r="E18" s="1">
        <v>62536.487560000001</v>
      </c>
      <c r="F18" s="1">
        <v>63745.976190000009</v>
      </c>
      <c r="G18" s="1">
        <v>65118.433110000005</v>
      </c>
      <c r="H18" s="1">
        <v>66884.609939999995</v>
      </c>
      <c r="I18" s="1">
        <v>67698.707989999995</v>
      </c>
      <c r="J18" s="1">
        <v>69617.655879999991</v>
      </c>
      <c r="K18" s="1">
        <f t="shared" ref="K18:K39" si="9">AH18</f>
        <v>69314.782500000001</v>
      </c>
      <c r="L18" s="151">
        <f>(J18-I18)*100/I18</f>
        <v>2.8345413774860373</v>
      </c>
      <c r="M18" s="151">
        <f t="shared" ref="M18:M39" si="10">(K18-B18)*100/B18</f>
        <v>45.769347647788692</v>
      </c>
      <c r="O18" s="3">
        <v>47551176</v>
      </c>
      <c r="P18" s="3">
        <f>O18/1000</f>
        <v>47551.175999999999</v>
      </c>
      <c r="Q18" s="3">
        <v>51356748.950000003</v>
      </c>
      <c r="R18" s="3">
        <f>Q18/1000</f>
        <v>51356.748950000001</v>
      </c>
      <c r="S18" s="3">
        <v>56033793.960000001</v>
      </c>
      <c r="T18" s="3">
        <f>S18/1000</f>
        <v>56033.793960000003</v>
      </c>
      <c r="U18" s="3">
        <v>62536487.560000002</v>
      </c>
      <c r="V18" s="3">
        <f>U18/1000</f>
        <v>62536.487560000001</v>
      </c>
      <c r="W18" s="3">
        <v>63745976.190000005</v>
      </c>
      <c r="X18" s="3">
        <f>W18/1000</f>
        <v>63745.976190000009</v>
      </c>
      <c r="Y18" s="3">
        <v>65118433.110000007</v>
      </c>
      <c r="Z18" s="3">
        <f t="shared" ref="Z18:Z39" si="11">Y18/1000</f>
        <v>65118.433110000005</v>
      </c>
      <c r="AA18" s="3">
        <v>66884609.939999998</v>
      </c>
      <c r="AB18" s="3">
        <f t="shared" ref="AB18:AB22" si="12">AA18/1000</f>
        <v>66884.609939999995</v>
      </c>
      <c r="AC18" s="3">
        <v>67698707.989999995</v>
      </c>
      <c r="AD18" s="3">
        <f>AC18/1000</f>
        <v>67698.707989999995</v>
      </c>
      <c r="AE18" s="3">
        <v>69617655.879999995</v>
      </c>
      <c r="AF18" s="3">
        <f t="shared" si="7"/>
        <v>69617.655879999991</v>
      </c>
      <c r="AG18" s="3">
        <v>69314782.5</v>
      </c>
      <c r="AH18" s="3">
        <f t="shared" ref="AH18:AH39" si="13">AG18/1000</f>
        <v>69314.782500000001</v>
      </c>
    </row>
    <row r="19" spans="1:34" x14ac:dyDescent="0.2">
      <c r="A19" s="1" t="s">
        <v>9</v>
      </c>
      <c r="B19" s="1">
        <v>247218</v>
      </c>
      <c r="C19" s="1">
        <v>275687.89953999995</v>
      </c>
      <c r="D19" s="1">
        <v>296818.56589999999</v>
      </c>
      <c r="E19" s="1">
        <v>322759.80457000004</v>
      </c>
      <c r="F19" s="1">
        <v>342385.99486000004</v>
      </c>
      <c r="G19" s="1">
        <v>349472.47091999993</v>
      </c>
      <c r="H19" s="1">
        <v>345271.18510999996</v>
      </c>
      <c r="I19" s="1">
        <v>352794.35209999996</v>
      </c>
      <c r="J19" s="1">
        <v>351339.59956</v>
      </c>
      <c r="K19" s="1">
        <f t="shared" si="9"/>
        <v>339500.24087000004</v>
      </c>
      <c r="L19" s="151">
        <f>(J19-I19)*100/I19</f>
        <v>-0.41235142550910409</v>
      </c>
      <c r="M19" s="151">
        <f t="shared" si="10"/>
        <v>37.328285509145786</v>
      </c>
      <c r="O19" s="3">
        <v>247217789</v>
      </c>
      <c r="P19" s="3">
        <f>O19/1000</f>
        <v>247217.78899999999</v>
      </c>
      <c r="Q19" s="3">
        <v>275687899.53999996</v>
      </c>
      <c r="R19" s="3">
        <f>Q19/1000</f>
        <v>275687.89953999995</v>
      </c>
      <c r="S19" s="3">
        <v>296818565.89999998</v>
      </c>
      <c r="T19" s="3">
        <f>S19/1000</f>
        <v>296818.56589999999</v>
      </c>
      <c r="U19" s="3">
        <v>322759804.57000005</v>
      </c>
      <c r="V19" s="3">
        <f>U19/1000</f>
        <v>322759.80457000004</v>
      </c>
      <c r="W19" s="3">
        <v>342385994.86000001</v>
      </c>
      <c r="X19" s="3">
        <f>W19/1000</f>
        <v>342385.99486000004</v>
      </c>
      <c r="Y19" s="3">
        <v>349472470.91999996</v>
      </c>
      <c r="Z19" s="3">
        <f t="shared" si="11"/>
        <v>349472.47091999993</v>
      </c>
      <c r="AA19" s="3">
        <v>345271185.10999995</v>
      </c>
      <c r="AB19" s="3">
        <f t="shared" si="12"/>
        <v>345271.18510999996</v>
      </c>
      <c r="AC19" s="3">
        <v>352794352.09999996</v>
      </c>
      <c r="AD19" s="3">
        <f t="shared" ref="AD19:AD22" si="14">AC19/1000</f>
        <v>352794.35209999996</v>
      </c>
      <c r="AE19" s="3">
        <v>351339599.56</v>
      </c>
      <c r="AF19" s="3">
        <f t="shared" si="7"/>
        <v>351339.59956</v>
      </c>
      <c r="AG19" s="3">
        <v>339500240.87000006</v>
      </c>
      <c r="AH19" s="3">
        <f t="shared" si="13"/>
        <v>339500.24087000004</v>
      </c>
    </row>
    <row r="20" spans="1:34" x14ac:dyDescent="0.2">
      <c r="A20" s="1" t="s">
        <v>10</v>
      </c>
      <c r="B20" s="1">
        <v>141188</v>
      </c>
      <c r="C20" s="1">
        <v>157337.75283000001</v>
      </c>
      <c r="D20" s="1">
        <v>169500.00266</v>
      </c>
      <c r="E20" s="1">
        <v>182216.77765999999</v>
      </c>
      <c r="F20" s="1">
        <v>190237.68518</v>
      </c>
      <c r="G20" s="1">
        <v>191255.77365000005</v>
      </c>
      <c r="H20" s="1">
        <v>199596.78697999998</v>
      </c>
      <c r="I20" s="1">
        <v>193989.12403000001</v>
      </c>
      <c r="J20" s="1">
        <v>195835.43799999999</v>
      </c>
      <c r="K20" s="1">
        <f t="shared" si="9"/>
        <v>191238.39543</v>
      </c>
      <c r="L20" s="151">
        <f>(J20-I20)*100/I20</f>
        <v>0.95176158933243071</v>
      </c>
      <c r="M20" s="151">
        <f t="shared" si="10"/>
        <v>35.449468389664851</v>
      </c>
      <c r="O20" s="3">
        <v>141188103</v>
      </c>
      <c r="P20" s="3">
        <f>O20/1000</f>
        <v>141188.103</v>
      </c>
      <c r="Q20" s="3">
        <v>157337752.83000001</v>
      </c>
      <c r="R20" s="3">
        <f>Q20/1000</f>
        <v>157337.75283000001</v>
      </c>
      <c r="S20" s="3">
        <v>169500002.66</v>
      </c>
      <c r="T20" s="3">
        <f>S20/1000</f>
        <v>169500.00266</v>
      </c>
      <c r="U20" s="3">
        <v>182216777.66</v>
      </c>
      <c r="V20" s="3">
        <f>U20/1000</f>
        <v>182216.77765999999</v>
      </c>
      <c r="W20" s="3">
        <v>190237685.18000001</v>
      </c>
      <c r="X20" s="3">
        <f>W20/1000</f>
        <v>190237.68518</v>
      </c>
      <c r="Y20" s="3">
        <v>191255773.65000004</v>
      </c>
      <c r="Z20" s="3">
        <f t="shared" si="11"/>
        <v>191255.77365000005</v>
      </c>
      <c r="AA20" s="3">
        <v>199596786.97999999</v>
      </c>
      <c r="AB20" s="3">
        <f t="shared" si="12"/>
        <v>199596.78697999998</v>
      </c>
      <c r="AC20" s="3">
        <v>193989124.03</v>
      </c>
      <c r="AD20" s="3">
        <f t="shared" si="14"/>
        <v>193989.12403000001</v>
      </c>
      <c r="AE20" s="3">
        <v>195835438</v>
      </c>
      <c r="AF20" s="3">
        <f t="shared" si="7"/>
        <v>195835.43799999999</v>
      </c>
      <c r="AG20" s="3">
        <v>191238395.43000001</v>
      </c>
      <c r="AH20" s="3">
        <f t="shared" si="13"/>
        <v>191238.39543</v>
      </c>
    </row>
    <row r="21" spans="1:34" x14ac:dyDescent="0.2">
      <c r="A21" s="1" t="s">
        <v>11</v>
      </c>
      <c r="B21" s="1">
        <v>219730</v>
      </c>
      <c r="C21" s="1">
        <v>252904.33974</v>
      </c>
      <c r="D21" s="1">
        <v>278570.00789000001</v>
      </c>
      <c r="E21" s="1">
        <v>311723.37563000002</v>
      </c>
      <c r="F21" s="1">
        <v>326875.66616000002</v>
      </c>
      <c r="G21" s="1">
        <v>334178.32190000004</v>
      </c>
      <c r="H21" s="1">
        <v>335185.98705</v>
      </c>
      <c r="I21" s="1">
        <v>350788.88866999996</v>
      </c>
      <c r="J21" s="1">
        <v>354891.66591999994</v>
      </c>
      <c r="K21" s="1">
        <f t="shared" si="9"/>
        <v>351541.35343999998</v>
      </c>
      <c r="L21" s="151">
        <f>(J21-I21)*100/I21</f>
        <v>1.1695858627550824</v>
      </c>
      <c r="M21" s="151">
        <f t="shared" si="10"/>
        <v>59.987873044190586</v>
      </c>
      <c r="O21" s="3">
        <v>219729570</v>
      </c>
      <c r="P21" s="3">
        <f>O21/1000</f>
        <v>219729.57</v>
      </c>
      <c r="Q21" s="3">
        <v>252904339.74000001</v>
      </c>
      <c r="R21" s="3">
        <f>Q21/1000</f>
        <v>252904.33974</v>
      </c>
      <c r="S21" s="3">
        <v>278570007.88999999</v>
      </c>
      <c r="T21" s="3">
        <f>S21/1000</f>
        <v>278570.00789000001</v>
      </c>
      <c r="U21" s="3">
        <v>311723375.63</v>
      </c>
      <c r="V21" s="3">
        <f>U21/1000</f>
        <v>311723.37563000002</v>
      </c>
      <c r="W21" s="3">
        <v>326875666.16000003</v>
      </c>
      <c r="X21" s="3">
        <f>W21/1000</f>
        <v>326875.66616000002</v>
      </c>
      <c r="Y21" s="3">
        <v>334178321.90000004</v>
      </c>
      <c r="Z21" s="3">
        <f t="shared" si="11"/>
        <v>334178.32190000004</v>
      </c>
      <c r="AA21" s="3">
        <v>335185987.05000001</v>
      </c>
      <c r="AB21" s="3">
        <f t="shared" si="12"/>
        <v>335185.98705</v>
      </c>
      <c r="AC21" s="3">
        <v>350788888.66999996</v>
      </c>
      <c r="AD21" s="3">
        <f t="shared" si="14"/>
        <v>350788.88866999996</v>
      </c>
      <c r="AE21" s="3">
        <v>354891665.91999996</v>
      </c>
      <c r="AF21" s="3">
        <f t="shared" si="7"/>
        <v>354891.66591999994</v>
      </c>
      <c r="AG21" s="3">
        <v>351541353.44</v>
      </c>
      <c r="AH21" s="3">
        <f t="shared" si="13"/>
        <v>351541.35343999998</v>
      </c>
    </row>
    <row r="22" spans="1:34" x14ac:dyDescent="0.2">
      <c r="A22" s="1" t="s">
        <v>12</v>
      </c>
      <c r="B22" s="1">
        <v>45791</v>
      </c>
      <c r="C22" s="1">
        <v>48132.33844</v>
      </c>
      <c r="D22" s="1">
        <v>50771.67697</v>
      </c>
      <c r="E22" s="1">
        <v>56189.151119999995</v>
      </c>
      <c r="F22" s="1">
        <v>56779.342120000001</v>
      </c>
      <c r="G22" s="1">
        <v>56612.806689999998</v>
      </c>
      <c r="H22" s="1">
        <v>59272.968000000008</v>
      </c>
      <c r="I22" s="1">
        <v>58864.701850000005</v>
      </c>
      <c r="J22" s="1">
        <v>62066.550050000005</v>
      </c>
      <c r="K22" s="1">
        <f t="shared" si="9"/>
        <v>61315.922330000001</v>
      </c>
      <c r="L22" s="151">
        <f>(J22-I22)*100/I22</f>
        <v>5.4393347785214345</v>
      </c>
      <c r="M22" s="151">
        <f t="shared" si="10"/>
        <v>33.903872660566485</v>
      </c>
      <c r="O22" s="3">
        <v>45790721</v>
      </c>
      <c r="P22" s="3">
        <f>O22/1000</f>
        <v>45790.720999999998</v>
      </c>
      <c r="Q22" s="3">
        <v>48132338.439999998</v>
      </c>
      <c r="R22" s="3">
        <f>Q22/1000</f>
        <v>48132.33844</v>
      </c>
      <c r="S22" s="3">
        <v>50771676.969999999</v>
      </c>
      <c r="T22" s="3">
        <f>S22/1000</f>
        <v>50771.67697</v>
      </c>
      <c r="U22" s="3">
        <v>56189151.119999997</v>
      </c>
      <c r="V22" s="3">
        <f>U22/1000</f>
        <v>56189.151119999995</v>
      </c>
      <c r="W22" s="3">
        <v>56779342.120000005</v>
      </c>
      <c r="X22" s="3">
        <f>W22/1000</f>
        <v>56779.342120000001</v>
      </c>
      <c r="Y22" s="3">
        <v>56612806.689999998</v>
      </c>
      <c r="Z22" s="3">
        <f t="shared" si="11"/>
        <v>56612.806689999998</v>
      </c>
      <c r="AA22" s="3">
        <v>59272968.000000007</v>
      </c>
      <c r="AB22" s="3">
        <f t="shared" si="12"/>
        <v>59272.968000000008</v>
      </c>
      <c r="AC22" s="3">
        <v>58864701.850000001</v>
      </c>
      <c r="AD22" s="3">
        <f t="shared" si="14"/>
        <v>58864.701850000005</v>
      </c>
      <c r="AE22" s="3">
        <v>62066550.050000004</v>
      </c>
      <c r="AF22" s="3">
        <f t="shared" si="7"/>
        <v>62066.550050000005</v>
      </c>
      <c r="AG22" s="3">
        <v>61315922.329999998</v>
      </c>
      <c r="AH22" s="3">
        <f t="shared" si="13"/>
        <v>61315.922330000001</v>
      </c>
    </row>
    <row r="23" spans="1:34" x14ac:dyDescent="0.2">
      <c r="L23" s="151"/>
      <c r="M23" s="151"/>
    </row>
    <row r="24" spans="1:34" x14ac:dyDescent="0.2">
      <c r="A24" s="1" t="s">
        <v>13</v>
      </c>
      <c r="B24" s="1">
        <v>337833</v>
      </c>
      <c r="C24" s="1">
        <v>376870.64498000004</v>
      </c>
      <c r="D24" s="1">
        <v>410150.24592000002</v>
      </c>
      <c r="E24" s="1">
        <v>468578.65179999993</v>
      </c>
      <c r="F24" s="1">
        <v>489491.01265000005</v>
      </c>
      <c r="G24" s="1">
        <v>480171.65534</v>
      </c>
      <c r="H24" s="1">
        <v>506087.71141000005</v>
      </c>
      <c r="I24" s="1">
        <v>518883.92842999997</v>
      </c>
      <c r="J24" s="1">
        <v>517699.07287999999</v>
      </c>
      <c r="K24" s="1">
        <f t="shared" ref="K24" si="15">AH24</f>
        <v>525427.66215999995</v>
      </c>
      <c r="L24" s="151">
        <f>(J24-I24)*100/I24</f>
        <v>-0.22834693562104061</v>
      </c>
      <c r="M24" s="151">
        <f t="shared" ref="M24" si="16">(K24-B24)*100/B24</f>
        <v>55.528815171993244</v>
      </c>
      <c r="O24" s="3">
        <v>337832586</v>
      </c>
      <c r="P24" s="3">
        <f>O24/1000</f>
        <v>337832.58600000001</v>
      </c>
      <c r="Q24" s="3">
        <v>376870644.98000002</v>
      </c>
      <c r="R24" s="3">
        <f>Q24/1000</f>
        <v>376870.64498000004</v>
      </c>
      <c r="S24" s="3">
        <v>410150245.92000002</v>
      </c>
      <c r="T24" s="3">
        <f>S24/1000</f>
        <v>410150.24592000002</v>
      </c>
      <c r="U24" s="3">
        <v>468578651.79999995</v>
      </c>
      <c r="V24" s="3">
        <f>U24/1000</f>
        <v>468578.65179999993</v>
      </c>
      <c r="W24" s="3">
        <v>489491012.65000004</v>
      </c>
      <c r="X24" s="3">
        <f>W24/1000</f>
        <v>489491.01265000005</v>
      </c>
      <c r="Y24" s="3">
        <v>480171655.33999997</v>
      </c>
      <c r="Z24" s="3">
        <f t="shared" si="11"/>
        <v>480171.65534</v>
      </c>
      <c r="AA24" s="3">
        <v>506087711.41000003</v>
      </c>
      <c r="AB24" s="3">
        <f t="shared" ref="AB24:AB28" si="17">AA24/1000</f>
        <v>506087.71141000005</v>
      </c>
      <c r="AC24" s="3">
        <v>518883928.42999995</v>
      </c>
      <c r="AD24" s="3">
        <f>AC24/1000</f>
        <v>518883.92842999997</v>
      </c>
      <c r="AE24" s="3">
        <v>517699072.88</v>
      </c>
      <c r="AF24" s="3">
        <f t="shared" si="7"/>
        <v>517699.07287999999</v>
      </c>
      <c r="AG24" s="3">
        <v>525427662.15999997</v>
      </c>
      <c r="AH24" s="3">
        <f t="shared" ref="AH24" si="18">AG24/1000</f>
        <v>525427.66215999995</v>
      </c>
    </row>
    <row r="25" spans="1:34" x14ac:dyDescent="0.2">
      <c r="A25" s="1" t="s">
        <v>14</v>
      </c>
      <c r="B25" s="1">
        <v>45303</v>
      </c>
      <c r="C25" s="1">
        <v>47970.326270000005</v>
      </c>
      <c r="D25" s="1">
        <v>49773.022700000001</v>
      </c>
      <c r="E25" s="1">
        <v>54733.85349999999</v>
      </c>
      <c r="F25" s="1">
        <v>55841.300599999995</v>
      </c>
      <c r="G25" s="1">
        <v>57085.554730000003</v>
      </c>
      <c r="H25" s="1">
        <v>58023.16764</v>
      </c>
      <c r="I25" s="1">
        <v>61253.766879999996</v>
      </c>
      <c r="J25" s="1">
        <v>57159.101090000004</v>
      </c>
      <c r="K25" s="1">
        <f t="shared" si="9"/>
        <v>53998.478249999993</v>
      </c>
      <c r="L25" s="151">
        <f>(J25-I25)*100/I25</f>
        <v>-6.6847575236012853</v>
      </c>
      <c r="M25" s="151">
        <f t="shared" si="10"/>
        <v>19.194045096351218</v>
      </c>
      <c r="O25" s="3">
        <v>45303253</v>
      </c>
      <c r="P25" s="3">
        <f>O25/1000</f>
        <v>45303.252999999997</v>
      </c>
      <c r="Q25" s="3">
        <v>47970326.270000003</v>
      </c>
      <c r="R25" s="3">
        <f>Q25/1000</f>
        <v>47970.326270000005</v>
      </c>
      <c r="S25" s="3">
        <v>49773022.700000003</v>
      </c>
      <c r="T25" s="3">
        <f>S25/1000</f>
        <v>49773.022700000001</v>
      </c>
      <c r="U25" s="3">
        <v>54733853.499999993</v>
      </c>
      <c r="V25" s="3">
        <f>U25/1000</f>
        <v>54733.85349999999</v>
      </c>
      <c r="W25" s="3">
        <v>55841300.599999994</v>
      </c>
      <c r="X25" s="3">
        <f>W25/1000</f>
        <v>55841.300599999995</v>
      </c>
      <c r="Y25" s="3">
        <v>57085554.730000004</v>
      </c>
      <c r="Z25" s="3">
        <f t="shared" si="11"/>
        <v>57085.554730000003</v>
      </c>
      <c r="AA25" s="3">
        <v>58023167.640000001</v>
      </c>
      <c r="AB25" s="3">
        <f t="shared" si="17"/>
        <v>58023.16764</v>
      </c>
      <c r="AC25" s="3">
        <v>61253766.879999995</v>
      </c>
      <c r="AD25" s="3">
        <f t="shared" ref="AD25:AD28" si="19">AC25/1000</f>
        <v>61253.766879999996</v>
      </c>
      <c r="AE25" s="3">
        <v>57159101.090000004</v>
      </c>
      <c r="AF25" s="3">
        <f t="shared" si="7"/>
        <v>57159.101090000004</v>
      </c>
      <c r="AG25" s="3">
        <v>53998478.249999993</v>
      </c>
      <c r="AH25" s="3">
        <f t="shared" si="13"/>
        <v>53998.478249999993</v>
      </c>
    </row>
    <row r="26" spans="1:34" x14ac:dyDescent="0.2">
      <c r="A26" s="1" t="s">
        <v>15</v>
      </c>
      <c r="B26" s="1">
        <v>333071</v>
      </c>
      <c r="C26" s="1">
        <v>384893.2697</v>
      </c>
      <c r="D26" s="1">
        <v>418095.69394000008</v>
      </c>
      <c r="E26" s="1">
        <v>454490.59314000001</v>
      </c>
      <c r="F26" s="1">
        <v>465946.9655300001</v>
      </c>
      <c r="G26" s="1">
        <v>482599.08681999997</v>
      </c>
      <c r="H26" s="1">
        <v>496362.21786000003</v>
      </c>
      <c r="I26" s="1">
        <v>504840.71366999997</v>
      </c>
      <c r="J26" s="1">
        <v>499061.39216000005</v>
      </c>
      <c r="K26" s="1">
        <f t="shared" si="9"/>
        <v>482057.56436999998</v>
      </c>
      <c r="L26" s="151">
        <f>(J26-I26)*100/I26</f>
        <v>-1.1447811861263035</v>
      </c>
      <c r="M26" s="151">
        <f t="shared" si="10"/>
        <v>44.731172743949479</v>
      </c>
      <c r="O26" s="3">
        <v>333071314</v>
      </c>
      <c r="P26" s="3">
        <f>O26/1000</f>
        <v>333071.31400000001</v>
      </c>
      <c r="Q26" s="3">
        <v>384893269.69999999</v>
      </c>
      <c r="R26" s="3">
        <f>Q26/1000</f>
        <v>384893.2697</v>
      </c>
      <c r="S26" s="3">
        <v>418095693.94000006</v>
      </c>
      <c r="T26" s="3">
        <f>S26/1000</f>
        <v>418095.69394000008</v>
      </c>
      <c r="U26" s="3">
        <v>454490593.13999999</v>
      </c>
      <c r="V26" s="3">
        <f>U26/1000</f>
        <v>454490.59314000001</v>
      </c>
      <c r="W26" s="3">
        <v>465946965.53000009</v>
      </c>
      <c r="X26" s="3">
        <f>W26/1000</f>
        <v>465946.9655300001</v>
      </c>
      <c r="Y26" s="3">
        <v>482599086.81999999</v>
      </c>
      <c r="Z26" s="3">
        <f t="shared" si="11"/>
        <v>482599.08681999997</v>
      </c>
      <c r="AA26" s="3">
        <v>496362217.86000001</v>
      </c>
      <c r="AB26" s="3">
        <f t="shared" si="17"/>
        <v>496362.21786000003</v>
      </c>
      <c r="AC26" s="3">
        <v>504840713.66999996</v>
      </c>
      <c r="AD26" s="3">
        <f t="shared" si="19"/>
        <v>504840.71366999997</v>
      </c>
      <c r="AE26" s="3">
        <v>499061392.16000003</v>
      </c>
      <c r="AF26" s="3">
        <f t="shared" si="7"/>
        <v>499061.39216000005</v>
      </c>
      <c r="AG26" s="3">
        <v>482057564.37</v>
      </c>
      <c r="AH26" s="3">
        <f t="shared" si="13"/>
        <v>482057.56436999998</v>
      </c>
    </row>
    <row r="27" spans="1:34" x14ac:dyDescent="0.2">
      <c r="A27" s="1" t="s">
        <v>16</v>
      </c>
      <c r="B27" s="1">
        <v>485975</v>
      </c>
      <c r="C27" s="1">
        <v>553371.18236999994</v>
      </c>
      <c r="D27" s="1">
        <v>603542.18958000001</v>
      </c>
      <c r="E27" s="1">
        <v>672811.88290999993</v>
      </c>
      <c r="F27" s="1">
        <v>722210.77538000001</v>
      </c>
      <c r="G27" s="1">
        <v>733342.33449000015</v>
      </c>
      <c r="H27" s="1">
        <v>769170.23602000007</v>
      </c>
      <c r="I27" s="1">
        <v>771804.9164000001</v>
      </c>
      <c r="J27" s="1">
        <v>789964.92504999996</v>
      </c>
      <c r="K27" s="1">
        <f t="shared" si="9"/>
        <v>795416.71844000008</v>
      </c>
      <c r="L27" s="151">
        <f>(J27-I27)*100/I27</f>
        <v>2.3529273089766307</v>
      </c>
      <c r="M27" s="151">
        <f t="shared" si="10"/>
        <v>63.674410914141689</v>
      </c>
      <c r="O27" s="3">
        <v>485975326</v>
      </c>
      <c r="P27" s="3">
        <f>O27/1000</f>
        <v>485975.326</v>
      </c>
      <c r="Q27" s="3">
        <v>553371182.36999989</v>
      </c>
      <c r="R27" s="3">
        <f>Q27/1000</f>
        <v>553371.18236999994</v>
      </c>
      <c r="S27" s="3">
        <v>603542189.58000004</v>
      </c>
      <c r="T27" s="3">
        <f>S27/1000</f>
        <v>603542.18958000001</v>
      </c>
      <c r="U27" s="3">
        <v>672811882.90999997</v>
      </c>
      <c r="V27" s="3">
        <f>U27/1000</f>
        <v>672811.88290999993</v>
      </c>
      <c r="W27" s="3">
        <v>722210775.38</v>
      </c>
      <c r="X27" s="3">
        <f>W27/1000</f>
        <v>722210.77538000001</v>
      </c>
      <c r="Y27" s="3">
        <v>733342334.49000013</v>
      </c>
      <c r="Z27" s="3">
        <f t="shared" si="11"/>
        <v>733342.33449000015</v>
      </c>
      <c r="AA27" s="3">
        <v>769170236.0200001</v>
      </c>
      <c r="AB27" s="3">
        <f t="shared" si="17"/>
        <v>769170.23602000007</v>
      </c>
      <c r="AC27" s="3">
        <v>771804916.4000001</v>
      </c>
      <c r="AD27" s="3">
        <f t="shared" si="19"/>
        <v>771804.9164000001</v>
      </c>
      <c r="AE27" s="3">
        <v>789964925.04999995</v>
      </c>
      <c r="AF27" s="3">
        <f t="shared" si="7"/>
        <v>789964.92504999996</v>
      </c>
      <c r="AG27" s="3">
        <v>795416718.44000006</v>
      </c>
      <c r="AH27" s="3">
        <f t="shared" si="13"/>
        <v>795416.71844000008</v>
      </c>
    </row>
    <row r="28" spans="1:34" x14ac:dyDescent="0.2">
      <c r="A28" s="1" t="s">
        <v>17</v>
      </c>
      <c r="B28" s="1">
        <v>26788</v>
      </c>
      <c r="C28" s="1">
        <v>27275.56539</v>
      </c>
      <c r="D28" s="1">
        <v>28951.736629999999</v>
      </c>
      <c r="E28" s="1">
        <v>30686.653009999998</v>
      </c>
      <c r="F28" s="1">
        <v>32317.724549999999</v>
      </c>
      <c r="G28" s="1">
        <v>33512.602319999998</v>
      </c>
      <c r="H28" s="1">
        <v>32503.100619999997</v>
      </c>
      <c r="I28" s="1">
        <v>31625.438919999997</v>
      </c>
      <c r="J28" s="1">
        <v>32676.285570000004</v>
      </c>
      <c r="K28" s="1">
        <f t="shared" si="9"/>
        <v>31602.539539999998</v>
      </c>
      <c r="L28" s="151">
        <f>(J28-I28)*100/I28</f>
        <v>3.3227891402811456</v>
      </c>
      <c r="M28" s="151">
        <f t="shared" si="10"/>
        <v>17.972747274899202</v>
      </c>
      <c r="O28" s="3">
        <v>26787615</v>
      </c>
      <c r="P28" s="3">
        <f>O28/1000</f>
        <v>26787.615000000002</v>
      </c>
      <c r="Q28" s="3">
        <v>27275565.390000001</v>
      </c>
      <c r="R28" s="3">
        <f>Q28/1000</f>
        <v>27275.56539</v>
      </c>
      <c r="S28" s="3">
        <v>28951736.629999999</v>
      </c>
      <c r="T28" s="3">
        <f>S28/1000</f>
        <v>28951.736629999999</v>
      </c>
      <c r="U28" s="3">
        <v>30686653.009999998</v>
      </c>
      <c r="V28" s="3">
        <f>U28/1000</f>
        <v>30686.653009999998</v>
      </c>
      <c r="W28" s="3">
        <v>32317724.550000001</v>
      </c>
      <c r="X28" s="3">
        <f>W28/1000</f>
        <v>32317.724549999999</v>
      </c>
      <c r="Y28" s="3">
        <v>33512602.32</v>
      </c>
      <c r="Z28" s="3">
        <f t="shared" si="11"/>
        <v>33512.602319999998</v>
      </c>
      <c r="AA28" s="3">
        <v>32503100.619999997</v>
      </c>
      <c r="AB28" s="3">
        <f t="shared" si="17"/>
        <v>32503.100619999997</v>
      </c>
      <c r="AC28" s="3">
        <v>31625438.919999998</v>
      </c>
      <c r="AD28" s="3">
        <f t="shared" si="19"/>
        <v>31625.438919999997</v>
      </c>
      <c r="AE28" s="3">
        <v>32676285.570000004</v>
      </c>
      <c r="AF28" s="3">
        <f t="shared" si="7"/>
        <v>32676.285570000004</v>
      </c>
      <c r="AG28" s="3">
        <v>31602539.539999999</v>
      </c>
      <c r="AH28" s="3">
        <f t="shared" si="13"/>
        <v>31602.539539999998</v>
      </c>
    </row>
    <row r="29" spans="1:34" x14ac:dyDescent="0.2">
      <c r="L29" s="151"/>
      <c r="M29" s="151"/>
    </row>
    <row r="30" spans="1:34" x14ac:dyDescent="0.2">
      <c r="A30" s="1" t="s">
        <v>18</v>
      </c>
      <c r="B30" s="1">
        <v>1587753</v>
      </c>
      <c r="C30" s="1">
        <v>1774934.1495399999</v>
      </c>
      <c r="D30" s="1">
        <v>1904304.6824500002</v>
      </c>
      <c r="E30" s="1">
        <v>2054411.36595</v>
      </c>
      <c r="F30" s="1">
        <v>2152630.6597899999</v>
      </c>
      <c r="G30" s="1">
        <v>2148743.6883399999</v>
      </c>
      <c r="H30" s="1">
        <v>2229662.0943399998</v>
      </c>
      <c r="I30" s="1">
        <v>2222194.46735</v>
      </c>
      <c r="J30" s="1">
        <v>2284798.2665299997</v>
      </c>
      <c r="K30" s="1">
        <f t="shared" ref="K30" si="20">AH30</f>
        <v>2276871.8938199999</v>
      </c>
      <c r="L30" s="151">
        <f>(J30-I30)*100/I30</f>
        <v>2.817206149138495</v>
      </c>
      <c r="M30" s="151">
        <f t="shared" ref="M30" si="21">(K30-B30)*100/B30</f>
        <v>43.402147174025167</v>
      </c>
      <c r="O30" s="3">
        <v>1587753449</v>
      </c>
      <c r="P30" s="3">
        <f>O30/1000</f>
        <v>1587753.449</v>
      </c>
      <c r="Q30" s="3">
        <v>1774934149.54</v>
      </c>
      <c r="R30" s="3">
        <f>Q30/1000</f>
        <v>1774934.1495399999</v>
      </c>
      <c r="S30" s="3">
        <v>1904304682.4500003</v>
      </c>
      <c r="T30" s="3">
        <f>S30/1000</f>
        <v>1904304.6824500002</v>
      </c>
      <c r="U30" s="3">
        <v>2054411365.95</v>
      </c>
      <c r="V30" s="3">
        <f>U30/1000</f>
        <v>2054411.36595</v>
      </c>
      <c r="W30" s="3">
        <v>2152630659.79</v>
      </c>
      <c r="X30" s="3">
        <f>W30/1000</f>
        <v>2152630.6597899999</v>
      </c>
      <c r="Y30" s="3">
        <v>2148743688.3399997</v>
      </c>
      <c r="Z30" s="3">
        <f t="shared" si="11"/>
        <v>2148743.6883399999</v>
      </c>
      <c r="AA30" s="3">
        <v>2229662094.3399997</v>
      </c>
      <c r="AB30" s="3">
        <f t="shared" ref="AB30:AB34" si="22">AA30/1000</f>
        <v>2229662.0943399998</v>
      </c>
      <c r="AC30" s="3">
        <v>2222194467.3499999</v>
      </c>
      <c r="AD30" s="3">
        <f>AC30/1000</f>
        <v>2222194.46735</v>
      </c>
      <c r="AE30" s="3">
        <v>2284798266.5299997</v>
      </c>
      <c r="AF30" s="3">
        <f t="shared" si="7"/>
        <v>2284798.2665299997</v>
      </c>
      <c r="AG30" s="3">
        <v>2276871893.8199997</v>
      </c>
      <c r="AH30" s="3">
        <f t="shared" ref="AH30" si="23">AG30/1000</f>
        <v>2276871.8938199999</v>
      </c>
    </row>
    <row r="31" spans="1:34" x14ac:dyDescent="0.2">
      <c r="A31" s="1" t="s">
        <v>19</v>
      </c>
      <c r="B31" s="1">
        <v>1332440</v>
      </c>
      <c r="C31" s="1">
        <v>1415572.58075</v>
      </c>
      <c r="D31" s="1">
        <v>1544702.6196299999</v>
      </c>
      <c r="E31" s="1">
        <v>1685301.11628</v>
      </c>
      <c r="F31" s="1">
        <v>1707413.44759</v>
      </c>
      <c r="G31" s="1">
        <v>1743283.6818299999</v>
      </c>
      <c r="H31" s="1">
        <v>1767692.5704300001</v>
      </c>
      <c r="I31" s="1">
        <v>1776300.8933599999</v>
      </c>
      <c r="J31" s="1">
        <v>1805949.3248899998</v>
      </c>
      <c r="K31" s="1">
        <f t="shared" si="9"/>
        <v>1763495.7203200001</v>
      </c>
      <c r="L31" s="151">
        <f>(J31-I31)*100/I31</f>
        <v>1.6691108832309272</v>
      </c>
      <c r="M31" s="151">
        <f t="shared" si="10"/>
        <v>32.35085409624449</v>
      </c>
      <c r="O31" s="3">
        <v>1332440418</v>
      </c>
      <c r="P31" s="3">
        <f>O31/1000</f>
        <v>1332440.4180000001</v>
      </c>
      <c r="Q31" s="3">
        <v>1415572580.75</v>
      </c>
      <c r="R31" s="3">
        <f>Q31/1000</f>
        <v>1415572.58075</v>
      </c>
      <c r="S31" s="3">
        <v>1544702619.6299999</v>
      </c>
      <c r="T31" s="3">
        <f>S31/1000</f>
        <v>1544702.6196299999</v>
      </c>
      <c r="U31" s="3">
        <v>1685301116.28</v>
      </c>
      <c r="V31" s="3">
        <f>U31/1000</f>
        <v>1685301.11628</v>
      </c>
      <c r="W31" s="3">
        <v>1707413447.5899999</v>
      </c>
      <c r="X31" s="3">
        <f>W31/1000</f>
        <v>1707413.44759</v>
      </c>
      <c r="Y31" s="3">
        <v>1743283681.8299999</v>
      </c>
      <c r="Z31" s="3">
        <f t="shared" si="11"/>
        <v>1743283.6818299999</v>
      </c>
      <c r="AA31" s="3">
        <v>1767692570.4300001</v>
      </c>
      <c r="AB31" s="3">
        <f t="shared" si="22"/>
        <v>1767692.5704300001</v>
      </c>
      <c r="AC31" s="3">
        <v>1776300893.3599999</v>
      </c>
      <c r="AD31" s="3">
        <f t="shared" ref="AD31:AD34" si="24">AC31/1000</f>
        <v>1776300.8933599999</v>
      </c>
      <c r="AE31" s="3">
        <v>1805949324.8899999</v>
      </c>
      <c r="AF31" s="3">
        <f t="shared" si="7"/>
        <v>1805949.3248899998</v>
      </c>
      <c r="AG31" s="3">
        <v>1763495720.3200002</v>
      </c>
      <c r="AH31" s="3">
        <f t="shared" si="13"/>
        <v>1763495.7203200001</v>
      </c>
    </row>
    <row r="32" spans="1:34" x14ac:dyDescent="0.2">
      <c r="A32" s="1" t="s">
        <v>20</v>
      </c>
      <c r="B32" s="1">
        <v>65388</v>
      </c>
      <c r="C32" s="1">
        <v>71447.010880000016</v>
      </c>
      <c r="D32" s="1">
        <v>75198.828180000011</v>
      </c>
      <c r="E32" s="1">
        <v>83170.687010000009</v>
      </c>
      <c r="F32" s="1">
        <v>88460.171629999997</v>
      </c>
      <c r="G32" s="1">
        <v>90661.558799999999</v>
      </c>
      <c r="H32" s="1">
        <v>92533.858619999985</v>
      </c>
      <c r="I32" s="1">
        <v>88167.346329999986</v>
      </c>
      <c r="J32" s="1">
        <v>90565.317670000019</v>
      </c>
      <c r="K32" s="1">
        <f t="shared" si="9"/>
        <v>91558.314740000016</v>
      </c>
      <c r="L32" s="151">
        <f>(J32-I32)*100/I32</f>
        <v>2.7197952981648204</v>
      </c>
      <c r="M32" s="151">
        <f t="shared" si="10"/>
        <v>40.023115464611273</v>
      </c>
      <c r="O32" s="3">
        <v>65388388</v>
      </c>
      <c r="P32" s="3">
        <f>O32/1000</f>
        <v>65388.387999999999</v>
      </c>
      <c r="Q32" s="3">
        <v>71447010.88000001</v>
      </c>
      <c r="R32" s="3">
        <f>Q32/1000</f>
        <v>71447.010880000016</v>
      </c>
      <c r="S32" s="3">
        <v>75198828.180000007</v>
      </c>
      <c r="T32" s="3">
        <f>S32/1000</f>
        <v>75198.828180000011</v>
      </c>
      <c r="U32" s="3">
        <v>83170687.010000005</v>
      </c>
      <c r="V32" s="3">
        <f>U32/1000</f>
        <v>83170.687010000009</v>
      </c>
      <c r="W32" s="3">
        <v>88460171.629999995</v>
      </c>
      <c r="X32" s="3">
        <f>W32/1000</f>
        <v>88460.171629999997</v>
      </c>
      <c r="Y32" s="3">
        <v>90661558.799999997</v>
      </c>
      <c r="Z32" s="3">
        <f t="shared" si="11"/>
        <v>90661.558799999999</v>
      </c>
      <c r="AA32" s="3">
        <v>92533858.61999999</v>
      </c>
      <c r="AB32" s="3">
        <f t="shared" si="22"/>
        <v>92533.858619999985</v>
      </c>
      <c r="AC32" s="3">
        <v>88167346.329999983</v>
      </c>
      <c r="AD32" s="3">
        <f t="shared" si="24"/>
        <v>88167.346329999986</v>
      </c>
      <c r="AE32" s="3">
        <v>90565317.670000017</v>
      </c>
      <c r="AF32" s="3">
        <f t="shared" si="7"/>
        <v>90565.317670000019</v>
      </c>
      <c r="AG32" s="3">
        <v>91558314.74000001</v>
      </c>
      <c r="AH32" s="3">
        <f t="shared" si="13"/>
        <v>91558.314740000016</v>
      </c>
    </row>
    <row r="33" spans="1:34" x14ac:dyDescent="0.2">
      <c r="A33" s="1" t="s">
        <v>21</v>
      </c>
      <c r="B33" s="1">
        <v>140812</v>
      </c>
      <c r="C33" s="1">
        <v>157832.25778000001</v>
      </c>
      <c r="D33" s="1">
        <v>168720.14928000001</v>
      </c>
      <c r="E33" s="1">
        <v>192954.03862000001</v>
      </c>
      <c r="F33" s="1">
        <v>199553.50366999998</v>
      </c>
      <c r="G33" s="1">
        <v>200496.29494999998</v>
      </c>
      <c r="H33" s="1">
        <v>204078.63321</v>
      </c>
      <c r="I33" s="1">
        <v>203981.85444000002</v>
      </c>
      <c r="J33" s="1">
        <v>215527.37529</v>
      </c>
      <c r="K33" s="1">
        <f t="shared" si="9"/>
        <v>211698.38580999998</v>
      </c>
      <c r="L33" s="151">
        <f>(J33-I33)*100/I33</f>
        <v>5.6600725009076793</v>
      </c>
      <c r="M33" s="151">
        <f t="shared" si="10"/>
        <v>50.341154028065773</v>
      </c>
      <c r="O33" s="3">
        <v>140812053</v>
      </c>
      <c r="P33" s="3">
        <f>O33/1000</f>
        <v>140812.05300000001</v>
      </c>
      <c r="Q33" s="3">
        <v>157832257.78</v>
      </c>
      <c r="R33" s="3">
        <f>Q33/1000</f>
        <v>157832.25778000001</v>
      </c>
      <c r="S33" s="3">
        <v>168720149.28</v>
      </c>
      <c r="T33" s="3">
        <f>S33/1000</f>
        <v>168720.14928000001</v>
      </c>
      <c r="U33" s="3">
        <v>192954038.62</v>
      </c>
      <c r="V33" s="3">
        <f>U33/1000</f>
        <v>192954.03862000001</v>
      </c>
      <c r="W33" s="3">
        <v>199553503.66999999</v>
      </c>
      <c r="X33" s="3">
        <f>W33/1000</f>
        <v>199553.50366999998</v>
      </c>
      <c r="Y33" s="3">
        <v>200496294.94999999</v>
      </c>
      <c r="Z33" s="3">
        <f t="shared" si="11"/>
        <v>200496.29494999998</v>
      </c>
      <c r="AA33" s="3">
        <v>204078633.21000001</v>
      </c>
      <c r="AB33" s="3">
        <f t="shared" si="22"/>
        <v>204078.63321</v>
      </c>
      <c r="AC33" s="3">
        <v>203981854.44000003</v>
      </c>
      <c r="AD33" s="3">
        <f t="shared" si="24"/>
        <v>203981.85444000002</v>
      </c>
      <c r="AE33" s="3">
        <v>215527375.28999999</v>
      </c>
      <c r="AF33" s="3">
        <f t="shared" si="7"/>
        <v>215527.37529</v>
      </c>
      <c r="AG33" s="3">
        <v>211698385.80999997</v>
      </c>
      <c r="AH33" s="3">
        <f t="shared" si="13"/>
        <v>211698.38580999998</v>
      </c>
    </row>
    <row r="34" spans="1:34" x14ac:dyDescent="0.2">
      <c r="A34" s="1" t="s">
        <v>22</v>
      </c>
      <c r="B34" s="1">
        <v>30864</v>
      </c>
      <c r="C34" s="1">
        <v>33129.130109999998</v>
      </c>
      <c r="D34" s="1">
        <v>37157.094489999996</v>
      </c>
      <c r="E34" s="1">
        <v>40022.820740000003</v>
      </c>
      <c r="F34" s="1">
        <v>40539.006870000005</v>
      </c>
      <c r="G34" s="1">
        <v>41184.973819999992</v>
      </c>
      <c r="H34" s="1">
        <v>40878.40438</v>
      </c>
      <c r="I34" s="1">
        <v>41247.583570000003</v>
      </c>
      <c r="J34" s="1">
        <v>41191.902670000003</v>
      </c>
      <c r="K34" s="1">
        <f t="shared" si="9"/>
        <v>42580.314399999996</v>
      </c>
      <c r="L34" s="151">
        <f>(J34-I34)*100/I34</f>
        <v>-0.13499190784232257</v>
      </c>
      <c r="M34" s="151">
        <f t="shared" si="10"/>
        <v>37.961101607050267</v>
      </c>
      <c r="O34" s="3">
        <v>30864104</v>
      </c>
      <c r="P34" s="3">
        <f>O34/1000</f>
        <v>30864.103999999999</v>
      </c>
      <c r="Q34" s="3">
        <v>33129130.109999999</v>
      </c>
      <c r="R34" s="3">
        <f>Q34/1000</f>
        <v>33129.130109999998</v>
      </c>
      <c r="S34" s="3">
        <v>37157094.489999995</v>
      </c>
      <c r="T34" s="3">
        <f>S34/1000</f>
        <v>37157.094489999996</v>
      </c>
      <c r="U34" s="3">
        <v>40022820.740000002</v>
      </c>
      <c r="V34" s="3">
        <f>U34/1000</f>
        <v>40022.820740000003</v>
      </c>
      <c r="W34" s="3">
        <v>40539006.870000005</v>
      </c>
      <c r="X34" s="3">
        <f>W34/1000</f>
        <v>40539.006870000005</v>
      </c>
      <c r="Y34" s="3">
        <v>41184973.819999993</v>
      </c>
      <c r="Z34" s="3">
        <f t="shared" si="11"/>
        <v>41184.973819999992</v>
      </c>
      <c r="AA34" s="3">
        <v>40878404.380000003</v>
      </c>
      <c r="AB34" s="3">
        <f t="shared" si="22"/>
        <v>40878.40438</v>
      </c>
      <c r="AC34" s="3">
        <v>41247583.57</v>
      </c>
      <c r="AD34" s="3">
        <f t="shared" si="24"/>
        <v>41247.583570000003</v>
      </c>
      <c r="AE34" s="3">
        <v>41191902.670000002</v>
      </c>
      <c r="AF34" s="3">
        <f t="shared" si="7"/>
        <v>41191.902670000003</v>
      </c>
      <c r="AG34" s="3">
        <v>42580314.399999999</v>
      </c>
      <c r="AH34" s="3">
        <f t="shared" si="13"/>
        <v>42580.314399999996</v>
      </c>
    </row>
    <row r="35" spans="1:34" x14ac:dyDescent="0.2">
      <c r="L35" s="151"/>
      <c r="M35" s="151"/>
    </row>
    <row r="36" spans="1:34" x14ac:dyDescent="0.2">
      <c r="A36" s="1" t="s">
        <v>23</v>
      </c>
      <c r="B36" s="1">
        <v>40896</v>
      </c>
      <c r="C36" s="1">
        <v>43709.370900000009</v>
      </c>
      <c r="D36" s="1">
        <v>46233.238040000004</v>
      </c>
      <c r="E36" s="1">
        <v>47855.74811</v>
      </c>
      <c r="F36" s="1">
        <v>50191.265950000001</v>
      </c>
      <c r="G36" s="1">
        <v>52479.281660000001</v>
      </c>
      <c r="H36" s="1">
        <v>53435.554759999999</v>
      </c>
      <c r="I36" s="1">
        <v>52290.65713</v>
      </c>
      <c r="J36" s="1">
        <v>54902.155159999995</v>
      </c>
      <c r="K36" s="1">
        <f t="shared" ref="K36" si="25">AH36</f>
        <v>54486.129350000003</v>
      </c>
      <c r="L36" s="151">
        <f>(J36-I36)*100/I36</f>
        <v>4.9941962356822946</v>
      </c>
      <c r="M36" s="151">
        <f t="shared" ref="M36" si="26">(K36-B36)*100/B36</f>
        <v>33.230950092918633</v>
      </c>
      <c r="O36" s="3">
        <v>40895823</v>
      </c>
      <c r="P36" s="3">
        <f>O36/1000</f>
        <v>40895.822999999997</v>
      </c>
      <c r="Q36" s="3">
        <v>43709370.900000006</v>
      </c>
      <c r="R36" s="3">
        <f>Q36/1000</f>
        <v>43709.370900000009</v>
      </c>
      <c r="S36" s="3">
        <v>46233238.040000007</v>
      </c>
      <c r="T36" s="3">
        <f>S36/1000</f>
        <v>46233.238040000004</v>
      </c>
      <c r="U36" s="3">
        <v>47855748.109999999</v>
      </c>
      <c r="V36" s="3">
        <f>U36/1000</f>
        <v>47855.74811</v>
      </c>
      <c r="W36" s="3">
        <v>50191265.950000003</v>
      </c>
      <c r="X36" s="3">
        <f>W36/1000</f>
        <v>50191.265950000001</v>
      </c>
      <c r="Y36" s="3">
        <v>52479281.660000004</v>
      </c>
      <c r="Z36" s="3">
        <f t="shared" si="11"/>
        <v>52479.281660000001</v>
      </c>
      <c r="AA36" s="3">
        <v>53435554.759999998</v>
      </c>
      <c r="AB36" s="3">
        <f t="shared" ref="AB36:AB39" si="27">AA36/1000</f>
        <v>53435.554759999999</v>
      </c>
      <c r="AC36" s="3">
        <v>52290657.130000003</v>
      </c>
      <c r="AD36" s="3">
        <f>AC36/1000</f>
        <v>52290.65713</v>
      </c>
      <c r="AE36" s="3">
        <v>54902155.159999996</v>
      </c>
      <c r="AF36" s="3">
        <f t="shared" si="7"/>
        <v>54902.155159999995</v>
      </c>
      <c r="AG36" s="3">
        <v>54486129.350000001</v>
      </c>
      <c r="AH36" s="3">
        <f t="shared" ref="AH36" si="28">AG36/1000</f>
        <v>54486.129350000003</v>
      </c>
    </row>
    <row r="37" spans="1:34" x14ac:dyDescent="0.2">
      <c r="A37" s="1" t="s">
        <v>24</v>
      </c>
      <c r="B37" s="1">
        <v>178983</v>
      </c>
      <c r="C37" s="1">
        <v>202365.81320999999</v>
      </c>
      <c r="D37" s="1">
        <v>217409.61916</v>
      </c>
      <c r="E37" s="1">
        <v>247705.48995000002</v>
      </c>
      <c r="F37" s="1">
        <v>256921.39682999998</v>
      </c>
      <c r="G37" s="1">
        <v>264479.22005</v>
      </c>
      <c r="H37" s="1">
        <v>275774.75277999998</v>
      </c>
      <c r="I37" s="1">
        <v>284780.44842000009</v>
      </c>
      <c r="J37" s="1">
        <v>290178.81925</v>
      </c>
      <c r="K37" s="1">
        <f t="shared" si="9"/>
        <v>286978.55420999997</v>
      </c>
      <c r="L37" s="151">
        <f>(J37-I37)*100/I37</f>
        <v>1.8956255107928912</v>
      </c>
      <c r="M37" s="151">
        <f t="shared" si="10"/>
        <v>60.33844231575064</v>
      </c>
      <c r="O37" s="3">
        <v>178983436</v>
      </c>
      <c r="P37" s="3">
        <f>O37/1000</f>
        <v>178983.43599999999</v>
      </c>
      <c r="Q37" s="3">
        <v>202365813.20999998</v>
      </c>
      <c r="R37" s="3">
        <f>Q37/1000</f>
        <v>202365.81320999999</v>
      </c>
      <c r="S37" s="3">
        <v>217409619.16</v>
      </c>
      <c r="T37" s="3">
        <f>S37/1000</f>
        <v>217409.61916</v>
      </c>
      <c r="U37" s="3">
        <v>247705489.95000002</v>
      </c>
      <c r="V37" s="3">
        <f>U37/1000</f>
        <v>247705.48995000002</v>
      </c>
      <c r="W37" s="3">
        <v>256921396.82999998</v>
      </c>
      <c r="X37" s="3">
        <f>W37/1000</f>
        <v>256921.39682999998</v>
      </c>
      <c r="Y37" s="3">
        <v>264479220.05000001</v>
      </c>
      <c r="Z37" s="3">
        <f t="shared" si="11"/>
        <v>264479.22005</v>
      </c>
      <c r="AA37" s="3">
        <v>275774752.77999997</v>
      </c>
      <c r="AB37" s="3">
        <f t="shared" si="27"/>
        <v>275774.75277999998</v>
      </c>
      <c r="AC37" s="3">
        <v>284780448.42000008</v>
      </c>
      <c r="AD37" s="3">
        <f t="shared" ref="AD37:AD39" si="29">AC37/1000</f>
        <v>284780.44842000009</v>
      </c>
      <c r="AE37" s="3">
        <v>290178819.25</v>
      </c>
      <c r="AF37" s="3">
        <f t="shared" si="7"/>
        <v>290178.81925</v>
      </c>
      <c r="AG37" s="3">
        <v>286978554.20999998</v>
      </c>
      <c r="AH37" s="3">
        <f t="shared" si="13"/>
        <v>286978.55420999997</v>
      </c>
    </row>
    <row r="38" spans="1:34" x14ac:dyDescent="0.2">
      <c r="A38" s="1" t="s">
        <v>25</v>
      </c>
      <c r="B38" s="1">
        <v>134483</v>
      </c>
      <c r="C38" s="1">
        <v>146235.85091000001</v>
      </c>
      <c r="D38" s="1">
        <v>160583.22832999998</v>
      </c>
      <c r="E38" s="1">
        <v>177035.92376000003</v>
      </c>
      <c r="F38" s="1">
        <v>186003.08109999998</v>
      </c>
      <c r="G38" s="1">
        <v>192502.80108999999</v>
      </c>
      <c r="H38" s="1">
        <v>191171.82503000001</v>
      </c>
      <c r="I38" s="1">
        <v>183775.79128999999</v>
      </c>
      <c r="J38" s="1">
        <v>194344.56594999999</v>
      </c>
      <c r="K38" s="1">
        <f t="shared" si="9"/>
        <v>189451.24241000004</v>
      </c>
      <c r="L38" s="151">
        <f>(J38-I38)*100/I38</f>
        <v>5.7509068990062824</v>
      </c>
      <c r="M38" s="151">
        <f t="shared" si="10"/>
        <v>40.873747916093507</v>
      </c>
      <c r="O38" s="3">
        <v>134483079</v>
      </c>
      <c r="P38" s="3">
        <f>O38/1000</f>
        <v>134483.079</v>
      </c>
      <c r="Q38" s="3">
        <v>146235850.91</v>
      </c>
      <c r="R38" s="3">
        <f>Q38/1000</f>
        <v>146235.85091000001</v>
      </c>
      <c r="S38" s="3">
        <v>160583228.32999998</v>
      </c>
      <c r="T38" s="3">
        <f>S38/1000</f>
        <v>160583.22832999998</v>
      </c>
      <c r="U38" s="3">
        <v>177035923.76000002</v>
      </c>
      <c r="V38" s="3">
        <f>U38/1000</f>
        <v>177035.92376000003</v>
      </c>
      <c r="W38" s="3">
        <v>186003081.09999999</v>
      </c>
      <c r="X38" s="3">
        <f>W38/1000</f>
        <v>186003.08109999998</v>
      </c>
      <c r="Y38" s="3">
        <v>192502801.09</v>
      </c>
      <c r="Z38" s="3">
        <f t="shared" si="11"/>
        <v>192502.80108999999</v>
      </c>
      <c r="AA38" s="3">
        <v>191171825.03</v>
      </c>
      <c r="AB38" s="3">
        <f t="shared" si="27"/>
        <v>191171.82503000001</v>
      </c>
      <c r="AC38" s="3">
        <v>183775791.28999999</v>
      </c>
      <c r="AD38" s="3">
        <f t="shared" si="29"/>
        <v>183775.79128999999</v>
      </c>
      <c r="AE38" s="3">
        <v>194344565.94999999</v>
      </c>
      <c r="AF38" s="3">
        <f t="shared" si="7"/>
        <v>194344.56594999999</v>
      </c>
      <c r="AG38" s="3">
        <v>189451242.41000003</v>
      </c>
      <c r="AH38" s="3">
        <f t="shared" si="13"/>
        <v>189451.24241000004</v>
      </c>
    </row>
    <row r="39" spans="1:34" x14ac:dyDescent="0.2">
      <c r="A39" s="15" t="s">
        <v>26</v>
      </c>
      <c r="B39" s="1">
        <v>73641</v>
      </c>
      <c r="C39" s="1">
        <v>81948.85169000001</v>
      </c>
      <c r="D39" s="1">
        <v>88864.767800000001</v>
      </c>
      <c r="E39" s="1">
        <v>96393.459350000005</v>
      </c>
      <c r="F39" s="1">
        <v>102892.19547999999</v>
      </c>
      <c r="G39" s="1">
        <v>104060.67328</v>
      </c>
      <c r="H39" s="1">
        <v>107457.82979</v>
      </c>
      <c r="I39" s="1">
        <v>108206.44406000001</v>
      </c>
      <c r="J39" s="1">
        <v>107824.46049</v>
      </c>
      <c r="K39" s="1">
        <f t="shared" si="9"/>
        <v>107129.09540999999</v>
      </c>
      <c r="L39" s="151">
        <f>(J39-I39)*100/I39</f>
        <v>-0.35301369832299728</v>
      </c>
      <c r="M39" s="151">
        <f t="shared" si="10"/>
        <v>45.474797205361135</v>
      </c>
      <c r="O39" s="3">
        <v>73640530</v>
      </c>
      <c r="P39" s="3">
        <f>O39/1000</f>
        <v>73640.53</v>
      </c>
      <c r="Q39" s="3">
        <v>81948851.690000013</v>
      </c>
      <c r="R39" s="3">
        <f>Q39/1000</f>
        <v>81948.85169000001</v>
      </c>
      <c r="S39" s="3">
        <v>88864767.799999997</v>
      </c>
      <c r="T39" s="3">
        <f>S39/1000</f>
        <v>88864.767800000001</v>
      </c>
      <c r="U39" s="3">
        <v>96393459.350000009</v>
      </c>
      <c r="V39" s="3">
        <f>U39/1000</f>
        <v>96393.459350000005</v>
      </c>
      <c r="W39" s="3">
        <v>102892195.47999999</v>
      </c>
      <c r="X39" s="3">
        <f>W39/1000</f>
        <v>102892.19547999999</v>
      </c>
      <c r="Y39" s="3">
        <v>104060673.28</v>
      </c>
      <c r="Z39" s="3">
        <f t="shared" si="11"/>
        <v>104060.67328</v>
      </c>
      <c r="AA39" s="3">
        <v>107457829.79000001</v>
      </c>
      <c r="AB39" s="3">
        <f t="shared" si="27"/>
        <v>107457.82979</v>
      </c>
      <c r="AC39" s="3">
        <v>108206444.06</v>
      </c>
      <c r="AD39" s="3">
        <f t="shared" si="29"/>
        <v>108206.44406000001</v>
      </c>
      <c r="AE39" s="3">
        <v>107824460.48999999</v>
      </c>
      <c r="AF39" s="3">
        <f t="shared" si="7"/>
        <v>107824.46049</v>
      </c>
      <c r="AG39" s="3">
        <v>107129095.41</v>
      </c>
      <c r="AH39" s="3">
        <f t="shared" si="13"/>
        <v>107129.09540999999</v>
      </c>
    </row>
    <row r="40" spans="1:34" x14ac:dyDescent="0.2">
      <c r="A40" s="1" t="s">
        <v>235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</sheetData>
  <sheetProtection password="CAB5" sheet="1" objects="1" scenarios="1"/>
  <mergeCells count="3">
    <mergeCell ref="A1:M1"/>
    <mergeCell ref="A3:M3"/>
    <mergeCell ref="A4:M4"/>
  </mergeCells>
  <phoneticPr fontId="2" type="noConversion"/>
  <printOptions horizontalCentered="1"/>
  <pageMargins left="0.34" right="0.36" top="1" bottom="0.93" header="0.5" footer="0.52"/>
  <pageSetup scale="80" orientation="landscape" r:id="rId1"/>
  <headerFooter scaleWithDoc="0" alignWithMargins="0">
    <oddHeader xml:space="preserve">&amp;R
</oddHeader>
    <oddFooter>&amp;L&amp;"Arial,Italic"&amp;10MSDE - LFRO   04-2016&amp;C&amp;"Arial,Regular"&amp;10&amp;P&amp;R&amp;"Arial,Italic"&amp;10Selected Financial Data - Part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40"/>
  <sheetViews>
    <sheetView workbookViewId="0">
      <selection activeCell="K10" sqref="K10"/>
    </sheetView>
  </sheetViews>
  <sheetFormatPr defaultColWidth="10" defaultRowHeight="12.75" x14ac:dyDescent="0.2"/>
  <cols>
    <col min="1" max="1" width="12.875" style="1" customWidth="1"/>
    <col min="2" max="10" width="12.625" style="1" customWidth="1"/>
    <col min="11" max="11" width="11.5" style="1" customWidth="1"/>
    <col min="12" max="12" width="7.875" style="1" customWidth="1"/>
    <col min="13" max="13" width="8.625" style="1" customWidth="1"/>
    <col min="14" max="14" width="5.625" style="1" customWidth="1"/>
    <col min="15" max="16" width="10.125" style="3" customWidth="1"/>
    <col min="17" max="17" width="3.125" style="3" customWidth="1"/>
    <col min="18" max="18" width="11.375" style="3" customWidth="1"/>
    <col min="19" max="19" width="10.125" style="3" customWidth="1"/>
    <col min="20" max="20" width="2.875" style="3" customWidth="1"/>
    <col min="21" max="21" width="10.625" style="3" bestFit="1" customWidth="1"/>
    <col min="22" max="22" width="10.125" style="3" customWidth="1"/>
    <col min="23" max="23" width="11" style="3" customWidth="1"/>
    <col min="24" max="24" width="10.125" style="3" customWidth="1"/>
    <col min="25" max="25" width="10.625" style="3" bestFit="1" customWidth="1"/>
    <col min="26" max="26" width="10.125" style="3" customWidth="1"/>
    <col min="27" max="27" width="10.875" style="3" customWidth="1"/>
    <col min="28" max="28" width="10.125" style="3" customWidth="1"/>
    <col min="29" max="29" width="11.5" style="3" customWidth="1"/>
    <col min="30" max="32" width="10.125" style="3" customWidth="1"/>
    <col min="33" max="33" width="12.125" style="3" customWidth="1"/>
    <col min="34" max="34" width="10.125" style="3" customWidth="1"/>
    <col min="35" max="16384" width="10" style="3"/>
  </cols>
  <sheetData>
    <row r="1" spans="1:36" x14ac:dyDescent="0.2">
      <c r="A1" s="285" t="s">
        <v>36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68"/>
    </row>
    <row r="2" spans="1:36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36" x14ac:dyDescent="0.2">
      <c r="A3" s="285" t="s">
        <v>163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68"/>
    </row>
    <row r="4" spans="1:36" x14ac:dyDescent="0.2">
      <c r="A4" s="285" t="s">
        <v>288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68"/>
    </row>
    <row r="5" spans="1:36" ht="13.5" thickBo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275"/>
    </row>
    <row r="6" spans="1:36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AC6" s="3" t="s">
        <v>264</v>
      </c>
      <c r="AE6" s="3" t="s">
        <v>264</v>
      </c>
      <c r="AG6" s="3" t="s">
        <v>264</v>
      </c>
      <c r="AI6" s="3" t="s">
        <v>264</v>
      </c>
    </row>
    <row r="7" spans="1:36" x14ac:dyDescent="0.2">
      <c r="L7" s="286" t="s">
        <v>27</v>
      </c>
      <c r="M7" s="286"/>
      <c r="N7" s="236"/>
      <c r="AC7" s="3" t="s">
        <v>265</v>
      </c>
      <c r="AD7" s="213" t="s">
        <v>266</v>
      </c>
      <c r="AE7" s="3" t="s">
        <v>265</v>
      </c>
      <c r="AF7" s="257" t="s">
        <v>266</v>
      </c>
      <c r="AG7" s="3" t="s">
        <v>265</v>
      </c>
      <c r="AH7" s="258" t="s">
        <v>266</v>
      </c>
      <c r="AI7" s="3" t="s">
        <v>265</v>
      </c>
      <c r="AJ7" s="3" t="s">
        <v>266</v>
      </c>
    </row>
    <row r="8" spans="1:36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N8" s="273"/>
      <c r="P8" s="3" t="s">
        <v>146</v>
      </c>
      <c r="S8" s="3" t="s">
        <v>146</v>
      </c>
      <c r="V8" s="3" t="s">
        <v>146</v>
      </c>
      <c r="X8" s="72" t="s">
        <v>146</v>
      </c>
      <c r="Y8" s="72"/>
      <c r="Z8" s="72" t="s">
        <v>146</v>
      </c>
      <c r="AA8" s="72"/>
      <c r="AB8" s="72" t="s">
        <v>146</v>
      </c>
      <c r="AC8" s="274" t="s">
        <v>263</v>
      </c>
      <c r="AD8" s="72" t="s">
        <v>146</v>
      </c>
      <c r="AE8" s="274" t="s">
        <v>263</v>
      </c>
      <c r="AF8" s="72" t="s">
        <v>146</v>
      </c>
      <c r="AG8" s="274" t="s">
        <v>263</v>
      </c>
      <c r="AH8" s="72" t="s">
        <v>146</v>
      </c>
      <c r="AI8" s="72" t="s">
        <v>263</v>
      </c>
      <c r="AJ8" s="72" t="s">
        <v>146</v>
      </c>
    </row>
    <row r="9" spans="1:36" ht="13.5" thickBot="1" x14ac:dyDescent="0.25">
      <c r="A9" s="8" t="s">
        <v>1</v>
      </c>
      <c r="B9" s="264" t="s">
        <v>132</v>
      </c>
      <c r="C9" s="264" t="s">
        <v>145</v>
      </c>
      <c r="D9" s="264" t="s">
        <v>180</v>
      </c>
      <c r="E9" s="264" t="s">
        <v>193</v>
      </c>
      <c r="F9" s="264" t="s">
        <v>206</v>
      </c>
      <c r="G9" s="264" t="s">
        <v>220</v>
      </c>
      <c r="H9" s="264" t="s">
        <v>240</v>
      </c>
      <c r="I9" s="264" t="s">
        <v>267</v>
      </c>
      <c r="J9" s="264" t="s">
        <v>279</v>
      </c>
      <c r="K9" s="264" t="str">
        <f>AJ9</f>
        <v>2013-2014</v>
      </c>
      <c r="L9" s="9" t="s">
        <v>38</v>
      </c>
      <c r="M9" s="9" t="s">
        <v>38</v>
      </c>
      <c r="N9" s="21"/>
      <c r="O9" s="3" t="s">
        <v>132</v>
      </c>
      <c r="P9" s="3" t="s">
        <v>132</v>
      </c>
      <c r="R9" s="3" t="s">
        <v>145</v>
      </c>
      <c r="S9" s="3" t="s">
        <v>145</v>
      </c>
      <c r="U9" s="18" t="s">
        <v>180</v>
      </c>
      <c r="V9" s="18" t="s">
        <v>180</v>
      </c>
      <c r="W9" s="18" t="s">
        <v>193</v>
      </c>
      <c r="X9" s="18" t="s">
        <v>193</v>
      </c>
      <c r="Y9" s="18" t="s">
        <v>206</v>
      </c>
      <c r="Z9" s="18" t="s">
        <v>206</v>
      </c>
      <c r="AA9" s="3" t="s">
        <v>220</v>
      </c>
      <c r="AB9" s="3" t="s">
        <v>220</v>
      </c>
      <c r="AC9" s="18" t="s">
        <v>240</v>
      </c>
      <c r="AD9" s="18" t="s">
        <v>240</v>
      </c>
      <c r="AE9" s="3" t="s">
        <v>267</v>
      </c>
      <c r="AF9" s="3" t="s">
        <v>267</v>
      </c>
      <c r="AG9" s="3" t="s">
        <v>279</v>
      </c>
      <c r="AH9" s="3" t="s">
        <v>279</v>
      </c>
      <c r="AI9" s="3" t="s">
        <v>287</v>
      </c>
      <c r="AJ9" s="3" t="s">
        <v>287</v>
      </c>
    </row>
    <row r="10" spans="1:36" x14ac:dyDescent="0.2">
      <c r="A10" s="7" t="s">
        <v>2</v>
      </c>
      <c r="B10" s="11">
        <v>3586692</v>
      </c>
      <c r="C10" s="11">
        <v>3979367.29898</v>
      </c>
      <c r="D10" s="11">
        <v>4419141.6627999991</v>
      </c>
      <c r="E10" s="11">
        <v>5122604.8031800007</v>
      </c>
      <c r="F10" s="11">
        <v>5340712.5438700002</v>
      </c>
      <c r="G10" s="11">
        <v>5272955.9403689997</v>
      </c>
      <c r="H10" s="11">
        <v>5286341.7764300006</v>
      </c>
      <c r="I10" s="11">
        <v>5737465.2422700003</v>
      </c>
      <c r="J10" s="11">
        <v>5788326.3827299997</v>
      </c>
      <c r="K10" s="11">
        <f>AJ10</f>
        <v>5822527.352570002</v>
      </c>
      <c r="L10" s="151">
        <f>(K10-J10)*100/J10</f>
        <v>0.59086111560750898</v>
      </c>
      <c r="M10" s="151">
        <f>(K10-B10)*100/B10</f>
        <v>62.336976594867977</v>
      </c>
      <c r="N10" s="151"/>
      <c r="O10" s="3">
        <v>3586692424</v>
      </c>
      <c r="P10" s="3">
        <f t="shared" ref="P10:P39" si="0">O10/1000</f>
        <v>3586692.4240000001</v>
      </c>
      <c r="R10" s="81">
        <f>SUM(R12:R39)</f>
        <v>3979367298.9800005</v>
      </c>
      <c r="S10" s="3">
        <f t="shared" ref="S10:S39" si="1">R10/1000</f>
        <v>3979367.2989800004</v>
      </c>
      <c r="U10" s="81">
        <f t="shared" ref="U10:AB10" si="2">SUM(U12:U39)</f>
        <v>4419141662.8000002</v>
      </c>
      <c r="V10" s="81">
        <f t="shared" si="2"/>
        <v>4419141.6627999991</v>
      </c>
      <c r="W10" s="81">
        <f t="shared" si="2"/>
        <v>5122604803.1800013</v>
      </c>
      <c r="X10" s="81">
        <f t="shared" si="2"/>
        <v>5122604.8031800007</v>
      </c>
      <c r="Y10" s="81">
        <f t="shared" si="2"/>
        <v>5340712543.8699999</v>
      </c>
      <c r="Z10" s="81">
        <f t="shared" si="2"/>
        <v>5340712.5438700002</v>
      </c>
      <c r="AA10" s="81">
        <f t="shared" si="2"/>
        <v>5272955940.3690004</v>
      </c>
      <c r="AB10" s="81">
        <f t="shared" si="2"/>
        <v>5272955.9403689997</v>
      </c>
      <c r="AC10" s="3">
        <v>5286435522.6799994</v>
      </c>
      <c r="AD10" s="3">
        <f>AC10/1000</f>
        <v>5286435.5226799995</v>
      </c>
      <c r="AE10" s="3">
        <f>SUM(AE12:AE39)</f>
        <v>5737465242.2700005</v>
      </c>
      <c r="AF10" s="3">
        <f>AE10/1000</f>
        <v>5737465.2422700003</v>
      </c>
      <c r="AG10" s="3">
        <f>SUM(AG12:AG39)</f>
        <v>5788326382.7300005</v>
      </c>
      <c r="AH10" s="3">
        <f>SUM(AH12:AH39)</f>
        <v>5788326.3827299997</v>
      </c>
      <c r="AI10" s="3">
        <v>5822527352.5699997</v>
      </c>
      <c r="AJ10" s="3">
        <f>SUM(AJ12:AJ39)</f>
        <v>5822527.352570002</v>
      </c>
    </row>
    <row r="11" spans="1:36" x14ac:dyDescent="0.2">
      <c r="L11" s="151"/>
      <c r="M11" s="151"/>
      <c r="N11" s="151"/>
    </row>
    <row r="12" spans="1:36" x14ac:dyDescent="0.2">
      <c r="A12" s="1" t="s">
        <v>3</v>
      </c>
      <c r="B12" s="1">
        <v>55657</v>
      </c>
      <c r="C12" s="1">
        <v>64804.846100000002</v>
      </c>
      <c r="D12" s="1">
        <v>74454.621239999993</v>
      </c>
      <c r="E12" s="1">
        <v>88531.182329999996</v>
      </c>
      <c r="F12" s="1">
        <v>93726.158759999991</v>
      </c>
      <c r="G12" s="1">
        <v>92417.486369999984</v>
      </c>
      <c r="H12" s="1">
        <v>88331.565310000005</v>
      </c>
      <c r="I12" s="1">
        <v>87570.581590000002</v>
      </c>
      <c r="J12" s="1">
        <v>83815.876170000003</v>
      </c>
      <c r="K12" s="1">
        <f>AJ12</f>
        <v>83203.977680000025</v>
      </c>
      <c r="L12" s="151">
        <f>(K12-J12)*100/J12</f>
        <v>-0.73005081848561881</v>
      </c>
      <c r="M12" s="151">
        <f>(K12-B12)*100/B12</f>
        <v>49.494183445029421</v>
      </c>
      <c r="N12" s="151"/>
      <c r="O12" s="3">
        <v>55657047</v>
      </c>
      <c r="P12" s="3">
        <f t="shared" si="0"/>
        <v>55657.046999999999</v>
      </c>
      <c r="R12" s="3">
        <v>64804846.100000001</v>
      </c>
      <c r="S12" s="3">
        <f t="shared" si="1"/>
        <v>64804.846100000002</v>
      </c>
      <c r="U12" s="3">
        <v>74454621.239999995</v>
      </c>
      <c r="V12" s="3">
        <f>U12/1000</f>
        <v>74454.621239999993</v>
      </c>
      <c r="W12" s="3">
        <v>88531182.329999998</v>
      </c>
      <c r="X12" s="3">
        <f>W12/1000</f>
        <v>88531.182329999996</v>
      </c>
      <c r="Y12" s="3">
        <v>93726158.75999999</v>
      </c>
      <c r="Z12" s="3">
        <f>Y12/1000</f>
        <v>93726.158759999991</v>
      </c>
      <c r="AA12" s="3">
        <v>92417486.36999999</v>
      </c>
      <c r="AB12" s="3">
        <f>AA12/1000</f>
        <v>92417.486369999984</v>
      </c>
      <c r="AC12" s="3">
        <v>88331565.310000002</v>
      </c>
      <c r="AD12" s="3">
        <f t="shared" ref="AD12:AD16" si="3">AC12/1000</f>
        <v>88331.565310000005</v>
      </c>
      <c r="AE12" s="3">
        <v>87570581.589999989</v>
      </c>
      <c r="AF12" s="3">
        <f>AE12/1000</f>
        <v>87570.581589999987</v>
      </c>
      <c r="AG12" s="3">
        <v>83815876.170000002</v>
      </c>
      <c r="AH12" s="3">
        <f>AG12/1000</f>
        <v>83815.876170000003</v>
      </c>
      <c r="AI12" s="3">
        <v>83203977.680000022</v>
      </c>
      <c r="AJ12" s="3">
        <f>AI12/1000</f>
        <v>83203.977680000025</v>
      </c>
    </row>
    <row r="13" spans="1:36" x14ac:dyDescent="0.2">
      <c r="A13" s="1" t="s">
        <v>4</v>
      </c>
      <c r="B13" s="1">
        <v>228397</v>
      </c>
      <c r="C13" s="1">
        <v>239759.51284999997</v>
      </c>
      <c r="D13" s="1">
        <v>271107.32389999996</v>
      </c>
      <c r="E13" s="1">
        <v>309597.22786000004</v>
      </c>
      <c r="F13" s="1">
        <v>328199.48420999997</v>
      </c>
      <c r="G13" s="1">
        <v>325975.27604899986</v>
      </c>
      <c r="H13" s="1">
        <v>341126.03892000002</v>
      </c>
      <c r="I13" s="1">
        <v>371878.05669</v>
      </c>
      <c r="J13" s="1">
        <v>378050.66419000004</v>
      </c>
      <c r="K13" s="1">
        <f t="shared" ref="K13:K16" si="4">AJ13</f>
        <v>380483.51305999997</v>
      </c>
      <c r="L13" s="151">
        <f>(K13-J13)*100/J13</f>
        <v>0.64352455912555462</v>
      </c>
      <c r="M13" s="151">
        <f t="shared" ref="M13:M16" si="5">(K13-B13)*100/B13</f>
        <v>66.588664938681319</v>
      </c>
      <c r="N13" s="151"/>
      <c r="O13" s="3">
        <v>228396801</v>
      </c>
      <c r="P13" s="3">
        <f t="shared" si="0"/>
        <v>228396.80100000001</v>
      </c>
      <c r="R13" s="3">
        <v>239759512.84999996</v>
      </c>
      <c r="S13" s="3">
        <f t="shared" si="1"/>
        <v>239759.51284999997</v>
      </c>
      <c r="U13" s="3">
        <v>271107323.89999998</v>
      </c>
      <c r="V13" s="3">
        <f>U13/1000</f>
        <v>271107.32389999996</v>
      </c>
      <c r="W13" s="3">
        <v>309597227.86000001</v>
      </c>
      <c r="X13" s="3">
        <f>W13/1000</f>
        <v>309597.22786000004</v>
      </c>
      <c r="Y13" s="3">
        <v>328199484.20999998</v>
      </c>
      <c r="Z13" s="3">
        <f>Y13/1000</f>
        <v>328199.48420999997</v>
      </c>
      <c r="AA13" s="3">
        <v>325975276.04899985</v>
      </c>
      <c r="AB13" s="3">
        <f>AA13/1000</f>
        <v>325975.27604899986</v>
      </c>
      <c r="AC13" s="3">
        <v>341126038.92000002</v>
      </c>
      <c r="AD13" s="3">
        <f t="shared" si="3"/>
        <v>341126.03892000002</v>
      </c>
      <c r="AE13" s="3">
        <v>371878056.69</v>
      </c>
      <c r="AF13" s="3">
        <f t="shared" ref="AF13:AF22" si="6">AE13/1000</f>
        <v>371878.05669</v>
      </c>
      <c r="AG13" s="3">
        <v>378050664.19000006</v>
      </c>
      <c r="AH13" s="3">
        <f t="shared" ref="AH13:AH39" si="7">AG13/1000</f>
        <v>378050.66419000004</v>
      </c>
      <c r="AI13" s="3">
        <v>380483513.05999994</v>
      </c>
      <c r="AJ13" s="3">
        <f t="shared" ref="AJ13:AJ16" si="8">AI13/1000</f>
        <v>380483.51305999997</v>
      </c>
    </row>
    <row r="14" spans="1:36" x14ac:dyDescent="0.2">
      <c r="A14" s="1" t="s">
        <v>5</v>
      </c>
      <c r="B14" s="1">
        <v>647566</v>
      </c>
      <c r="C14" s="1">
        <v>717755.90552999999</v>
      </c>
      <c r="D14" s="1">
        <v>772744.13209000009</v>
      </c>
      <c r="E14" s="1">
        <v>878817.84284000006</v>
      </c>
      <c r="F14" s="1">
        <v>906918.57300999993</v>
      </c>
      <c r="G14" s="1">
        <v>871046.73511000001</v>
      </c>
      <c r="H14" s="1">
        <v>873589.57511999994</v>
      </c>
      <c r="I14" s="1">
        <v>948134.13742000004</v>
      </c>
      <c r="J14" s="1">
        <v>935194.18157000013</v>
      </c>
      <c r="K14" s="1">
        <f t="shared" si="4"/>
        <v>968631.9377100002</v>
      </c>
      <c r="L14" s="151">
        <f>(K14-J14)*100/J14</f>
        <v>3.5754880429072928</v>
      </c>
      <c r="M14" s="151">
        <f t="shared" si="5"/>
        <v>49.580419248385525</v>
      </c>
      <c r="N14" s="151"/>
      <c r="O14" s="3">
        <v>647566411</v>
      </c>
      <c r="P14" s="3">
        <f t="shared" si="0"/>
        <v>647566.41099999996</v>
      </c>
      <c r="R14" s="3">
        <v>717755905.52999997</v>
      </c>
      <c r="S14" s="3">
        <f t="shared" si="1"/>
        <v>717755.90552999999</v>
      </c>
      <c r="U14" s="3">
        <v>772744132.09000003</v>
      </c>
      <c r="V14" s="3">
        <f>U14/1000</f>
        <v>772744.13209000009</v>
      </c>
      <c r="W14" s="3">
        <v>878817842.84000003</v>
      </c>
      <c r="X14" s="3">
        <f>W14/1000</f>
        <v>878817.84284000006</v>
      </c>
      <c r="Y14" s="3">
        <v>906918573.00999999</v>
      </c>
      <c r="Z14" s="3">
        <f>Y14/1000</f>
        <v>906918.57300999993</v>
      </c>
      <c r="AA14" s="3">
        <v>871046735.11000001</v>
      </c>
      <c r="AB14" s="3">
        <f>AA14/1000</f>
        <v>871046.73511000001</v>
      </c>
      <c r="AC14" s="3">
        <v>873589575.11999989</v>
      </c>
      <c r="AD14" s="3">
        <f t="shared" si="3"/>
        <v>873589.57511999994</v>
      </c>
      <c r="AE14" s="3">
        <v>948134137.42000008</v>
      </c>
      <c r="AF14" s="3">
        <f t="shared" si="6"/>
        <v>948134.13742000004</v>
      </c>
      <c r="AG14" s="3">
        <v>935194181.57000017</v>
      </c>
      <c r="AH14" s="3">
        <f t="shared" si="7"/>
        <v>935194.18157000013</v>
      </c>
      <c r="AI14" s="3">
        <v>968631937.71000016</v>
      </c>
      <c r="AJ14" s="3">
        <f t="shared" si="8"/>
        <v>968631.9377100002</v>
      </c>
    </row>
    <row r="15" spans="1:36" x14ac:dyDescent="0.2">
      <c r="A15" s="1" t="s">
        <v>6</v>
      </c>
      <c r="B15" s="1">
        <v>395864</v>
      </c>
      <c r="C15" s="1">
        <v>439043.74264999997</v>
      </c>
      <c r="D15" s="1">
        <v>498766.28166000004</v>
      </c>
      <c r="E15" s="1">
        <v>578654.26520000002</v>
      </c>
      <c r="F15" s="1">
        <v>595386.35419999994</v>
      </c>
      <c r="G15" s="1">
        <v>587119.42801999999</v>
      </c>
      <c r="H15" s="1">
        <v>586253.40603999991</v>
      </c>
      <c r="I15" s="1">
        <v>637170.15290999995</v>
      </c>
      <c r="J15" s="1">
        <v>649284.62249999982</v>
      </c>
      <c r="K15" s="1">
        <f t="shared" si="4"/>
        <v>660459.29928999976</v>
      </c>
      <c r="L15" s="151">
        <f>(K15-J15)*100/J15</f>
        <v>1.7210752269125151</v>
      </c>
      <c r="M15" s="151">
        <f t="shared" si="5"/>
        <v>66.839949904512594</v>
      </c>
      <c r="N15" s="151"/>
      <c r="O15" s="3">
        <v>395863501</v>
      </c>
      <c r="P15" s="3">
        <f t="shared" si="0"/>
        <v>395863.50099999999</v>
      </c>
      <c r="R15" s="3">
        <v>439043742.64999998</v>
      </c>
      <c r="S15" s="3">
        <f t="shared" si="1"/>
        <v>439043.74264999997</v>
      </c>
      <c r="U15" s="3">
        <v>498766281.66000003</v>
      </c>
      <c r="V15" s="3">
        <f>U15/1000</f>
        <v>498766.28166000004</v>
      </c>
      <c r="W15" s="3">
        <v>578654265.20000005</v>
      </c>
      <c r="X15" s="3">
        <f>W15/1000</f>
        <v>578654.26520000002</v>
      </c>
      <c r="Y15" s="3">
        <v>595386354.19999993</v>
      </c>
      <c r="Z15" s="3">
        <f>Y15/1000</f>
        <v>595386.35419999994</v>
      </c>
      <c r="AA15" s="3">
        <v>587119428.01999998</v>
      </c>
      <c r="AB15" s="3">
        <f>AA15/1000</f>
        <v>587119.42801999999</v>
      </c>
      <c r="AC15" s="3">
        <v>586253406.03999996</v>
      </c>
      <c r="AD15" s="3">
        <f t="shared" si="3"/>
        <v>586253.40603999991</v>
      </c>
      <c r="AE15" s="3">
        <v>637170152.90999997</v>
      </c>
      <c r="AF15" s="3">
        <f t="shared" si="6"/>
        <v>637170.15290999995</v>
      </c>
      <c r="AG15" s="3">
        <v>649284622.49999988</v>
      </c>
      <c r="AH15" s="3">
        <f t="shared" si="7"/>
        <v>649284.62249999982</v>
      </c>
      <c r="AI15" s="3">
        <v>660459299.28999972</v>
      </c>
      <c r="AJ15" s="3">
        <f t="shared" si="8"/>
        <v>660459.29928999976</v>
      </c>
    </row>
    <row r="16" spans="1:36" x14ac:dyDescent="0.2">
      <c r="A16" s="1" t="s">
        <v>7</v>
      </c>
      <c r="B16" s="1">
        <v>67630</v>
      </c>
      <c r="C16" s="1">
        <v>74973.899659999995</v>
      </c>
      <c r="D16" s="1">
        <v>82208.907880000013</v>
      </c>
      <c r="E16" s="1">
        <v>95345.860659999977</v>
      </c>
      <c r="F16" s="1">
        <v>99231.752840000001</v>
      </c>
      <c r="G16" s="1">
        <v>99063.464179999995</v>
      </c>
      <c r="H16" s="1">
        <v>97947.755009999993</v>
      </c>
      <c r="I16" s="1">
        <v>99895.068660000004</v>
      </c>
      <c r="J16" s="1">
        <v>98554.977880000006</v>
      </c>
      <c r="K16" s="1">
        <f t="shared" si="4"/>
        <v>95016.01737999999</v>
      </c>
      <c r="L16" s="151">
        <f>(K16-J16)*100/J16</f>
        <v>-3.5908490632599341</v>
      </c>
      <c r="M16" s="151">
        <f t="shared" si="5"/>
        <v>40.493889368623378</v>
      </c>
      <c r="N16" s="151"/>
      <c r="O16" s="3">
        <v>67629729</v>
      </c>
      <c r="P16" s="3">
        <f t="shared" si="0"/>
        <v>67629.729000000007</v>
      </c>
      <c r="R16" s="3">
        <v>74973899.659999996</v>
      </c>
      <c r="S16" s="3">
        <f t="shared" si="1"/>
        <v>74973.899659999995</v>
      </c>
      <c r="U16" s="3">
        <v>82208907.88000001</v>
      </c>
      <c r="V16" s="3">
        <f>U16/1000</f>
        <v>82208.907880000013</v>
      </c>
      <c r="W16" s="3">
        <v>95345860.659999982</v>
      </c>
      <c r="X16" s="3">
        <f>W16/1000</f>
        <v>95345.860659999977</v>
      </c>
      <c r="Y16" s="3">
        <v>99231752.840000004</v>
      </c>
      <c r="Z16" s="3">
        <f>Y16/1000</f>
        <v>99231.752840000001</v>
      </c>
      <c r="AA16" s="3">
        <v>99063464.179999992</v>
      </c>
      <c r="AB16" s="3">
        <f>AA16/1000</f>
        <v>99063.464179999995</v>
      </c>
      <c r="AC16" s="3">
        <v>97947755.00999999</v>
      </c>
      <c r="AD16" s="3">
        <f t="shared" si="3"/>
        <v>97947.755009999993</v>
      </c>
      <c r="AE16" s="3">
        <v>99895068.659999996</v>
      </c>
      <c r="AF16" s="3">
        <f t="shared" si="6"/>
        <v>99895.06865999999</v>
      </c>
      <c r="AG16" s="3">
        <v>98554977.88000001</v>
      </c>
      <c r="AH16" s="3">
        <f t="shared" si="7"/>
        <v>98554.977880000006</v>
      </c>
      <c r="AI16" s="3">
        <v>95016017.379999995</v>
      </c>
      <c r="AJ16" s="3">
        <f t="shared" si="8"/>
        <v>95016.01737999999</v>
      </c>
    </row>
    <row r="17" spans="1:36" x14ac:dyDescent="0.2">
      <c r="L17" s="151"/>
      <c r="M17" s="151"/>
      <c r="N17" s="151"/>
    </row>
    <row r="18" spans="1:36" x14ac:dyDescent="0.2">
      <c r="A18" s="1" t="s">
        <v>8</v>
      </c>
      <c r="B18" s="1">
        <v>31088</v>
      </c>
      <c r="C18" s="1">
        <v>34209.09807</v>
      </c>
      <c r="D18" s="1">
        <v>39598.5092</v>
      </c>
      <c r="E18" s="1">
        <v>45177.96501</v>
      </c>
      <c r="F18" s="1">
        <v>46566.385350000004</v>
      </c>
      <c r="G18" s="1">
        <v>45530.086450000003</v>
      </c>
      <c r="H18" s="1">
        <v>44733.543699999995</v>
      </c>
      <c r="I18" s="1">
        <v>47367.038919999999</v>
      </c>
      <c r="J18" s="1">
        <v>49522.77463</v>
      </c>
      <c r="K18" s="1">
        <f t="shared" ref="K18:K39" si="9">AJ18</f>
        <v>50203.283580000003</v>
      </c>
      <c r="L18" s="151">
        <f>(K18-J18)*100/J18</f>
        <v>1.3741333256956954</v>
      </c>
      <c r="M18" s="151">
        <f t="shared" ref="M18:M39" si="10">(K18-B18)*100/B18</f>
        <v>61.48765948275863</v>
      </c>
      <c r="N18" s="151"/>
      <c r="O18" s="3">
        <v>31087966</v>
      </c>
      <c r="P18" s="3">
        <f t="shared" si="0"/>
        <v>31087.966</v>
      </c>
      <c r="R18" s="3">
        <v>34209098.07</v>
      </c>
      <c r="S18" s="3">
        <f t="shared" si="1"/>
        <v>34209.09807</v>
      </c>
      <c r="U18" s="3">
        <v>39598509.200000003</v>
      </c>
      <c r="V18" s="3">
        <f>U18/1000</f>
        <v>39598.5092</v>
      </c>
      <c r="W18" s="3">
        <v>45177965.009999998</v>
      </c>
      <c r="X18" s="3">
        <f>W18/1000</f>
        <v>45177.96501</v>
      </c>
      <c r="Y18" s="3">
        <v>46566385.350000001</v>
      </c>
      <c r="Z18" s="3">
        <f>Y18/1000</f>
        <v>46566.385350000004</v>
      </c>
      <c r="AA18" s="3">
        <v>45530086.450000003</v>
      </c>
      <c r="AB18" s="3">
        <f>AA18/1000</f>
        <v>45530.086450000003</v>
      </c>
      <c r="AC18" s="3">
        <v>44733543.699999996</v>
      </c>
      <c r="AD18" s="3">
        <f t="shared" ref="AD18:AD22" si="11">AC18/1000</f>
        <v>44733.543699999995</v>
      </c>
      <c r="AE18" s="3">
        <v>47367038.920000002</v>
      </c>
      <c r="AF18" s="3">
        <f t="shared" si="6"/>
        <v>47367.038919999999</v>
      </c>
      <c r="AG18" s="3">
        <v>49522774.630000003</v>
      </c>
      <c r="AH18" s="3">
        <f t="shared" si="7"/>
        <v>49522.77463</v>
      </c>
      <c r="AI18" s="3">
        <v>50203283.580000006</v>
      </c>
      <c r="AJ18" s="3">
        <f t="shared" ref="AJ18:AJ39" si="12">AI18/1000</f>
        <v>50203.283580000003</v>
      </c>
    </row>
    <row r="19" spans="1:36" x14ac:dyDescent="0.2">
      <c r="A19" s="1" t="s">
        <v>9</v>
      </c>
      <c r="B19" s="1">
        <v>112889</v>
      </c>
      <c r="C19" s="1">
        <v>124237.95775999999</v>
      </c>
      <c r="D19" s="1">
        <v>138616.62263</v>
      </c>
      <c r="E19" s="1">
        <v>157765.42489000002</v>
      </c>
      <c r="F19" s="1">
        <v>163637.25704</v>
      </c>
      <c r="G19" s="1">
        <v>161120.1764</v>
      </c>
      <c r="H19" s="1">
        <v>157638.86375999998</v>
      </c>
      <c r="I19" s="1">
        <v>164639.87234</v>
      </c>
      <c r="J19" s="1">
        <v>162772.30083999998</v>
      </c>
      <c r="K19" s="1">
        <f t="shared" si="9"/>
        <v>156061.14648</v>
      </c>
      <c r="L19" s="151">
        <f>(K19-J19)*100/J19</f>
        <v>-4.1230321899773585</v>
      </c>
      <c r="M19" s="151">
        <f t="shared" si="10"/>
        <v>38.243005500978839</v>
      </c>
      <c r="N19" s="151"/>
      <c r="O19" s="3">
        <v>112889101</v>
      </c>
      <c r="P19" s="3">
        <f t="shared" si="0"/>
        <v>112889.101</v>
      </c>
      <c r="R19" s="3">
        <v>124237957.75999999</v>
      </c>
      <c r="S19" s="3">
        <f t="shared" si="1"/>
        <v>124237.95775999999</v>
      </c>
      <c r="U19" s="3">
        <v>138616622.63</v>
      </c>
      <c r="V19" s="3">
        <f>U19/1000</f>
        <v>138616.62263</v>
      </c>
      <c r="W19" s="3">
        <v>157765424.89000002</v>
      </c>
      <c r="X19" s="3">
        <f>W19/1000</f>
        <v>157765.42489000002</v>
      </c>
      <c r="Y19" s="3">
        <v>163637257.03999999</v>
      </c>
      <c r="Z19" s="3">
        <f>Y19/1000</f>
        <v>163637.25704</v>
      </c>
      <c r="AA19" s="3">
        <v>161120176.40000001</v>
      </c>
      <c r="AB19" s="3">
        <f>AA19/1000</f>
        <v>161120.1764</v>
      </c>
      <c r="AC19" s="3">
        <v>157638863.75999999</v>
      </c>
      <c r="AD19" s="3">
        <f t="shared" si="11"/>
        <v>157638.86375999998</v>
      </c>
      <c r="AE19" s="3">
        <v>164639872.33999997</v>
      </c>
      <c r="AF19" s="3">
        <f t="shared" si="6"/>
        <v>164639.87233999997</v>
      </c>
      <c r="AG19" s="3">
        <v>162772300.83999997</v>
      </c>
      <c r="AH19" s="3">
        <f t="shared" si="7"/>
        <v>162772.30083999998</v>
      </c>
      <c r="AI19" s="3">
        <v>156061146.47999999</v>
      </c>
      <c r="AJ19" s="3">
        <f t="shared" si="12"/>
        <v>156061.14648</v>
      </c>
    </row>
    <row r="20" spans="1:36" x14ac:dyDescent="0.2">
      <c r="A20" s="1" t="s">
        <v>10</v>
      </c>
      <c r="B20" s="1">
        <v>74185</v>
      </c>
      <c r="C20" s="1">
        <v>83794.432680000013</v>
      </c>
      <c r="D20" s="1">
        <v>93891.134909999979</v>
      </c>
      <c r="E20" s="1">
        <v>107454.70377999998</v>
      </c>
      <c r="F20" s="1">
        <v>109769.40849</v>
      </c>
      <c r="G20" s="1">
        <v>108729.02154000002</v>
      </c>
      <c r="H20" s="1">
        <v>109818.13585999999</v>
      </c>
      <c r="I20" s="1">
        <v>112297.61927</v>
      </c>
      <c r="J20" s="1">
        <v>111985.55364</v>
      </c>
      <c r="K20" s="1">
        <f t="shared" si="9"/>
        <v>108635.12673999999</v>
      </c>
      <c r="L20" s="151">
        <f>(K20-J20)*100/J20</f>
        <v>-2.9918384926422066</v>
      </c>
      <c r="M20" s="151">
        <f t="shared" si="10"/>
        <v>46.438129999326001</v>
      </c>
      <c r="N20" s="151"/>
      <c r="O20" s="3">
        <v>74184743</v>
      </c>
      <c r="P20" s="3">
        <f t="shared" si="0"/>
        <v>74184.743000000002</v>
      </c>
      <c r="R20" s="3">
        <v>83794432.680000007</v>
      </c>
      <c r="S20" s="3">
        <f t="shared" si="1"/>
        <v>83794.432680000013</v>
      </c>
      <c r="U20" s="3">
        <v>93891134.909999982</v>
      </c>
      <c r="V20" s="3">
        <f>U20/1000</f>
        <v>93891.134909999979</v>
      </c>
      <c r="W20" s="3">
        <v>107454703.77999999</v>
      </c>
      <c r="X20" s="3">
        <f>W20/1000</f>
        <v>107454.70377999998</v>
      </c>
      <c r="Y20" s="3">
        <v>109769408.48999999</v>
      </c>
      <c r="Z20" s="3">
        <f>Y20/1000</f>
        <v>109769.40849</v>
      </c>
      <c r="AA20" s="3">
        <v>108729021.54000002</v>
      </c>
      <c r="AB20" s="3">
        <f>AA20/1000</f>
        <v>108729.02154000002</v>
      </c>
      <c r="AC20" s="3">
        <v>109818135.86</v>
      </c>
      <c r="AD20" s="3">
        <f t="shared" si="11"/>
        <v>109818.13585999999</v>
      </c>
      <c r="AE20" s="3">
        <v>112297619.27</v>
      </c>
      <c r="AF20" s="3">
        <f t="shared" si="6"/>
        <v>112297.61927</v>
      </c>
      <c r="AG20" s="3">
        <v>111985553.64</v>
      </c>
      <c r="AH20" s="3">
        <f t="shared" si="7"/>
        <v>111985.55364</v>
      </c>
      <c r="AI20" s="3">
        <v>108635126.73999999</v>
      </c>
      <c r="AJ20" s="3">
        <f t="shared" si="12"/>
        <v>108635.12673999999</v>
      </c>
    </row>
    <row r="21" spans="1:36" x14ac:dyDescent="0.2">
      <c r="A21" s="1" t="s">
        <v>11</v>
      </c>
      <c r="B21" s="1">
        <v>108380</v>
      </c>
      <c r="C21" s="1">
        <v>122740.00019000001</v>
      </c>
      <c r="D21" s="1">
        <v>140687.20911000003</v>
      </c>
      <c r="E21" s="1">
        <v>160574.78324000002</v>
      </c>
      <c r="F21" s="1">
        <v>170065.95554999998</v>
      </c>
      <c r="G21" s="1">
        <v>167117.38925000001</v>
      </c>
      <c r="H21" s="1">
        <v>165245.09243000002</v>
      </c>
      <c r="I21" s="1">
        <v>179795.43414</v>
      </c>
      <c r="J21" s="1">
        <v>178481.90865999996</v>
      </c>
      <c r="K21" s="1">
        <f t="shared" si="9"/>
        <v>179500.29977999994</v>
      </c>
      <c r="L21" s="151">
        <f>(K21-J21)*100/J21</f>
        <v>0.57058506805862053</v>
      </c>
      <c r="M21" s="151">
        <f t="shared" si="10"/>
        <v>65.621239878206254</v>
      </c>
      <c r="N21" s="151"/>
      <c r="O21" s="3">
        <v>108379802</v>
      </c>
      <c r="P21" s="3">
        <f t="shared" si="0"/>
        <v>108379.802</v>
      </c>
      <c r="R21" s="3">
        <v>122740000.19000001</v>
      </c>
      <c r="S21" s="3">
        <f t="shared" si="1"/>
        <v>122740.00019000001</v>
      </c>
      <c r="U21" s="3">
        <v>140687209.11000001</v>
      </c>
      <c r="V21" s="3">
        <f>U21/1000</f>
        <v>140687.20911000003</v>
      </c>
      <c r="W21" s="3">
        <v>160574783.24000001</v>
      </c>
      <c r="X21" s="3">
        <f>W21/1000</f>
        <v>160574.78324000002</v>
      </c>
      <c r="Y21" s="3">
        <v>170065955.54999998</v>
      </c>
      <c r="Z21" s="3">
        <f>Y21/1000</f>
        <v>170065.95554999998</v>
      </c>
      <c r="AA21" s="3">
        <v>167117389.25</v>
      </c>
      <c r="AB21" s="3">
        <f>AA21/1000</f>
        <v>167117.38925000001</v>
      </c>
      <c r="AC21" s="3">
        <v>165245092.43000001</v>
      </c>
      <c r="AD21" s="3">
        <f t="shared" si="11"/>
        <v>165245.09243000002</v>
      </c>
      <c r="AE21" s="3">
        <v>179795434.13999999</v>
      </c>
      <c r="AF21" s="3">
        <f t="shared" si="6"/>
        <v>179795.43414</v>
      </c>
      <c r="AG21" s="3">
        <v>178481908.65999997</v>
      </c>
      <c r="AH21" s="3">
        <f t="shared" si="7"/>
        <v>178481.90865999996</v>
      </c>
      <c r="AI21" s="3">
        <v>179500299.77999994</v>
      </c>
      <c r="AJ21" s="3">
        <f t="shared" si="12"/>
        <v>179500.29977999994</v>
      </c>
    </row>
    <row r="22" spans="1:36" x14ac:dyDescent="0.2">
      <c r="A22" s="1" t="s">
        <v>12</v>
      </c>
      <c r="B22" s="1">
        <v>23721</v>
      </c>
      <c r="C22" s="1">
        <v>26101.929309999996</v>
      </c>
      <c r="D22" s="1">
        <v>28313.389039999998</v>
      </c>
      <c r="E22" s="1">
        <v>33101.612269999998</v>
      </c>
      <c r="F22" s="1">
        <v>33865.329319999997</v>
      </c>
      <c r="G22" s="1">
        <v>32675.951239999995</v>
      </c>
      <c r="H22" s="1">
        <v>33378.314709999999</v>
      </c>
      <c r="I22" s="1">
        <v>35596.137040000001</v>
      </c>
      <c r="J22" s="1">
        <v>36656.731250000004</v>
      </c>
      <c r="K22" s="1">
        <f t="shared" si="9"/>
        <v>37602.31828</v>
      </c>
      <c r="L22" s="151">
        <f>(K22-J22)*100/J22</f>
        <v>2.5795726944420201</v>
      </c>
      <c r="M22" s="151">
        <f t="shared" si="10"/>
        <v>58.519110830066182</v>
      </c>
      <c r="N22" s="151"/>
      <c r="O22" s="3">
        <v>23721366</v>
      </c>
      <c r="P22" s="3">
        <f t="shared" si="0"/>
        <v>23721.366000000002</v>
      </c>
      <c r="R22" s="3">
        <v>26101929.309999995</v>
      </c>
      <c r="S22" s="3">
        <f t="shared" si="1"/>
        <v>26101.929309999996</v>
      </c>
      <c r="U22" s="3">
        <v>28313389.039999999</v>
      </c>
      <c r="V22" s="3">
        <f>U22/1000</f>
        <v>28313.389039999998</v>
      </c>
      <c r="W22" s="3">
        <v>33101612.27</v>
      </c>
      <c r="X22" s="3">
        <f>W22/1000</f>
        <v>33101.612269999998</v>
      </c>
      <c r="Y22" s="3">
        <v>33865329.32</v>
      </c>
      <c r="Z22" s="3">
        <f>Y22/1000</f>
        <v>33865.329319999997</v>
      </c>
      <c r="AA22" s="3">
        <v>32675951.239999995</v>
      </c>
      <c r="AB22" s="3">
        <f>AA22/1000</f>
        <v>32675.951239999995</v>
      </c>
      <c r="AC22" s="3">
        <v>33378314.710000001</v>
      </c>
      <c r="AD22" s="3">
        <f t="shared" si="11"/>
        <v>33378.314709999999</v>
      </c>
      <c r="AE22" s="3">
        <v>35596137.039999999</v>
      </c>
      <c r="AF22" s="3">
        <f t="shared" si="6"/>
        <v>35596.137040000001</v>
      </c>
      <c r="AG22" s="3">
        <v>36656731.250000007</v>
      </c>
      <c r="AH22" s="3">
        <f t="shared" si="7"/>
        <v>36656.731250000004</v>
      </c>
      <c r="AI22" s="3">
        <v>37602318.280000001</v>
      </c>
      <c r="AJ22" s="3">
        <f t="shared" si="12"/>
        <v>37602.31828</v>
      </c>
    </row>
    <row r="23" spans="1:36" x14ac:dyDescent="0.2">
      <c r="L23" s="151"/>
      <c r="M23" s="151"/>
      <c r="N23" s="151"/>
    </row>
    <row r="24" spans="1:36" x14ac:dyDescent="0.2">
      <c r="A24" s="1" t="s">
        <v>13</v>
      </c>
      <c r="B24" s="1">
        <v>147655</v>
      </c>
      <c r="C24" s="1">
        <v>168027.28598000002</v>
      </c>
      <c r="D24" s="1">
        <v>186694.64388000002</v>
      </c>
      <c r="E24" s="1">
        <v>221501.43066999997</v>
      </c>
      <c r="F24" s="1">
        <v>232550.15436000002</v>
      </c>
      <c r="G24" s="1">
        <v>230456.26306999996</v>
      </c>
      <c r="H24" s="1">
        <v>231927.42503000001</v>
      </c>
      <c r="I24" s="1">
        <v>254903.79298</v>
      </c>
      <c r="J24" s="1">
        <v>256977.79249000002</v>
      </c>
      <c r="K24" s="1">
        <f t="shared" ref="K24" si="13">AJ24</f>
        <v>258773.33692999999</v>
      </c>
      <c r="L24" s="151">
        <f>(K24-J24)*100/J24</f>
        <v>0.69871580053744919</v>
      </c>
      <c r="M24" s="151">
        <f t="shared" ref="M24" si="14">(K24-B24)*100/B24</f>
        <v>75.255383786529407</v>
      </c>
      <c r="N24" s="151"/>
      <c r="O24" s="3">
        <v>147654563</v>
      </c>
      <c r="P24" s="3">
        <f t="shared" si="0"/>
        <v>147654.56299999999</v>
      </c>
      <c r="R24" s="3">
        <v>168027285.98000002</v>
      </c>
      <c r="S24" s="3">
        <f t="shared" si="1"/>
        <v>168027.28598000002</v>
      </c>
      <c r="U24" s="3">
        <v>186694643.88000003</v>
      </c>
      <c r="V24" s="3">
        <f>U24/1000</f>
        <v>186694.64388000002</v>
      </c>
      <c r="W24" s="3">
        <v>221501430.66999999</v>
      </c>
      <c r="X24" s="3">
        <f>W24/1000</f>
        <v>221501.43066999997</v>
      </c>
      <c r="Y24" s="3">
        <v>232550154.36000001</v>
      </c>
      <c r="Z24" s="3">
        <f>Y24/1000</f>
        <v>232550.15436000002</v>
      </c>
      <c r="AA24" s="3">
        <v>230456263.06999996</v>
      </c>
      <c r="AB24" s="3">
        <f>AA24/1000</f>
        <v>230456.26306999996</v>
      </c>
      <c r="AC24" s="3">
        <v>231927425.03</v>
      </c>
      <c r="AD24" s="3">
        <f t="shared" ref="AD24:AD28" si="15">AC24/1000</f>
        <v>231927.42503000001</v>
      </c>
      <c r="AE24" s="3">
        <v>254903792.97999999</v>
      </c>
      <c r="AF24" s="3">
        <f>AE24/1000</f>
        <v>254903.79298</v>
      </c>
      <c r="AG24" s="3">
        <v>256977792.49000001</v>
      </c>
      <c r="AH24" s="3">
        <f t="shared" si="7"/>
        <v>256977.79249000002</v>
      </c>
      <c r="AI24" s="3">
        <v>258773336.92999998</v>
      </c>
      <c r="AJ24" s="3">
        <f t="shared" ref="AJ24" si="16">AI24/1000</f>
        <v>258773.33692999999</v>
      </c>
    </row>
    <row r="25" spans="1:36" x14ac:dyDescent="0.2">
      <c r="A25" s="1" t="s">
        <v>14</v>
      </c>
      <c r="B25" s="1">
        <v>22469</v>
      </c>
      <c r="C25" s="1">
        <v>23590.74985</v>
      </c>
      <c r="D25" s="1">
        <v>25784.383290000002</v>
      </c>
      <c r="E25" s="1">
        <v>28356.872319999999</v>
      </c>
      <c r="F25" s="1">
        <v>28736.90984</v>
      </c>
      <c r="G25" s="1">
        <v>28036.313459999998</v>
      </c>
      <c r="H25" s="1">
        <v>26516.858940000002</v>
      </c>
      <c r="I25" s="1">
        <v>27043.473180000001</v>
      </c>
      <c r="J25" s="1">
        <v>25500.583640000001</v>
      </c>
      <c r="K25" s="1">
        <f t="shared" si="9"/>
        <v>24004.388589999995</v>
      </c>
      <c r="L25" s="151">
        <f>(K25-J25)*100/J25</f>
        <v>-5.8672972788477162</v>
      </c>
      <c r="M25" s="151">
        <f t="shared" si="10"/>
        <v>6.8333641461569048</v>
      </c>
      <c r="N25" s="151"/>
      <c r="O25" s="3">
        <v>22468913</v>
      </c>
      <c r="P25" s="3">
        <f t="shared" si="0"/>
        <v>22468.913</v>
      </c>
      <c r="R25" s="3">
        <v>23590749.850000001</v>
      </c>
      <c r="S25" s="3">
        <f t="shared" si="1"/>
        <v>23590.74985</v>
      </c>
      <c r="U25" s="3">
        <v>25784383.290000003</v>
      </c>
      <c r="V25" s="3">
        <f>U25/1000</f>
        <v>25784.383290000002</v>
      </c>
      <c r="W25" s="3">
        <v>28356872.32</v>
      </c>
      <c r="X25" s="3">
        <f>W25/1000</f>
        <v>28356.872319999999</v>
      </c>
      <c r="Y25" s="3">
        <v>28736909.84</v>
      </c>
      <c r="Z25" s="3">
        <f>Y25/1000</f>
        <v>28736.90984</v>
      </c>
      <c r="AA25" s="3">
        <v>28036313.459999997</v>
      </c>
      <c r="AB25" s="3">
        <f>AA25/1000</f>
        <v>28036.313459999998</v>
      </c>
      <c r="AC25" s="3">
        <v>26516858.940000001</v>
      </c>
      <c r="AD25" s="3">
        <f t="shared" si="15"/>
        <v>26516.858940000002</v>
      </c>
      <c r="AE25" s="3">
        <v>27043473.18</v>
      </c>
      <c r="AF25" s="3">
        <f t="shared" ref="AF25:AF28" si="17">AE25/1000</f>
        <v>27043.473180000001</v>
      </c>
      <c r="AG25" s="3">
        <v>25500583.640000001</v>
      </c>
      <c r="AH25" s="3">
        <f t="shared" si="7"/>
        <v>25500.583640000001</v>
      </c>
      <c r="AI25" s="3">
        <v>24004388.589999996</v>
      </c>
      <c r="AJ25" s="3">
        <f t="shared" si="12"/>
        <v>24004.388589999995</v>
      </c>
    </row>
    <row r="26" spans="1:36" x14ac:dyDescent="0.2">
      <c r="A26" s="1" t="s">
        <v>15</v>
      </c>
      <c r="B26" s="1">
        <v>160971</v>
      </c>
      <c r="C26" s="1">
        <v>181556.2304</v>
      </c>
      <c r="D26" s="1">
        <v>204859.02591000003</v>
      </c>
      <c r="E26" s="1">
        <v>231877.00819999998</v>
      </c>
      <c r="F26" s="1">
        <v>238176.65833999999</v>
      </c>
      <c r="G26" s="1">
        <v>235764.93826</v>
      </c>
      <c r="H26" s="1">
        <v>233332.59058000002</v>
      </c>
      <c r="I26" s="1">
        <v>244921.21314000001</v>
      </c>
      <c r="J26" s="1">
        <v>239203.93312999999</v>
      </c>
      <c r="K26" s="1">
        <f t="shared" si="9"/>
        <v>230419.11125999998</v>
      </c>
      <c r="L26" s="151">
        <f>(K26-J26)*100/J26</f>
        <v>-3.6725240070470471</v>
      </c>
      <c r="M26" s="151">
        <f t="shared" si="10"/>
        <v>43.143243975622923</v>
      </c>
      <c r="N26" s="151"/>
      <c r="O26" s="3">
        <v>160970937</v>
      </c>
      <c r="P26" s="3">
        <f t="shared" si="0"/>
        <v>160970.93700000001</v>
      </c>
      <c r="R26" s="3">
        <v>181556230.40000001</v>
      </c>
      <c r="S26" s="3">
        <f t="shared" si="1"/>
        <v>181556.2304</v>
      </c>
      <c r="U26" s="3">
        <v>204859025.91000003</v>
      </c>
      <c r="V26" s="3">
        <f>U26/1000</f>
        <v>204859.02591000003</v>
      </c>
      <c r="W26" s="3">
        <v>231877008.19999999</v>
      </c>
      <c r="X26" s="3">
        <f>W26/1000</f>
        <v>231877.00819999998</v>
      </c>
      <c r="Y26" s="3">
        <v>238176658.34</v>
      </c>
      <c r="Z26" s="3">
        <f>Y26/1000</f>
        <v>238176.65833999999</v>
      </c>
      <c r="AA26" s="3">
        <v>235764938.25999999</v>
      </c>
      <c r="AB26" s="3">
        <f>AA26/1000</f>
        <v>235764.93826</v>
      </c>
      <c r="AC26" s="3">
        <v>233332590.58000001</v>
      </c>
      <c r="AD26" s="3">
        <f t="shared" si="15"/>
        <v>233332.59058000002</v>
      </c>
      <c r="AE26" s="3">
        <v>244921213.14000002</v>
      </c>
      <c r="AF26" s="3">
        <f t="shared" si="17"/>
        <v>244921.21314000001</v>
      </c>
      <c r="AG26" s="3">
        <v>239203933.13</v>
      </c>
      <c r="AH26" s="3">
        <f t="shared" si="7"/>
        <v>239203.93312999999</v>
      </c>
      <c r="AI26" s="3">
        <v>230419111.25999999</v>
      </c>
      <c r="AJ26" s="3">
        <f t="shared" si="12"/>
        <v>230419.11125999998</v>
      </c>
    </row>
    <row r="27" spans="1:36" x14ac:dyDescent="0.2">
      <c r="A27" s="1" t="s">
        <v>16</v>
      </c>
      <c r="B27" s="1">
        <v>150467</v>
      </c>
      <c r="C27" s="1">
        <v>166144.15429999999</v>
      </c>
      <c r="D27" s="1">
        <v>186582.03276000003</v>
      </c>
      <c r="E27" s="1">
        <v>221073.57174000001</v>
      </c>
      <c r="F27" s="1">
        <v>237877.05788000004</v>
      </c>
      <c r="G27" s="1">
        <v>241708.01340000003</v>
      </c>
      <c r="H27" s="1">
        <v>256791.39218999998</v>
      </c>
      <c r="I27" s="1">
        <v>273694.56518999999</v>
      </c>
      <c r="J27" s="1">
        <v>276981.60200000001</v>
      </c>
      <c r="K27" s="1">
        <f t="shared" si="9"/>
        <v>272535.93139000004</v>
      </c>
      <c r="L27" s="151">
        <f>(K27-J27)*100/J27</f>
        <v>-1.6050418431762741</v>
      </c>
      <c r="M27" s="151">
        <f t="shared" si="10"/>
        <v>81.126713093236418</v>
      </c>
      <c r="N27" s="151"/>
      <c r="O27" s="3">
        <v>150467339</v>
      </c>
      <c r="P27" s="3">
        <f t="shared" si="0"/>
        <v>150467.33900000001</v>
      </c>
      <c r="R27" s="3">
        <v>166144154.29999998</v>
      </c>
      <c r="S27" s="3">
        <f t="shared" si="1"/>
        <v>166144.15429999999</v>
      </c>
      <c r="U27" s="3">
        <v>186582032.76000002</v>
      </c>
      <c r="V27" s="3">
        <f>U27/1000</f>
        <v>186582.03276000003</v>
      </c>
      <c r="W27" s="3">
        <v>221073571.74000001</v>
      </c>
      <c r="X27" s="3">
        <f>W27/1000</f>
        <v>221073.57174000001</v>
      </c>
      <c r="Y27" s="3">
        <v>237877057.88000003</v>
      </c>
      <c r="Z27" s="3">
        <f>Y27/1000</f>
        <v>237877.05788000004</v>
      </c>
      <c r="AA27" s="3">
        <v>241708013.40000004</v>
      </c>
      <c r="AB27" s="3">
        <f>AA27/1000</f>
        <v>241708.01340000003</v>
      </c>
      <c r="AC27" s="3">
        <v>256791392.19</v>
      </c>
      <c r="AD27" s="3">
        <f t="shared" si="15"/>
        <v>256791.39218999998</v>
      </c>
      <c r="AE27" s="3">
        <v>273694565.19</v>
      </c>
      <c r="AF27" s="3">
        <f t="shared" si="17"/>
        <v>273694.56518999999</v>
      </c>
      <c r="AG27" s="3">
        <v>276981602</v>
      </c>
      <c r="AH27" s="3">
        <f t="shared" si="7"/>
        <v>276981.60200000001</v>
      </c>
      <c r="AI27" s="3">
        <v>272535931.39000005</v>
      </c>
      <c r="AJ27" s="3">
        <f t="shared" si="12"/>
        <v>272535.93139000004</v>
      </c>
    </row>
    <row r="28" spans="1:36" x14ac:dyDescent="0.2">
      <c r="A28" s="1" t="s">
        <v>17</v>
      </c>
      <c r="B28" s="1">
        <v>9843</v>
      </c>
      <c r="C28" s="1">
        <v>9566.2067800000004</v>
      </c>
      <c r="D28" s="1">
        <v>10829.417089999999</v>
      </c>
      <c r="E28" s="1">
        <v>11878.54184</v>
      </c>
      <c r="F28" s="1">
        <v>12172.88637</v>
      </c>
      <c r="G28" s="1">
        <v>12347.55768</v>
      </c>
      <c r="H28" s="1">
        <v>11095.401129999998</v>
      </c>
      <c r="I28" s="1">
        <v>11869.848379999999</v>
      </c>
      <c r="J28" s="1">
        <v>11975.4629</v>
      </c>
      <c r="K28" s="1">
        <f t="shared" si="9"/>
        <v>12016.235980000001</v>
      </c>
      <c r="L28" s="151">
        <f>(K28-J28)*100/J28</f>
        <v>0.34047184931783175</v>
      </c>
      <c r="M28" s="151">
        <f t="shared" si="10"/>
        <v>22.079000101595053</v>
      </c>
      <c r="N28" s="151"/>
      <c r="O28" s="3">
        <v>9842566</v>
      </c>
      <c r="P28" s="3">
        <f t="shared" si="0"/>
        <v>9842.5660000000007</v>
      </c>
      <c r="R28" s="3">
        <v>9566206.7800000012</v>
      </c>
      <c r="S28" s="3">
        <f t="shared" si="1"/>
        <v>9566.2067800000004</v>
      </c>
      <c r="U28" s="3">
        <v>10829417.09</v>
      </c>
      <c r="V28" s="3">
        <f>U28/1000</f>
        <v>10829.417089999999</v>
      </c>
      <c r="W28" s="3">
        <v>11878541.84</v>
      </c>
      <c r="X28" s="3">
        <f>W28/1000</f>
        <v>11878.54184</v>
      </c>
      <c r="Y28" s="3">
        <v>12172886.370000001</v>
      </c>
      <c r="Z28" s="3">
        <f>Y28/1000</f>
        <v>12172.88637</v>
      </c>
      <c r="AA28" s="3">
        <v>12347557.68</v>
      </c>
      <c r="AB28" s="3">
        <f>AA28/1000</f>
        <v>12347.55768</v>
      </c>
      <c r="AC28" s="3">
        <v>11095401.129999999</v>
      </c>
      <c r="AD28" s="3">
        <f t="shared" si="15"/>
        <v>11095.401129999998</v>
      </c>
      <c r="AE28" s="3">
        <v>11869848.379999999</v>
      </c>
      <c r="AF28" s="3">
        <f t="shared" si="17"/>
        <v>11869.848379999999</v>
      </c>
      <c r="AG28" s="3">
        <v>11975462.9</v>
      </c>
      <c r="AH28" s="3">
        <f t="shared" si="7"/>
        <v>11975.4629</v>
      </c>
      <c r="AI28" s="3">
        <v>12016235.98</v>
      </c>
      <c r="AJ28" s="3">
        <f t="shared" si="12"/>
        <v>12016.235980000001</v>
      </c>
    </row>
    <row r="29" spans="1:36" x14ac:dyDescent="0.2">
      <c r="L29" s="151"/>
      <c r="M29" s="151"/>
      <c r="N29" s="151"/>
    </row>
    <row r="30" spans="1:36" x14ac:dyDescent="0.2">
      <c r="A30" s="1" t="s">
        <v>18</v>
      </c>
      <c r="B30" s="1">
        <v>358041</v>
      </c>
      <c r="C30" s="1">
        <v>389040.90006000001</v>
      </c>
      <c r="D30" s="1">
        <v>432359.90935999999</v>
      </c>
      <c r="E30" s="1">
        <v>511954.65267000004</v>
      </c>
      <c r="F30" s="1">
        <v>554411.33273000002</v>
      </c>
      <c r="G30" s="1">
        <v>585326.95503000007</v>
      </c>
      <c r="H30" s="1">
        <v>636219.96427999996</v>
      </c>
      <c r="I30" s="1">
        <v>731494.64257999999</v>
      </c>
      <c r="J30" s="1">
        <v>749252.13098000002</v>
      </c>
      <c r="K30" s="1">
        <f t="shared" ref="K30" si="18">AJ30</f>
        <v>745395.73517999984</v>
      </c>
      <c r="L30" s="151">
        <f>(K30-J30)*100/J30</f>
        <v>-0.51469934359160507</v>
      </c>
      <c r="M30" s="151">
        <f t="shared" ref="M30" si="19">(K30-B30)*100/B30</f>
        <v>108.18725653765905</v>
      </c>
      <c r="N30" s="151"/>
      <c r="O30" s="3">
        <v>358041179</v>
      </c>
      <c r="P30" s="3">
        <f t="shared" si="0"/>
        <v>358041.179</v>
      </c>
      <c r="R30" s="3">
        <v>389040900.06</v>
      </c>
      <c r="S30" s="3">
        <f t="shared" si="1"/>
        <v>389040.90006000001</v>
      </c>
      <c r="U30" s="3">
        <v>432359909.36000001</v>
      </c>
      <c r="V30" s="3">
        <f>U30/1000</f>
        <v>432359.90935999999</v>
      </c>
      <c r="W30" s="3">
        <v>511954652.67000002</v>
      </c>
      <c r="X30" s="3">
        <f>W30/1000</f>
        <v>511954.65267000004</v>
      </c>
      <c r="Y30" s="3">
        <v>554411332.73000002</v>
      </c>
      <c r="Z30" s="3">
        <f>Y30/1000</f>
        <v>554411.33273000002</v>
      </c>
      <c r="AA30" s="3">
        <v>585326955.03000009</v>
      </c>
      <c r="AB30" s="3">
        <f>AA30/1000</f>
        <v>585326.95503000007</v>
      </c>
      <c r="AC30" s="3">
        <v>636219964.27999997</v>
      </c>
      <c r="AD30" s="3">
        <f t="shared" ref="AD30:AD34" si="20">AC30/1000</f>
        <v>636219.96427999996</v>
      </c>
      <c r="AE30" s="3">
        <v>731494642.58000004</v>
      </c>
      <c r="AF30" s="3">
        <f>AE30/1000</f>
        <v>731494.64257999999</v>
      </c>
      <c r="AG30" s="3">
        <v>749252130.98000002</v>
      </c>
      <c r="AH30" s="3">
        <f t="shared" si="7"/>
        <v>749252.13098000002</v>
      </c>
      <c r="AI30" s="3">
        <v>745395735.17999983</v>
      </c>
      <c r="AJ30" s="3">
        <f t="shared" ref="AJ30" si="21">AI30/1000</f>
        <v>745395.73517999984</v>
      </c>
    </row>
    <row r="31" spans="1:36" x14ac:dyDescent="0.2">
      <c r="A31" s="1" t="s">
        <v>19</v>
      </c>
      <c r="B31" s="1">
        <v>690034</v>
      </c>
      <c r="C31" s="1">
        <v>771379.53853999998</v>
      </c>
      <c r="D31" s="1">
        <v>840660.37540999986</v>
      </c>
      <c r="E31" s="1">
        <v>985383.65887000004</v>
      </c>
      <c r="F31" s="1">
        <v>1010764.94404</v>
      </c>
      <c r="G31" s="1">
        <v>967523.93102000002</v>
      </c>
      <c r="H31" s="1">
        <v>912662.37922999996</v>
      </c>
      <c r="I31" s="1">
        <v>995278.03772999998</v>
      </c>
      <c r="J31" s="1">
        <v>1019999.98309</v>
      </c>
      <c r="K31" s="1">
        <f t="shared" si="9"/>
        <v>1033448.3344100001</v>
      </c>
      <c r="L31" s="151">
        <f>(K31-J31)*100/J31</f>
        <v>1.318465837544383</v>
      </c>
      <c r="M31" s="151">
        <f t="shared" si="10"/>
        <v>49.767741069280667</v>
      </c>
      <c r="N31" s="151"/>
      <c r="O31" s="3">
        <v>690033806</v>
      </c>
      <c r="P31" s="3">
        <f t="shared" si="0"/>
        <v>690033.80599999998</v>
      </c>
      <c r="R31" s="3">
        <v>771379538.53999996</v>
      </c>
      <c r="S31" s="3">
        <f t="shared" si="1"/>
        <v>771379.53853999998</v>
      </c>
      <c r="U31" s="3">
        <v>840660375.40999985</v>
      </c>
      <c r="V31" s="3">
        <f>U31/1000</f>
        <v>840660.37540999986</v>
      </c>
      <c r="W31" s="3">
        <v>985383658.87</v>
      </c>
      <c r="X31" s="3">
        <f>W31/1000</f>
        <v>985383.65887000004</v>
      </c>
      <c r="Y31" s="3">
        <v>1010764944.04</v>
      </c>
      <c r="Z31" s="3">
        <f>Y31/1000</f>
        <v>1010764.94404</v>
      </c>
      <c r="AA31" s="3">
        <v>967523931.01999998</v>
      </c>
      <c r="AB31" s="3">
        <f>AA31/1000</f>
        <v>967523.93102000002</v>
      </c>
      <c r="AC31" s="3">
        <v>912662379.23000002</v>
      </c>
      <c r="AD31" s="3">
        <f t="shared" si="20"/>
        <v>912662.37922999996</v>
      </c>
      <c r="AE31" s="3">
        <v>995278037.73000002</v>
      </c>
      <c r="AF31" s="3">
        <f t="shared" ref="AF31:AF34" si="22">AE31/1000</f>
        <v>995278.03772999998</v>
      </c>
      <c r="AG31" s="3">
        <v>1019999983.09</v>
      </c>
      <c r="AH31" s="3">
        <f t="shared" si="7"/>
        <v>1019999.98309</v>
      </c>
      <c r="AI31" s="3">
        <v>1033448334.4100001</v>
      </c>
      <c r="AJ31" s="3">
        <f t="shared" si="12"/>
        <v>1033448.3344100001</v>
      </c>
    </row>
    <row r="32" spans="1:36" x14ac:dyDescent="0.2">
      <c r="A32" s="1" t="s">
        <v>20</v>
      </c>
      <c r="B32" s="1">
        <v>24992</v>
      </c>
      <c r="C32" s="1">
        <v>27123.75374</v>
      </c>
      <c r="D32" s="1">
        <v>30200.49566</v>
      </c>
      <c r="E32" s="1">
        <v>34513.279219999997</v>
      </c>
      <c r="F32" s="1">
        <v>35863.684759999996</v>
      </c>
      <c r="G32" s="1">
        <v>35815.668490000004</v>
      </c>
      <c r="H32" s="1">
        <v>35747.413110000001</v>
      </c>
      <c r="I32" s="1">
        <v>38231.649129999998</v>
      </c>
      <c r="J32" s="1">
        <v>38936.489470000008</v>
      </c>
      <c r="K32" s="1">
        <f t="shared" si="9"/>
        <v>38208.772950000006</v>
      </c>
      <c r="L32" s="151">
        <f>(K32-J32)*100/J32</f>
        <v>-1.868983387833915</v>
      </c>
      <c r="M32" s="151">
        <f t="shared" si="10"/>
        <v>52.884014684699132</v>
      </c>
      <c r="N32" s="151"/>
      <c r="O32" s="3">
        <v>24992229</v>
      </c>
      <c r="P32" s="3">
        <f t="shared" si="0"/>
        <v>24992.228999999999</v>
      </c>
      <c r="R32" s="3">
        <v>27123753.739999998</v>
      </c>
      <c r="S32" s="3">
        <f t="shared" si="1"/>
        <v>27123.75374</v>
      </c>
      <c r="U32" s="3">
        <v>30200495.66</v>
      </c>
      <c r="V32" s="3">
        <f>U32/1000</f>
        <v>30200.49566</v>
      </c>
      <c r="W32" s="3">
        <v>34513279.219999999</v>
      </c>
      <c r="X32" s="3">
        <f>W32/1000</f>
        <v>34513.279219999997</v>
      </c>
      <c r="Y32" s="3">
        <v>35863684.759999998</v>
      </c>
      <c r="Z32" s="3">
        <f>Y32/1000</f>
        <v>35863.684759999996</v>
      </c>
      <c r="AA32" s="3">
        <v>35815668.490000002</v>
      </c>
      <c r="AB32" s="3">
        <f>AA32/1000</f>
        <v>35815.668490000004</v>
      </c>
      <c r="AC32" s="3">
        <v>35747413.109999999</v>
      </c>
      <c r="AD32" s="3">
        <f t="shared" si="20"/>
        <v>35747.413110000001</v>
      </c>
      <c r="AE32" s="3">
        <v>38231649.129999995</v>
      </c>
      <c r="AF32" s="3">
        <f t="shared" si="22"/>
        <v>38231.649129999998</v>
      </c>
      <c r="AG32" s="3">
        <v>38936489.470000006</v>
      </c>
      <c r="AH32" s="3">
        <f t="shared" si="7"/>
        <v>38936.489470000008</v>
      </c>
      <c r="AI32" s="3">
        <v>38208772.950000003</v>
      </c>
      <c r="AJ32" s="3">
        <f t="shared" si="12"/>
        <v>38208.772950000006</v>
      </c>
    </row>
    <row r="33" spans="1:36" x14ac:dyDescent="0.2">
      <c r="A33" s="1" t="s">
        <v>21</v>
      </c>
      <c r="B33" s="1">
        <v>68420</v>
      </c>
      <c r="C33" s="1">
        <v>77832.92289999999</v>
      </c>
      <c r="D33" s="1">
        <v>86558.432320000007</v>
      </c>
      <c r="E33" s="1">
        <v>99177.356469999984</v>
      </c>
      <c r="F33" s="1">
        <v>105657.90587999999</v>
      </c>
      <c r="G33" s="1">
        <v>102410.78417</v>
      </c>
      <c r="H33" s="1">
        <v>102562.85593999999</v>
      </c>
      <c r="I33" s="1">
        <v>106972.65971000001</v>
      </c>
      <c r="J33" s="1">
        <v>108821.79496000001</v>
      </c>
      <c r="K33" s="1">
        <f t="shared" si="9"/>
        <v>106556.21054999999</v>
      </c>
      <c r="L33" s="151">
        <f>(K33-J33)*100/J33</f>
        <v>-2.0819215588502225</v>
      </c>
      <c r="M33" s="151">
        <f t="shared" si="10"/>
        <v>55.738396009938597</v>
      </c>
      <c r="N33" s="151"/>
      <c r="O33" s="3">
        <v>68420392</v>
      </c>
      <c r="P33" s="3">
        <f t="shared" si="0"/>
        <v>68420.392000000007</v>
      </c>
      <c r="R33" s="3">
        <v>77832922.899999991</v>
      </c>
      <c r="S33" s="3">
        <f t="shared" si="1"/>
        <v>77832.92289999999</v>
      </c>
      <c r="U33" s="3">
        <v>86558432.320000008</v>
      </c>
      <c r="V33" s="3">
        <f>U33/1000</f>
        <v>86558.432320000007</v>
      </c>
      <c r="W33" s="3">
        <v>99177356.469999984</v>
      </c>
      <c r="X33" s="3">
        <f>W33/1000</f>
        <v>99177.356469999984</v>
      </c>
      <c r="Y33" s="3">
        <v>105657905.88</v>
      </c>
      <c r="Z33" s="3">
        <f>Y33/1000</f>
        <v>105657.90587999999</v>
      </c>
      <c r="AA33" s="3">
        <v>102410784.17</v>
      </c>
      <c r="AB33" s="3">
        <f>AA33/1000</f>
        <v>102410.78417</v>
      </c>
      <c r="AC33" s="3">
        <v>102562855.94</v>
      </c>
      <c r="AD33" s="3">
        <f t="shared" si="20"/>
        <v>102562.85593999999</v>
      </c>
      <c r="AE33" s="3">
        <v>106972659.71000001</v>
      </c>
      <c r="AF33" s="3">
        <f t="shared" si="22"/>
        <v>106972.65971000001</v>
      </c>
      <c r="AG33" s="3">
        <v>108821794.96000001</v>
      </c>
      <c r="AH33" s="3">
        <f t="shared" si="7"/>
        <v>108821.79496000001</v>
      </c>
      <c r="AI33" s="3">
        <v>106556210.54999998</v>
      </c>
      <c r="AJ33" s="3">
        <f t="shared" si="12"/>
        <v>106556.21054999999</v>
      </c>
    </row>
    <row r="34" spans="1:36" x14ac:dyDescent="0.2">
      <c r="A34" s="1" t="s">
        <v>22</v>
      </c>
      <c r="B34" s="1">
        <v>17572</v>
      </c>
      <c r="C34" s="1">
        <v>20201.379659999995</v>
      </c>
      <c r="D34" s="1">
        <v>22881.576809999999</v>
      </c>
      <c r="E34" s="1">
        <v>25696.557270000005</v>
      </c>
      <c r="F34" s="1">
        <v>25985.273900000004</v>
      </c>
      <c r="G34" s="1">
        <v>25920.535509999998</v>
      </c>
      <c r="H34" s="1">
        <v>25215.945460000003</v>
      </c>
      <c r="I34" s="1">
        <v>26495.948100000001</v>
      </c>
      <c r="J34" s="1">
        <v>26407.769469999999</v>
      </c>
      <c r="K34" s="1">
        <f t="shared" si="9"/>
        <v>29366.367100000003</v>
      </c>
      <c r="L34" s="151">
        <f>(K34-J34)*100/J34</f>
        <v>11.203512032173174</v>
      </c>
      <c r="M34" s="151">
        <f t="shared" si="10"/>
        <v>67.12023161848397</v>
      </c>
      <c r="N34" s="151"/>
      <c r="O34" s="3">
        <v>17572489</v>
      </c>
      <c r="P34" s="3">
        <f t="shared" si="0"/>
        <v>17572.489000000001</v>
      </c>
      <c r="R34" s="3">
        <v>20201379.659999996</v>
      </c>
      <c r="S34" s="3">
        <f t="shared" si="1"/>
        <v>20201.379659999995</v>
      </c>
      <c r="U34" s="3">
        <v>22881576.809999999</v>
      </c>
      <c r="V34" s="3">
        <f>U34/1000</f>
        <v>22881.576809999999</v>
      </c>
      <c r="W34" s="3">
        <v>25696557.270000003</v>
      </c>
      <c r="X34" s="3">
        <f>W34/1000</f>
        <v>25696.557270000005</v>
      </c>
      <c r="Y34" s="3">
        <v>25985273.900000002</v>
      </c>
      <c r="Z34" s="3">
        <f>Y34/1000</f>
        <v>25985.273900000004</v>
      </c>
      <c r="AA34" s="3">
        <v>25920535.509999998</v>
      </c>
      <c r="AB34" s="3">
        <f>AA34/1000</f>
        <v>25920.535509999998</v>
      </c>
      <c r="AC34" s="3">
        <v>25215945.460000001</v>
      </c>
      <c r="AD34" s="3">
        <f t="shared" si="20"/>
        <v>25215.945460000003</v>
      </c>
      <c r="AE34" s="3">
        <v>26495948.100000001</v>
      </c>
      <c r="AF34" s="3">
        <f t="shared" si="22"/>
        <v>26495.948100000001</v>
      </c>
      <c r="AG34" s="3">
        <v>26407769.469999999</v>
      </c>
      <c r="AH34" s="3">
        <f t="shared" si="7"/>
        <v>26407.769469999999</v>
      </c>
      <c r="AI34" s="3">
        <v>29366367.100000001</v>
      </c>
      <c r="AJ34" s="3">
        <f t="shared" si="12"/>
        <v>29366.367100000003</v>
      </c>
    </row>
    <row r="35" spans="1:36" x14ac:dyDescent="0.2">
      <c r="L35" s="151"/>
      <c r="M35" s="151"/>
      <c r="N35" s="151"/>
    </row>
    <row r="36" spans="1:36" x14ac:dyDescent="0.2">
      <c r="A36" s="1" t="s">
        <v>23</v>
      </c>
      <c r="B36" s="1">
        <v>11131</v>
      </c>
      <c r="C36" s="1">
        <v>11926.590540000001</v>
      </c>
      <c r="D36" s="1">
        <v>12481.410330000001</v>
      </c>
      <c r="E36" s="1">
        <v>12915.48142</v>
      </c>
      <c r="F36" s="1">
        <v>13259.184620000002</v>
      </c>
      <c r="G36" s="1">
        <v>13813.664749999998</v>
      </c>
      <c r="H36" s="1">
        <v>13948.289580000001</v>
      </c>
      <c r="I36" s="1">
        <v>15220.4601</v>
      </c>
      <c r="J36" s="1">
        <v>15650.085939999999</v>
      </c>
      <c r="K36" s="1">
        <f t="shared" ref="K36" si="23">AJ36</f>
        <v>15344.394070000002</v>
      </c>
      <c r="L36" s="151">
        <f>(K36-J36)*100/J36</f>
        <v>-1.953291957449768</v>
      </c>
      <c r="M36" s="151">
        <f t="shared" ref="M36" si="24">(K36-B36)*100/B36</f>
        <v>37.852790135657195</v>
      </c>
      <c r="N36" s="151"/>
      <c r="O36" s="3">
        <v>11131252</v>
      </c>
      <c r="P36" s="3">
        <f t="shared" si="0"/>
        <v>11131.252</v>
      </c>
      <c r="R36" s="3">
        <v>11926590.540000001</v>
      </c>
      <c r="S36" s="3">
        <f t="shared" si="1"/>
        <v>11926.590540000001</v>
      </c>
      <c r="U36" s="3">
        <v>12481410.33</v>
      </c>
      <c r="V36" s="3">
        <f>U36/1000</f>
        <v>12481.410330000001</v>
      </c>
      <c r="W36" s="3">
        <v>12915481.42</v>
      </c>
      <c r="X36" s="3">
        <f>W36/1000</f>
        <v>12915.48142</v>
      </c>
      <c r="Y36" s="3">
        <v>13259184.620000001</v>
      </c>
      <c r="Z36" s="3">
        <f>Y36/1000</f>
        <v>13259.184620000002</v>
      </c>
      <c r="AA36" s="3">
        <v>13813664.749999998</v>
      </c>
      <c r="AB36" s="3">
        <f>AA36/1000</f>
        <v>13813.664749999998</v>
      </c>
      <c r="AC36" s="3">
        <v>13948289.58</v>
      </c>
      <c r="AD36" s="3">
        <f t="shared" ref="AD36:AD39" si="25">AC36/1000</f>
        <v>13948.289580000001</v>
      </c>
      <c r="AE36" s="3">
        <v>15220460.1</v>
      </c>
      <c r="AF36" s="3">
        <f>AE36/1000</f>
        <v>15220.4601</v>
      </c>
      <c r="AG36" s="3">
        <v>15650085.939999999</v>
      </c>
      <c r="AH36" s="3">
        <f t="shared" si="7"/>
        <v>15650.085939999999</v>
      </c>
      <c r="AI36" s="3">
        <v>15344394.070000002</v>
      </c>
      <c r="AJ36" s="3">
        <f t="shared" ref="AJ36" si="26">AI36/1000</f>
        <v>15344.394070000002</v>
      </c>
    </row>
    <row r="37" spans="1:36" x14ac:dyDescent="0.2">
      <c r="A37" s="1" t="s">
        <v>24</v>
      </c>
      <c r="B37" s="1">
        <v>88877</v>
      </c>
      <c r="C37" s="1">
        <v>103764.68175999999</v>
      </c>
      <c r="D37" s="1">
        <v>120833.16367000001</v>
      </c>
      <c r="E37" s="1">
        <v>147334.06574000002</v>
      </c>
      <c r="F37" s="1">
        <v>155061.28719</v>
      </c>
      <c r="G37" s="1">
        <v>154269.45288</v>
      </c>
      <c r="H37" s="1">
        <v>154391.05808999998</v>
      </c>
      <c r="I37" s="1">
        <v>172386.73642</v>
      </c>
      <c r="J37" s="1">
        <v>175344.36824000001</v>
      </c>
      <c r="K37" s="1">
        <f t="shared" si="9"/>
        <v>176561.13709</v>
      </c>
      <c r="L37" s="151">
        <f>(K37-J37)*100/J37</f>
        <v>0.69393095553234918</v>
      </c>
      <c r="M37" s="151">
        <f t="shared" si="10"/>
        <v>98.657849713649213</v>
      </c>
      <c r="N37" s="151"/>
      <c r="O37" s="3">
        <v>88877450</v>
      </c>
      <c r="P37" s="3">
        <f t="shared" si="0"/>
        <v>88877.45</v>
      </c>
      <c r="R37" s="3">
        <v>103764681.75999999</v>
      </c>
      <c r="S37" s="3">
        <f t="shared" si="1"/>
        <v>103764.68175999999</v>
      </c>
      <c r="U37" s="3">
        <v>120833163.67</v>
      </c>
      <c r="V37" s="3">
        <f>U37/1000</f>
        <v>120833.16367000001</v>
      </c>
      <c r="W37" s="3">
        <v>147334065.74000001</v>
      </c>
      <c r="X37" s="3">
        <f>W37/1000</f>
        <v>147334.06574000002</v>
      </c>
      <c r="Y37" s="3">
        <v>155061287.19</v>
      </c>
      <c r="Z37" s="3">
        <f>Y37/1000</f>
        <v>155061.28719</v>
      </c>
      <c r="AA37" s="3">
        <v>154269452.88</v>
      </c>
      <c r="AB37" s="3">
        <f>AA37/1000</f>
        <v>154269.45288</v>
      </c>
      <c r="AC37" s="3">
        <v>154391058.08999997</v>
      </c>
      <c r="AD37" s="3">
        <f t="shared" si="25"/>
        <v>154391.05808999998</v>
      </c>
      <c r="AE37" s="3">
        <v>172386736.42000002</v>
      </c>
      <c r="AF37" s="3">
        <f t="shared" ref="AF37:AF39" si="27">AE37/1000</f>
        <v>172386.73642000003</v>
      </c>
      <c r="AG37" s="3">
        <v>175344368.24000001</v>
      </c>
      <c r="AH37" s="3">
        <f t="shared" si="7"/>
        <v>175344.36824000001</v>
      </c>
      <c r="AI37" s="3">
        <v>176561137.09</v>
      </c>
      <c r="AJ37" s="3">
        <f t="shared" si="12"/>
        <v>176561.13709</v>
      </c>
    </row>
    <row r="38" spans="1:36" x14ac:dyDescent="0.2">
      <c r="A38" s="1" t="s">
        <v>25</v>
      </c>
      <c r="B38" s="1">
        <v>73175</v>
      </c>
      <c r="C38" s="1">
        <v>83177.960119999989</v>
      </c>
      <c r="D38" s="1">
        <v>97814.717040000003</v>
      </c>
      <c r="E38" s="1">
        <v>113685.91513000001</v>
      </c>
      <c r="F38" s="1">
        <v>119759.71889</v>
      </c>
      <c r="G38" s="1">
        <v>124948.91161</v>
      </c>
      <c r="H38" s="1">
        <v>123452.73856</v>
      </c>
      <c r="I38" s="1">
        <v>128195.38039999999</v>
      </c>
      <c r="J38" s="1">
        <v>132832.03414</v>
      </c>
      <c r="K38" s="1">
        <f t="shared" si="9"/>
        <v>134679.69989000005</v>
      </c>
      <c r="L38" s="151">
        <f>(K38-J38)*100/J38</f>
        <v>1.390979037520929</v>
      </c>
      <c r="M38" s="151">
        <f t="shared" si="10"/>
        <v>84.051520177656371</v>
      </c>
      <c r="N38" s="151"/>
      <c r="O38" s="3">
        <v>73174887</v>
      </c>
      <c r="P38" s="3">
        <f t="shared" si="0"/>
        <v>73174.887000000002</v>
      </c>
      <c r="R38" s="3">
        <v>83177960.11999999</v>
      </c>
      <c r="S38" s="3">
        <f t="shared" si="1"/>
        <v>83177.960119999989</v>
      </c>
      <c r="U38" s="3">
        <v>97814717.040000007</v>
      </c>
      <c r="V38" s="3">
        <f>U38/1000</f>
        <v>97814.717040000003</v>
      </c>
      <c r="W38" s="3">
        <v>113685915.13000001</v>
      </c>
      <c r="X38" s="3">
        <f>W38/1000</f>
        <v>113685.91513000001</v>
      </c>
      <c r="Y38" s="3">
        <v>119759718.89</v>
      </c>
      <c r="Z38" s="3">
        <f>Y38/1000</f>
        <v>119759.71889</v>
      </c>
      <c r="AA38" s="3">
        <v>124948911.61</v>
      </c>
      <c r="AB38" s="3">
        <f>AA38/1000</f>
        <v>124948.91161</v>
      </c>
      <c r="AC38" s="3">
        <v>123452738.56</v>
      </c>
      <c r="AD38" s="3">
        <f t="shared" si="25"/>
        <v>123452.73856</v>
      </c>
      <c r="AE38" s="3">
        <v>128195380.40000001</v>
      </c>
      <c r="AF38" s="3">
        <f t="shared" si="27"/>
        <v>128195.38040000001</v>
      </c>
      <c r="AG38" s="3">
        <v>132832034.14</v>
      </c>
      <c r="AH38" s="3">
        <f t="shared" si="7"/>
        <v>132832.03414</v>
      </c>
      <c r="AI38" s="3">
        <v>134679699.89000005</v>
      </c>
      <c r="AJ38" s="3">
        <f t="shared" si="12"/>
        <v>134679.69989000005</v>
      </c>
    </row>
    <row r="39" spans="1:36" x14ac:dyDescent="0.2">
      <c r="A39" s="15" t="s">
        <v>26</v>
      </c>
      <c r="B39" s="1">
        <v>17668</v>
      </c>
      <c r="C39" s="1">
        <v>18613.619549999999</v>
      </c>
      <c r="D39" s="1">
        <v>20213.947609999999</v>
      </c>
      <c r="E39" s="1">
        <v>22235.543540000002</v>
      </c>
      <c r="F39" s="1">
        <v>23068.886299999998</v>
      </c>
      <c r="G39" s="1">
        <v>23817.936429999998</v>
      </c>
      <c r="H39" s="1">
        <v>24415.173449999998</v>
      </c>
      <c r="I39" s="1">
        <v>26412.736250000002</v>
      </c>
      <c r="J39" s="1">
        <v>26122.76095</v>
      </c>
      <c r="K39" s="1">
        <f t="shared" si="9"/>
        <v>25420.777200000004</v>
      </c>
      <c r="L39" s="151">
        <f>(K39-J39)*100/J39</f>
        <v>-2.687249450177263</v>
      </c>
      <c r="M39" s="151">
        <f t="shared" si="10"/>
        <v>43.88033280507134</v>
      </c>
      <c r="N39" s="276"/>
      <c r="O39" s="3">
        <v>17667953</v>
      </c>
      <c r="P39" s="3">
        <f t="shared" si="0"/>
        <v>17667.953000000001</v>
      </c>
      <c r="R39" s="3">
        <v>18613619.550000001</v>
      </c>
      <c r="S39" s="3">
        <f t="shared" si="1"/>
        <v>18613.619549999999</v>
      </c>
      <c r="U39" s="3">
        <v>20213947.609999999</v>
      </c>
      <c r="V39" s="3">
        <f>U39/1000</f>
        <v>20213.947609999999</v>
      </c>
      <c r="W39" s="3">
        <v>22235543.540000003</v>
      </c>
      <c r="X39" s="3">
        <f>W39/1000</f>
        <v>22235.543540000002</v>
      </c>
      <c r="Y39" s="3">
        <v>23068886.299999997</v>
      </c>
      <c r="Z39" s="3">
        <f>Y39/1000</f>
        <v>23068.886299999998</v>
      </c>
      <c r="AA39" s="3">
        <v>23817936.43</v>
      </c>
      <c r="AB39" s="3">
        <f>AA39/1000</f>
        <v>23817.936429999998</v>
      </c>
      <c r="AC39" s="3">
        <v>24415173.449999999</v>
      </c>
      <c r="AD39" s="3">
        <f t="shared" si="25"/>
        <v>24415.173449999998</v>
      </c>
      <c r="AE39" s="3">
        <v>26412736.25</v>
      </c>
      <c r="AF39" s="3">
        <f t="shared" si="27"/>
        <v>26412.736250000002</v>
      </c>
      <c r="AG39" s="3">
        <v>26122760.949999999</v>
      </c>
      <c r="AH39" s="3">
        <f t="shared" si="7"/>
        <v>26122.76095</v>
      </c>
      <c r="AI39" s="3">
        <v>25420777.200000003</v>
      </c>
      <c r="AJ39" s="3">
        <f t="shared" si="12"/>
        <v>25420.777200000004</v>
      </c>
    </row>
    <row r="40" spans="1:36" x14ac:dyDescent="0.2">
      <c r="A40" s="1" t="s">
        <v>235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7"/>
    </row>
  </sheetData>
  <sheetProtection password="CAB5" sheet="1" objects="1" scenarios="1"/>
  <mergeCells count="4">
    <mergeCell ref="A3:M3"/>
    <mergeCell ref="A4:M4"/>
    <mergeCell ref="A1:M1"/>
    <mergeCell ref="L7:M7"/>
  </mergeCells>
  <phoneticPr fontId="2" type="noConversion"/>
  <printOptions horizontalCentered="1"/>
  <pageMargins left="0.34" right="0.36" top="1" bottom="0.93" header="0.5" footer="0.52"/>
  <pageSetup scale="78" orientation="landscape" r:id="rId1"/>
  <headerFooter scaleWithDoc="0" alignWithMargins="0">
    <oddHeader xml:space="preserve">&amp;R
</oddHeader>
    <oddFooter>&amp;L&amp;"Arial,Italic"&amp;10MSDE - LFRO   04-2016&amp;C&amp;"Arial,Regular"&amp;10&amp;P&amp;R&amp;"Arial,Italic"&amp;10Selected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H40"/>
  <sheetViews>
    <sheetView workbookViewId="0">
      <selection activeCell="K10" sqref="K10"/>
    </sheetView>
  </sheetViews>
  <sheetFormatPr defaultColWidth="10" defaultRowHeight="12.75" x14ac:dyDescent="0.2"/>
  <cols>
    <col min="1" max="1" width="12.875" style="1" customWidth="1"/>
    <col min="2" max="7" width="12.625" style="1" customWidth="1"/>
    <col min="8" max="11" width="11.5" style="1" customWidth="1"/>
    <col min="12" max="12" width="9" style="1" customWidth="1"/>
    <col min="13" max="13" width="8.5" style="1" customWidth="1"/>
    <col min="14" max="14" width="1.875" style="3" customWidth="1"/>
    <col min="15" max="15" width="12.5" style="3" bestFit="1" customWidth="1"/>
    <col min="16" max="16" width="9.375" style="3" bestFit="1" customWidth="1"/>
    <col min="17" max="17" width="12.5" style="3" bestFit="1" customWidth="1"/>
    <col min="18" max="18" width="9.375" style="3" bestFit="1" customWidth="1"/>
    <col min="19" max="19" width="12.5" style="3" bestFit="1" customWidth="1"/>
    <col min="20" max="20" width="9.375" style="3" bestFit="1" customWidth="1"/>
    <col min="21" max="21" width="12.5" style="3" bestFit="1" customWidth="1"/>
    <col min="22" max="22" width="10" style="3"/>
    <col min="23" max="23" width="12.5" style="3" bestFit="1" customWidth="1"/>
    <col min="24" max="24" width="9.375" style="3" bestFit="1" customWidth="1"/>
    <col min="25" max="25" width="13.125" style="3" bestFit="1" customWidth="1"/>
    <col min="26" max="26" width="10.625" style="3" customWidth="1"/>
    <col min="27" max="27" width="11.75" style="3" customWidth="1"/>
    <col min="28" max="16384" width="10" style="3"/>
  </cols>
  <sheetData>
    <row r="1" spans="1:34" x14ac:dyDescent="0.2">
      <c r="A1" s="74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34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34" s="134" customFormat="1" x14ac:dyDescent="0.2">
      <c r="A3" s="74" t="s">
        <v>28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34" x14ac:dyDescent="0.2">
      <c r="A4" s="285" t="s">
        <v>288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34" ht="13.5" thickBo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34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AA6" s="3" t="s">
        <v>243</v>
      </c>
    </row>
    <row r="7" spans="1:34" x14ac:dyDescent="0.2">
      <c r="L7" s="286" t="s">
        <v>27</v>
      </c>
      <c r="M7" s="286"/>
      <c r="V7" s="72"/>
      <c r="W7" s="72"/>
      <c r="X7" s="72"/>
      <c r="Y7" s="72"/>
      <c r="Z7" s="72"/>
      <c r="AA7" s="72" t="s">
        <v>244</v>
      </c>
      <c r="AB7" s="72"/>
      <c r="AC7" s="72" t="s">
        <v>244</v>
      </c>
      <c r="AD7" s="72"/>
      <c r="AE7" s="72" t="s">
        <v>244</v>
      </c>
      <c r="AF7" s="72"/>
      <c r="AG7" s="3" t="s">
        <v>244</v>
      </c>
    </row>
    <row r="8" spans="1:34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P8" s="3" t="s">
        <v>147</v>
      </c>
      <c r="R8" s="3" t="s">
        <v>147</v>
      </c>
      <c r="T8" s="3" t="s">
        <v>147</v>
      </c>
      <c r="V8" s="72" t="s">
        <v>146</v>
      </c>
      <c r="W8" s="72"/>
      <c r="X8" s="72" t="s">
        <v>146</v>
      </c>
      <c r="Y8" s="72"/>
      <c r="Z8" s="72" t="s">
        <v>146</v>
      </c>
      <c r="AA8" s="72" t="s">
        <v>245</v>
      </c>
      <c r="AB8" s="72" t="s">
        <v>146</v>
      </c>
      <c r="AC8" s="72" t="s">
        <v>245</v>
      </c>
      <c r="AD8" s="72" t="s">
        <v>146</v>
      </c>
      <c r="AE8" s="72" t="s">
        <v>245</v>
      </c>
      <c r="AF8" s="72" t="s">
        <v>146</v>
      </c>
      <c r="AG8" s="3" t="s">
        <v>245</v>
      </c>
      <c r="AH8" s="3" t="s">
        <v>146</v>
      </c>
    </row>
    <row r="9" spans="1:34" ht="13.5" thickBot="1" x14ac:dyDescent="0.25">
      <c r="A9" s="8" t="s">
        <v>1</v>
      </c>
      <c r="B9" s="264" t="s">
        <v>132</v>
      </c>
      <c r="C9" s="264" t="s">
        <v>145</v>
      </c>
      <c r="D9" s="264" t="s">
        <v>180</v>
      </c>
      <c r="E9" s="264" t="s">
        <v>193</v>
      </c>
      <c r="F9" s="264" t="s">
        <v>206</v>
      </c>
      <c r="G9" s="264" t="s">
        <v>220</v>
      </c>
      <c r="H9" s="264" t="s">
        <v>240</v>
      </c>
      <c r="I9" s="264" t="s">
        <v>267</v>
      </c>
      <c r="J9" s="264" t="s">
        <v>279</v>
      </c>
      <c r="K9" s="264" t="str">
        <f>AH9</f>
        <v>2013-2014</v>
      </c>
      <c r="L9" s="9" t="s">
        <v>38</v>
      </c>
      <c r="M9" s="9" t="s">
        <v>38</v>
      </c>
      <c r="O9" s="3" t="s">
        <v>132</v>
      </c>
      <c r="P9" s="3" t="s">
        <v>132</v>
      </c>
      <c r="Q9" s="18" t="s">
        <v>145</v>
      </c>
      <c r="R9" s="3" t="s">
        <v>145</v>
      </c>
      <c r="S9" s="18" t="s">
        <v>180</v>
      </c>
      <c r="T9" s="3" t="s">
        <v>180</v>
      </c>
      <c r="U9" s="18" t="s">
        <v>193</v>
      </c>
      <c r="V9" s="18" t="s">
        <v>193</v>
      </c>
      <c r="W9" s="18" t="s">
        <v>206</v>
      </c>
      <c r="X9" s="18" t="s">
        <v>206</v>
      </c>
      <c r="Y9" s="3" t="s">
        <v>220</v>
      </c>
      <c r="Z9" s="3" t="s">
        <v>220</v>
      </c>
      <c r="AA9" s="18" t="s">
        <v>240</v>
      </c>
      <c r="AB9" s="18" t="s">
        <v>240</v>
      </c>
      <c r="AC9" s="257" t="s">
        <v>267</v>
      </c>
      <c r="AD9" s="257" t="s">
        <v>267</v>
      </c>
      <c r="AE9" s="258" t="s">
        <v>279</v>
      </c>
      <c r="AF9" s="258" t="s">
        <v>279</v>
      </c>
      <c r="AG9" s="269" t="s">
        <v>287</v>
      </c>
      <c r="AH9" s="3" t="s">
        <v>287</v>
      </c>
    </row>
    <row r="10" spans="1:34" x14ac:dyDescent="0.2">
      <c r="A10" s="7" t="s">
        <v>2</v>
      </c>
      <c r="B10" s="120">
        <v>4369876</v>
      </c>
      <c r="C10" s="120">
        <v>4576721</v>
      </c>
      <c r="D10" s="120">
        <v>4911481.76559</v>
      </c>
      <c r="E10" s="120">
        <v>5126429.3336700005</v>
      </c>
      <c r="F10" s="120">
        <v>5359096.50966</v>
      </c>
      <c r="G10" s="120">
        <v>5329281.6906000003</v>
      </c>
      <c r="H10" s="120">
        <v>5322288.2816599999</v>
      </c>
      <c r="I10" s="120">
        <v>5291722.1841499992</v>
      </c>
      <c r="J10" s="120">
        <v>5475890.7671499997</v>
      </c>
      <c r="K10" s="120">
        <f>AH10</f>
        <v>5603816.5450800015</v>
      </c>
      <c r="L10" s="151">
        <f>(K10-J10)*100/J10</f>
        <v>2.3361638018316864</v>
      </c>
      <c r="M10" s="151">
        <f>(K10-B10)*100/B10</f>
        <v>28.237426990605716</v>
      </c>
      <c r="O10" s="11">
        <f>SUM(O12:O43)</f>
        <v>4369876181</v>
      </c>
      <c r="P10" s="11">
        <f>SUM(P12:P43)</f>
        <v>4369876.1809999999</v>
      </c>
      <c r="Q10" s="11">
        <f>SUM(Q12:Q43)</f>
        <v>4576720064</v>
      </c>
      <c r="R10" s="11">
        <f>SUM(R12:R43)</f>
        <v>4576720.0639999993</v>
      </c>
      <c r="S10" s="11">
        <f t="shared" ref="S10:Z10" si="0">SUM(S12:S43)</f>
        <v>4911481765.5900002</v>
      </c>
      <c r="T10" s="11">
        <f t="shared" si="0"/>
        <v>4911481.76559</v>
      </c>
      <c r="U10" s="11">
        <f t="shared" si="0"/>
        <v>5126429333.6700001</v>
      </c>
      <c r="V10" s="11">
        <f t="shared" si="0"/>
        <v>5126429.3336700005</v>
      </c>
      <c r="W10" s="11">
        <f t="shared" si="0"/>
        <v>5359096509.6599998</v>
      </c>
      <c r="X10" s="11">
        <f t="shared" si="0"/>
        <v>5359096.50966</v>
      </c>
      <c r="Y10" s="82">
        <f>SUM(Y12:Y39)</f>
        <v>5329281690.6000004</v>
      </c>
      <c r="Z10" s="11">
        <f t="shared" si="0"/>
        <v>5329281.6906000003</v>
      </c>
      <c r="AA10" s="3">
        <v>5322288281.6600008</v>
      </c>
      <c r="AB10" s="3">
        <f>AA10/1000</f>
        <v>5322288.2816600008</v>
      </c>
      <c r="AC10" s="3">
        <f>SUM(AC12:AC39)</f>
        <v>5291722184.1499996</v>
      </c>
      <c r="AD10" s="3">
        <f>SUM(AD12:AD39)</f>
        <v>5291722.1841499992</v>
      </c>
      <c r="AE10" s="3">
        <f t="shared" ref="AE10:AF10" si="1">SUM(AE12:AE39)</f>
        <v>5475890767.1499996</v>
      </c>
      <c r="AF10" s="3">
        <f t="shared" si="1"/>
        <v>5475890.7671499997</v>
      </c>
      <c r="AG10" s="3">
        <v>5603816545.0799999</v>
      </c>
      <c r="AH10" s="3">
        <f>SUM(AH12:AH39)</f>
        <v>5603816.5450800015</v>
      </c>
    </row>
    <row r="11" spans="1:34" x14ac:dyDescent="0.2">
      <c r="L11" s="151"/>
      <c r="M11" s="151"/>
      <c r="Y11" s="177"/>
    </row>
    <row r="12" spans="1:34" x14ac:dyDescent="0.2">
      <c r="A12" s="1" t="s">
        <v>3</v>
      </c>
      <c r="B12" s="1">
        <v>25778</v>
      </c>
      <c r="C12" s="1">
        <v>26639</v>
      </c>
      <c r="D12" s="1">
        <v>27388.999800000001</v>
      </c>
      <c r="E12" s="1">
        <v>28389</v>
      </c>
      <c r="F12" s="1">
        <v>28452.25</v>
      </c>
      <c r="G12" s="1">
        <v>28200.314149999998</v>
      </c>
      <c r="H12" s="1">
        <v>28240</v>
      </c>
      <c r="I12" s="1">
        <v>28256</v>
      </c>
      <c r="J12" s="1">
        <v>29391.957999999999</v>
      </c>
      <c r="K12" s="1">
        <f>AH12</f>
        <v>29770.044999999998</v>
      </c>
      <c r="L12" s="151">
        <f>(K12-J12)*100/J12</f>
        <v>1.2863620722375813</v>
      </c>
      <c r="M12" s="151">
        <f>(K12-B12)*100/B12</f>
        <v>15.486247963379618</v>
      </c>
      <c r="O12" s="3">
        <v>25778411</v>
      </c>
      <c r="P12" s="3">
        <f>O12/1000</f>
        <v>25778.411</v>
      </c>
      <c r="Q12" s="3">
        <v>26639036</v>
      </c>
      <c r="R12" s="3">
        <f>Q12/1000</f>
        <v>26639.036</v>
      </c>
      <c r="S12" s="3">
        <v>27388999.800000001</v>
      </c>
      <c r="T12" s="3">
        <f>S12/1000</f>
        <v>27388.999800000001</v>
      </c>
      <c r="U12" s="3">
        <v>28389000</v>
      </c>
      <c r="V12" s="3">
        <f>U12/1000</f>
        <v>28389</v>
      </c>
      <c r="W12" s="3">
        <v>28452250</v>
      </c>
      <c r="X12" s="3">
        <f>W12/1000</f>
        <v>28452.25</v>
      </c>
      <c r="Y12" s="178">
        <v>28200314.149999999</v>
      </c>
      <c r="Z12" s="3">
        <f>Y12/1000</f>
        <v>28200.314149999998</v>
      </c>
      <c r="AA12" s="3">
        <v>28240000</v>
      </c>
      <c r="AB12" s="3">
        <f t="shared" ref="AB12:AB16" si="2">AA12/1000</f>
        <v>28240</v>
      </c>
      <c r="AC12" s="3">
        <v>28256000</v>
      </c>
      <c r="AD12" s="3">
        <f>AC12/1000</f>
        <v>28256</v>
      </c>
      <c r="AE12" s="3">
        <v>29391958</v>
      </c>
      <c r="AF12" s="3">
        <f>AE12/1000</f>
        <v>29391.957999999999</v>
      </c>
      <c r="AG12" s="3">
        <v>29770045</v>
      </c>
      <c r="AH12" s="3">
        <f>AG12/1000</f>
        <v>29770.044999999998</v>
      </c>
    </row>
    <row r="13" spans="1:34" x14ac:dyDescent="0.2">
      <c r="A13" s="1" t="s">
        <v>4</v>
      </c>
      <c r="B13" s="1">
        <v>414261</v>
      </c>
      <c r="C13" s="1">
        <v>449214</v>
      </c>
      <c r="D13" s="1">
        <v>488254.35</v>
      </c>
      <c r="E13" s="1">
        <v>514347.4</v>
      </c>
      <c r="F13" s="1">
        <v>551340.80000000005</v>
      </c>
      <c r="G13" s="1">
        <v>554023.5</v>
      </c>
      <c r="H13" s="1">
        <v>562363.65099999995</v>
      </c>
      <c r="I13" s="1">
        <v>556105.6</v>
      </c>
      <c r="J13" s="1">
        <v>584579.69999999995</v>
      </c>
      <c r="K13" s="1">
        <f t="shared" ref="K13:K16" si="3">AH13</f>
        <v>596454.6</v>
      </c>
      <c r="L13" s="151">
        <f t="shared" ref="L13:L39" si="4">(K13-J13)*100/J13</f>
        <v>2.031356887692136</v>
      </c>
      <c r="M13" s="151">
        <f t="shared" ref="M13:M16" si="5">(K13-B13)*100/B13</f>
        <v>43.980389174940427</v>
      </c>
      <c r="O13" s="3">
        <v>414260500</v>
      </c>
      <c r="P13" s="3">
        <f>O13/1000</f>
        <v>414260.5</v>
      </c>
      <c r="Q13" s="3">
        <v>449214000</v>
      </c>
      <c r="R13" s="3">
        <f>Q13/1000</f>
        <v>449214</v>
      </c>
      <c r="S13" s="3">
        <v>488254350</v>
      </c>
      <c r="T13" s="3">
        <f>S13/1000</f>
        <v>488254.35</v>
      </c>
      <c r="U13" s="3">
        <v>514347400</v>
      </c>
      <c r="V13" s="3">
        <f>U13/1000</f>
        <v>514347.4</v>
      </c>
      <c r="W13" s="3">
        <v>551340800</v>
      </c>
      <c r="X13" s="3">
        <f>W13/1000</f>
        <v>551340.80000000005</v>
      </c>
      <c r="Y13" s="178">
        <v>554023500</v>
      </c>
      <c r="Z13" s="3">
        <f>Y13/1000</f>
        <v>554023.5</v>
      </c>
      <c r="AA13" s="3">
        <v>562363651</v>
      </c>
      <c r="AB13" s="3">
        <f t="shared" si="2"/>
        <v>562363.65099999995</v>
      </c>
      <c r="AC13" s="3">
        <v>556105600</v>
      </c>
      <c r="AD13" s="3">
        <f t="shared" ref="AD13:AD16" si="6">AC13/1000</f>
        <v>556105.6</v>
      </c>
      <c r="AE13" s="3">
        <v>584579700</v>
      </c>
      <c r="AF13" s="3">
        <f t="shared" ref="AF13:AF39" si="7">AE13/1000</f>
        <v>584579.69999999995</v>
      </c>
      <c r="AG13" s="3">
        <v>596454600</v>
      </c>
      <c r="AH13" s="3">
        <f t="shared" ref="AH13:AH16" si="8">AG13/1000</f>
        <v>596454.6</v>
      </c>
    </row>
    <row r="14" spans="1:34" x14ac:dyDescent="0.2">
      <c r="A14" s="1" t="s">
        <v>5</v>
      </c>
      <c r="B14" s="1">
        <v>202685</v>
      </c>
      <c r="C14" s="1">
        <v>200042</v>
      </c>
      <c r="D14" s="1">
        <v>200176.91863999999</v>
      </c>
      <c r="E14" s="1">
        <v>200396.16786000002</v>
      </c>
      <c r="F14" s="1">
        <v>200769.77900000001</v>
      </c>
      <c r="G14" s="1">
        <v>203281.01973</v>
      </c>
      <c r="H14" s="1">
        <v>229660.21381000002</v>
      </c>
      <c r="I14" s="1">
        <v>237952.76198000001</v>
      </c>
      <c r="J14" s="1">
        <v>232551.11104000002</v>
      </c>
      <c r="K14" s="1">
        <f t="shared" si="3"/>
        <v>264557.19900000002</v>
      </c>
      <c r="L14" s="151">
        <f t="shared" si="4"/>
        <v>13.763033776473677</v>
      </c>
      <c r="M14" s="151">
        <f t="shared" si="5"/>
        <v>30.526284135481177</v>
      </c>
      <c r="O14" s="3">
        <v>202685137</v>
      </c>
      <c r="P14" s="3">
        <f>O14/1000</f>
        <v>202685.13699999999</v>
      </c>
      <c r="Q14" s="3">
        <v>200042173</v>
      </c>
      <c r="R14" s="3">
        <f>Q14/1000</f>
        <v>200042.17300000001</v>
      </c>
      <c r="S14" s="3">
        <v>200176918.63999999</v>
      </c>
      <c r="T14" s="3">
        <f>S14/1000</f>
        <v>200176.91863999999</v>
      </c>
      <c r="U14" s="3">
        <v>200396167.86000001</v>
      </c>
      <c r="V14" s="3">
        <f>U14/1000</f>
        <v>200396.16786000002</v>
      </c>
      <c r="W14" s="3">
        <v>200769779</v>
      </c>
      <c r="X14" s="3">
        <f>W14/1000</f>
        <v>200769.77900000001</v>
      </c>
      <c r="Y14" s="178">
        <f>210018415-6737395.27</f>
        <v>203281019.72999999</v>
      </c>
      <c r="Z14" s="3">
        <f>Y14/1000</f>
        <v>203281.01973</v>
      </c>
      <c r="AA14" s="3">
        <v>229660213.81</v>
      </c>
      <c r="AB14" s="3">
        <f t="shared" si="2"/>
        <v>229660.21381000002</v>
      </c>
      <c r="AC14" s="3">
        <v>237952761.98000002</v>
      </c>
      <c r="AD14" s="3">
        <f t="shared" si="6"/>
        <v>237952.76198000001</v>
      </c>
      <c r="AE14" s="3">
        <v>232551111.04000002</v>
      </c>
      <c r="AF14" s="3">
        <f t="shared" si="7"/>
        <v>232551.11104000002</v>
      </c>
      <c r="AG14" s="3">
        <v>264557199</v>
      </c>
      <c r="AH14" s="3">
        <f t="shared" si="8"/>
        <v>264557.19900000002</v>
      </c>
    </row>
    <row r="15" spans="1:34" x14ac:dyDescent="0.2">
      <c r="A15" s="1" t="s">
        <v>6</v>
      </c>
      <c r="B15" s="1">
        <v>570513</v>
      </c>
      <c r="C15" s="1">
        <v>591810</v>
      </c>
      <c r="D15" s="1">
        <v>607173.54616999999</v>
      </c>
      <c r="E15" s="1">
        <v>617864.72699999996</v>
      </c>
      <c r="F15" s="1">
        <v>646292.52</v>
      </c>
      <c r="G15" s="1">
        <v>670737.63899999997</v>
      </c>
      <c r="H15" s="1">
        <v>663192.51</v>
      </c>
      <c r="I15" s="1">
        <v>668543.77</v>
      </c>
      <c r="J15" s="1">
        <v>689746.18700000003</v>
      </c>
      <c r="K15" s="1">
        <f t="shared" si="3"/>
        <v>712086.09100000001</v>
      </c>
      <c r="L15" s="151">
        <f t="shared" si="4"/>
        <v>3.2388586441000475</v>
      </c>
      <c r="M15" s="151">
        <f t="shared" si="5"/>
        <v>24.815050840208727</v>
      </c>
      <c r="O15" s="3">
        <v>570512547</v>
      </c>
      <c r="P15" s="3">
        <f>O15/1000</f>
        <v>570512.54700000002</v>
      </c>
      <c r="Q15" s="3">
        <v>591809879</v>
      </c>
      <c r="R15" s="3">
        <f>Q15/1000</f>
        <v>591809.87899999996</v>
      </c>
      <c r="S15" s="3">
        <v>607173546.16999996</v>
      </c>
      <c r="T15" s="3">
        <f>S15/1000</f>
        <v>607173.54616999999</v>
      </c>
      <c r="U15" s="3">
        <v>617864727</v>
      </c>
      <c r="V15" s="3">
        <f>U15/1000</f>
        <v>617864.72699999996</v>
      </c>
      <c r="W15" s="3">
        <v>646292520</v>
      </c>
      <c r="X15" s="3">
        <f>W15/1000</f>
        <v>646292.52</v>
      </c>
      <c r="Y15" s="178">
        <v>670737639</v>
      </c>
      <c r="Z15" s="3">
        <f>Y15/1000</f>
        <v>670737.63899999997</v>
      </c>
      <c r="AA15" s="3">
        <v>663192510</v>
      </c>
      <c r="AB15" s="3">
        <f t="shared" si="2"/>
        <v>663192.51</v>
      </c>
      <c r="AC15" s="3">
        <v>668543770</v>
      </c>
      <c r="AD15" s="3">
        <f t="shared" si="6"/>
        <v>668543.77</v>
      </c>
      <c r="AE15" s="3">
        <v>689746187</v>
      </c>
      <c r="AF15" s="3">
        <f t="shared" si="7"/>
        <v>689746.18700000003</v>
      </c>
      <c r="AG15" s="3">
        <v>712086091</v>
      </c>
      <c r="AH15" s="3">
        <f t="shared" si="8"/>
        <v>712086.09100000001</v>
      </c>
    </row>
    <row r="16" spans="1:34" x14ac:dyDescent="0.2">
      <c r="A16" s="1" t="s">
        <v>7</v>
      </c>
      <c r="B16" s="1">
        <v>80913</v>
      </c>
      <c r="C16" s="1">
        <v>85713</v>
      </c>
      <c r="D16" s="1">
        <v>90378.744000000006</v>
      </c>
      <c r="E16" s="1">
        <v>95358.284</v>
      </c>
      <c r="F16" s="1">
        <v>100658.90151000001</v>
      </c>
      <c r="G16" s="1">
        <v>103615.515</v>
      </c>
      <c r="H16" s="1">
        <v>105010.11</v>
      </c>
      <c r="I16" s="1">
        <v>109059.947</v>
      </c>
      <c r="J16" s="1">
        <v>110284.424</v>
      </c>
      <c r="K16" s="1">
        <f t="shared" si="3"/>
        <v>113394.429</v>
      </c>
      <c r="L16" s="151">
        <f t="shared" si="4"/>
        <v>2.8199857125789629</v>
      </c>
      <c r="M16" s="151">
        <f t="shared" si="5"/>
        <v>40.143646879982207</v>
      </c>
      <c r="O16" s="3">
        <v>80912612</v>
      </c>
      <c r="P16" s="3">
        <f>O16/1000</f>
        <v>80912.611999999994</v>
      </c>
      <c r="Q16" s="3">
        <v>85712612</v>
      </c>
      <c r="R16" s="3">
        <f>Q16/1000</f>
        <v>85712.611999999994</v>
      </c>
      <c r="S16" s="3">
        <v>90378744</v>
      </c>
      <c r="T16" s="3">
        <f>S16/1000</f>
        <v>90378.744000000006</v>
      </c>
      <c r="U16" s="3">
        <v>95358284</v>
      </c>
      <c r="V16" s="3">
        <f>U16/1000</f>
        <v>95358.284</v>
      </c>
      <c r="W16" s="3">
        <v>100658901.51000001</v>
      </c>
      <c r="X16" s="3">
        <f>W16/1000</f>
        <v>100658.90151000001</v>
      </c>
      <c r="Y16" s="178">
        <v>103615515</v>
      </c>
      <c r="Z16" s="3">
        <f>Y16/1000</f>
        <v>103615.515</v>
      </c>
      <c r="AA16" s="3">
        <v>105010110</v>
      </c>
      <c r="AB16" s="3">
        <f t="shared" si="2"/>
        <v>105010.11</v>
      </c>
      <c r="AC16" s="3">
        <v>109059947</v>
      </c>
      <c r="AD16" s="3">
        <f t="shared" si="6"/>
        <v>109059.947</v>
      </c>
      <c r="AE16" s="3">
        <v>110284424</v>
      </c>
      <c r="AF16" s="3">
        <f t="shared" si="7"/>
        <v>110284.424</v>
      </c>
      <c r="AG16" s="3">
        <v>113394429</v>
      </c>
      <c r="AH16" s="3">
        <f t="shared" si="8"/>
        <v>113394.429</v>
      </c>
    </row>
    <row r="17" spans="1:34" x14ac:dyDescent="0.2">
      <c r="L17" s="151"/>
      <c r="M17" s="151"/>
      <c r="Y17" s="178"/>
    </row>
    <row r="18" spans="1:34" x14ac:dyDescent="0.2">
      <c r="A18" s="1" t="s">
        <v>8</v>
      </c>
      <c r="B18" s="1">
        <v>10977</v>
      </c>
      <c r="C18" s="1">
        <v>11300</v>
      </c>
      <c r="D18" s="1">
        <v>11850</v>
      </c>
      <c r="E18" s="1">
        <v>12250</v>
      </c>
      <c r="F18" s="1">
        <v>12367.678</v>
      </c>
      <c r="G18" s="1">
        <v>12145.724</v>
      </c>
      <c r="H18" s="1">
        <v>12415.902</v>
      </c>
      <c r="I18" s="1">
        <v>12299.444</v>
      </c>
      <c r="J18" s="1">
        <v>13206.3045</v>
      </c>
      <c r="K18" s="1">
        <f t="shared" ref="K18:K39" si="9">AH18</f>
        <v>13416.326999999999</v>
      </c>
      <c r="L18" s="151">
        <f t="shared" si="4"/>
        <v>1.5903199869425935</v>
      </c>
      <c r="M18" s="151">
        <f t="shared" ref="M18:M39" si="10">(K18-B18)*100/B18</f>
        <v>22.22216452582672</v>
      </c>
      <c r="O18" s="3">
        <v>10977114</v>
      </c>
      <c r="P18" s="3">
        <f>O18/1000</f>
        <v>10977.114</v>
      </c>
      <c r="Q18" s="3">
        <v>11300000</v>
      </c>
      <c r="R18" s="3">
        <f>Q18/1000</f>
        <v>11300</v>
      </c>
      <c r="S18" s="3">
        <v>11850000</v>
      </c>
      <c r="T18" s="3">
        <f>S18/1000</f>
        <v>11850</v>
      </c>
      <c r="U18" s="3">
        <v>12250000</v>
      </c>
      <c r="V18" s="3">
        <f>U18/1000</f>
        <v>12250</v>
      </c>
      <c r="W18" s="3">
        <v>12367678</v>
      </c>
      <c r="X18" s="3">
        <f>W18/1000</f>
        <v>12367.678</v>
      </c>
      <c r="Y18" s="97">
        <v>12145724</v>
      </c>
      <c r="Z18" s="3">
        <f>Y18/1000</f>
        <v>12145.724</v>
      </c>
      <c r="AA18" s="3">
        <v>12415902</v>
      </c>
      <c r="AB18" s="3">
        <f t="shared" ref="AB18:AB22" si="11">AA18/1000</f>
        <v>12415.902</v>
      </c>
      <c r="AC18" s="3">
        <v>12299444</v>
      </c>
      <c r="AD18" s="3">
        <f>AC18/1000</f>
        <v>12299.444</v>
      </c>
      <c r="AE18" s="3">
        <v>13206304.5</v>
      </c>
      <c r="AF18" s="3">
        <f t="shared" si="7"/>
        <v>13206.3045</v>
      </c>
      <c r="AG18" s="3">
        <v>13416327</v>
      </c>
      <c r="AH18" s="3">
        <f t="shared" ref="AH18:AH39" si="12">AG18/1000</f>
        <v>13416.326999999999</v>
      </c>
    </row>
    <row r="19" spans="1:34" x14ac:dyDescent="0.2">
      <c r="A19" s="1" t="s">
        <v>9</v>
      </c>
      <c r="B19" s="1">
        <v>126687</v>
      </c>
      <c r="C19" s="1">
        <v>135807</v>
      </c>
      <c r="D19" s="1">
        <v>144998.07199999999</v>
      </c>
      <c r="E19" s="1">
        <v>151107.35800000001</v>
      </c>
      <c r="F19" s="1">
        <v>164164.87599999999</v>
      </c>
      <c r="G19" s="1">
        <v>169601.29199999999</v>
      </c>
      <c r="H19" s="1">
        <v>166780.24400000001</v>
      </c>
      <c r="I19" s="1">
        <v>165372.09099999999</v>
      </c>
      <c r="J19" s="1">
        <v>170799.56400000001</v>
      </c>
      <c r="K19" s="1">
        <f t="shared" si="9"/>
        <v>170412.791</v>
      </c>
      <c r="L19" s="151">
        <f t="shared" si="4"/>
        <v>-0.22644847032514415</v>
      </c>
      <c r="M19" s="151">
        <f t="shared" si="10"/>
        <v>34.514820778769717</v>
      </c>
      <c r="O19" s="3">
        <v>126686908</v>
      </c>
      <c r="P19" s="3">
        <f>O19/1000</f>
        <v>126686.908</v>
      </c>
      <c r="Q19" s="3">
        <v>135806760</v>
      </c>
      <c r="R19" s="3">
        <f>Q19/1000</f>
        <v>135806.76</v>
      </c>
      <c r="S19" s="3">
        <v>144998072</v>
      </c>
      <c r="T19" s="3">
        <f>S19/1000</f>
        <v>144998.07199999999</v>
      </c>
      <c r="U19" s="3">
        <v>151107358</v>
      </c>
      <c r="V19" s="3">
        <f>U19/1000</f>
        <v>151107.35800000001</v>
      </c>
      <c r="W19" s="3">
        <v>164164876</v>
      </c>
      <c r="X19" s="3">
        <f>W19/1000</f>
        <v>164164.87599999999</v>
      </c>
      <c r="Y19" s="97">
        <v>169601292</v>
      </c>
      <c r="Z19" s="3">
        <f>Y19/1000</f>
        <v>169601.29199999999</v>
      </c>
      <c r="AA19" s="3">
        <v>166780244</v>
      </c>
      <c r="AB19" s="3">
        <f t="shared" si="11"/>
        <v>166780.24400000001</v>
      </c>
      <c r="AC19" s="3">
        <v>165372091</v>
      </c>
      <c r="AD19" s="3">
        <f t="shared" ref="AD19:AD22" si="13">AC19/1000</f>
        <v>165372.09099999999</v>
      </c>
      <c r="AE19" s="3">
        <v>170799564</v>
      </c>
      <c r="AF19" s="3">
        <f t="shared" si="7"/>
        <v>170799.56400000001</v>
      </c>
      <c r="AG19" s="3">
        <v>170412791</v>
      </c>
      <c r="AH19" s="3">
        <f t="shared" si="12"/>
        <v>170412.791</v>
      </c>
    </row>
    <row r="20" spans="1:34" x14ac:dyDescent="0.2">
      <c r="A20" s="1" t="s">
        <v>10</v>
      </c>
      <c r="B20" s="1">
        <v>58709</v>
      </c>
      <c r="C20" s="1">
        <v>62229</v>
      </c>
      <c r="D20" s="1">
        <v>65715.09</v>
      </c>
      <c r="E20" s="1">
        <v>64435.161999999997</v>
      </c>
      <c r="F20" s="1">
        <v>69915.161999999997</v>
      </c>
      <c r="G20" s="1">
        <v>68385.625</v>
      </c>
      <c r="H20" s="1">
        <v>68350.618000000002</v>
      </c>
      <c r="I20" s="1">
        <v>67156.013999999996</v>
      </c>
      <c r="J20" s="1">
        <v>69615.832999999999</v>
      </c>
      <c r="K20" s="1">
        <f t="shared" si="9"/>
        <v>72848.292000000001</v>
      </c>
      <c r="L20" s="151">
        <f t="shared" si="4"/>
        <v>4.6432813638816945</v>
      </c>
      <c r="M20" s="151">
        <f t="shared" si="10"/>
        <v>24.083687339249522</v>
      </c>
      <c r="O20" s="3">
        <v>58708711</v>
      </c>
      <c r="P20" s="3">
        <f>O20/1000</f>
        <v>58708.711000000003</v>
      </c>
      <c r="Q20" s="3">
        <v>62229000</v>
      </c>
      <c r="R20" s="3">
        <f>Q20/1000</f>
        <v>62229</v>
      </c>
      <c r="S20" s="3">
        <v>65715090</v>
      </c>
      <c r="T20" s="3">
        <f>S20/1000</f>
        <v>65715.09</v>
      </c>
      <c r="U20" s="3">
        <v>64435162</v>
      </c>
      <c r="V20" s="3">
        <f>U20/1000</f>
        <v>64435.161999999997</v>
      </c>
      <c r="W20" s="3">
        <v>69915162</v>
      </c>
      <c r="X20" s="3">
        <f>W20/1000</f>
        <v>69915.161999999997</v>
      </c>
      <c r="Y20" s="97">
        <v>68385625</v>
      </c>
      <c r="Z20" s="3">
        <f>Y20/1000</f>
        <v>68385.625</v>
      </c>
      <c r="AA20" s="3">
        <v>68350618</v>
      </c>
      <c r="AB20" s="3">
        <f t="shared" si="11"/>
        <v>68350.618000000002</v>
      </c>
      <c r="AC20" s="3">
        <v>67156014</v>
      </c>
      <c r="AD20" s="3">
        <f t="shared" si="13"/>
        <v>67156.013999999996</v>
      </c>
      <c r="AE20" s="3">
        <v>69615833</v>
      </c>
      <c r="AF20" s="3">
        <f t="shared" si="7"/>
        <v>69615.832999999999</v>
      </c>
      <c r="AG20" s="3">
        <v>72848292</v>
      </c>
      <c r="AH20" s="3">
        <f t="shared" si="12"/>
        <v>72848.292000000001</v>
      </c>
    </row>
    <row r="21" spans="1:34" x14ac:dyDescent="0.2">
      <c r="A21" s="1" t="s">
        <v>11</v>
      </c>
      <c r="B21" s="1">
        <v>101794</v>
      </c>
      <c r="C21" s="1">
        <v>112217</v>
      </c>
      <c r="D21" s="1">
        <v>124006</v>
      </c>
      <c r="E21" s="1">
        <v>135856</v>
      </c>
      <c r="F21" s="1">
        <v>138466.10000999999</v>
      </c>
      <c r="G21" s="1">
        <v>145093.20000000001</v>
      </c>
      <c r="H21" s="1">
        <v>145296.6</v>
      </c>
      <c r="I21" s="1">
        <v>145620.70000000001</v>
      </c>
      <c r="J21" s="1">
        <v>153957.20000000001</v>
      </c>
      <c r="K21" s="1">
        <f t="shared" si="9"/>
        <v>156862</v>
      </c>
      <c r="L21" s="151">
        <f t="shared" si="4"/>
        <v>1.8867581379760012</v>
      </c>
      <c r="M21" s="151">
        <f t="shared" si="10"/>
        <v>54.097491011258029</v>
      </c>
      <c r="O21" s="3">
        <v>101794000</v>
      </c>
      <c r="P21" s="3">
        <f>O21/1000</f>
        <v>101794</v>
      </c>
      <c r="Q21" s="3">
        <v>112217000</v>
      </c>
      <c r="R21" s="3">
        <f>Q21/1000</f>
        <v>112217</v>
      </c>
      <c r="S21" s="3">
        <v>124006000</v>
      </c>
      <c r="T21" s="3">
        <f>S21/1000</f>
        <v>124006</v>
      </c>
      <c r="U21" s="3">
        <v>135856000</v>
      </c>
      <c r="V21" s="3">
        <f>U21/1000</f>
        <v>135856</v>
      </c>
      <c r="W21" s="3">
        <v>138466100.00999999</v>
      </c>
      <c r="X21" s="3">
        <f>W21/1000</f>
        <v>138466.10000999999</v>
      </c>
      <c r="Y21" s="97">
        <v>145093200</v>
      </c>
      <c r="Z21" s="3">
        <f>Y21/1000</f>
        <v>145093.20000000001</v>
      </c>
      <c r="AA21" s="3">
        <v>145296600</v>
      </c>
      <c r="AB21" s="3">
        <f t="shared" si="11"/>
        <v>145296.6</v>
      </c>
      <c r="AC21" s="3">
        <v>145620700</v>
      </c>
      <c r="AD21" s="3">
        <f t="shared" si="13"/>
        <v>145620.70000000001</v>
      </c>
      <c r="AE21" s="3">
        <v>153957200</v>
      </c>
      <c r="AF21" s="3">
        <f t="shared" si="7"/>
        <v>153957.20000000001</v>
      </c>
      <c r="AG21" s="3">
        <v>156862000</v>
      </c>
      <c r="AH21" s="3">
        <f t="shared" si="12"/>
        <v>156862</v>
      </c>
    </row>
    <row r="22" spans="1:34" x14ac:dyDescent="0.2">
      <c r="A22" s="1" t="s">
        <v>12</v>
      </c>
      <c r="B22" s="1">
        <v>15220</v>
      </c>
      <c r="C22" s="1">
        <v>15423</v>
      </c>
      <c r="D22" s="1">
        <v>16344.83</v>
      </c>
      <c r="E22" s="1">
        <v>16669.686000000002</v>
      </c>
      <c r="F22" s="1">
        <v>17473.3</v>
      </c>
      <c r="G22" s="1">
        <v>17034.816999999999</v>
      </c>
      <c r="H22" s="1">
        <v>17389.544999999998</v>
      </c>
      <c r="I22" s="1">
        <v>16481.887999999999</v>
      </c>
      <c r="J22" s="1">
        <v>17963.317999999999</v>
      </c>
      <c r="K22" s="1">
        <f t="shared" si="9"/>
        <v>18359.68</v>
      </c>
      <c r="L22" s="151">
        <f t="shared" si="4"/>
        <v>2.206507728694671</v>
      </c>
      <c r="M22" s="151">
        <f t="shared" si="10"/>
        <v>20.628646517739817</v>
      </c>
      <c r="O22" s="3">
        <v>15220189</v>
      </c>
      <c r="P22" s="3">
        <f>O22/1000</f>
        <v>15220.189</v>
      </c>
      <c r="Q22" s="3">
        <v>15422902</v>
      </c>
      <c r="R22" s="3">
        <f>Q22/1000</f>
        <v>15422.902</v>
      </c>
      <c r="S22" s="3">
        <v>16344830</v>
      </c>
      <c r="T22" s="3">
        <f>S22/1000</f>
        <v>16344.83</v>
      </c>
      <c r="U22" s="3">
        <v>16669686</v>
      </c>
      <c r="V22" s="3">
        <f>U22/1000</f>
        <v>16669.686000000002</v>
      </c>
      <c r="W22" s="3">
        <v>17473300</v>
      </c>
      <c r="X22" s="3">
        <f>W22/1000</f>
        <v>17473.3</v>
      </c>
      <c r="Y22" s="97">
        <v>17034817</v>
      </c>
      <c r="Z22" s="3">
        <f>Y22/1000</f>
        <v>17034.816999999999</v>
      </c>
      <c r="AA22" s="3">
        <v>17389545</v>
      </c>
      <c r="AB22" s="3">
        <f t="shared" si="11"/>
        <v>17389.544999999998</v>
      </c>
      <c r="AC22" s="3">
        <v>16481888</v>
      </c>
      <c r="AD22" s="3">
        <f t="shared" si="13"/>
        <v>16481.887999999999</v>
      </c>
      <c r="AE22" s="3">
        <v>17963318</v>
      </c>
      <c r="AF22" s="3">
        <f t="shared" si="7"/>
        <v>17963.317999999999</v>
      </c>
      <c r="AG22" s="3">
        <v>18359680</v>
      </c>
      <c r="AH22" s="3">
        <f t="shared" si="12"/>
        <v>18359.68</v>
      </c>
    </row>
    <row r="23" spans="1:34" x14ac:dyDescent="0.2">
      <c r="L23" s="151"/>
      <c r="M23" s="151"/>
      <c r="Y23" s="178"/>
    </row>
    <row r="24" spans="1:34" x14ac:dyDescent="0.2">
      <c r="A24" s="1" t="s">
        <v>13</v>
      </c>
      <c r="B24" s="1">
        <v>175506</v>
      </c>
      <c r="C24" s="1">
        <v>188695</v>
      </c>
      <c r="D24" s="1">
        <v>205597.12906000001</v>
      </c>
      <c r="E24" s="1">
        <v>228388.00722999999</v>
      </c>
      <c r="F24" s="1">
        <v>238250.80899000002</v>
      </c>
      <c r="G24" s="1">
        <v>221957.26500000001</v>
      </c>
      <c r="H24" s="1">
        <v>223501.99100000001</v>
      </c>
      <c r="I24" s="1">
        <v>230794.715</v>
      </c>
      <c r="J24" s="1">
        <v>224522.58799999999</v>
      </c>
      <c r="K24" s="1">
        <f t="shared" ref="K24" si="14">AH24</f>
        <v>227713.1</v>
      </c>
      <c r="L24" s="151">
        <f t="shared" si="4"/>
        <v>1.4210204988373005</v>
      </c>
      <c r="M24" s="151">
        <f t="shared" ref="M24" si="15">(K24-B24)*100/B24</f>
        <v>29.746618349230232</v>
      </c>
      <c r="O24" s="3">
        <v>175505761</v>
      </c>
      <c r="P24" s="3">
        <f>O24/1000</f>
        <v>175505.761</v>
      </c>
      <c r="Q24" s="3">
        <v>188694908</v>
      </c>
      <c r="R24" s="3">
        <f>Q24/1000</f>
        <v>188694.908</v>
      </c>
      <c r="S24" s="3">
        <v>205597129.06</v>
      </c>
      <c r="T24" s="3">
        <f>S24/1000</f>
        <v>205597.12906000001</v>
      </c>
      <c r="U24" s="3">
        <v>228388007.22999999</v>
      </c>
      <c r="V24" s="3">
        <f>U24/1000</f>
        <v>228388.00722999999</v>
      </c>
      <c r="W24" s="3">
        <v>238250808.99000001</v>
      </c>
      <c r="X24" s="3">
        <f>W24/1000</f>
        <v>238250.80899000002</v>
      </c>
      <c r="Y24" s="178">
        <v>221957265</v>
      </c>
      <c r="Z24" s="3">
        <f>Y24/1000</f>
        <v>221957.26500000001</v>
      </c>
      <c r="AA24" s="3">
        <v>223501991</v>
      </c>
      <c r="AB24" s="3">
        <f t="shared" ref="AB24:AB28" si="16">AA24/1000</f>
        <v>223501.99100000001</v>
      </c>
      <c r="AC24" s="3">
        <v>230794715</v>
      </c>
      <c r="AD24" s="3">
        <f>AC24/1000</f>
        <v>230794.715</v>
      </c>
      <c r="AE24" s="3">
        <v>224522588</v>
      </c>
      <c r="AF24" s="3">
        <f t="shared" si="7"/>
        <v>224522.58799999999</v>
      </c>
      <c r="AG24" s="3">
        <v>227713100</v>
      </c>
      <c r="AH24" s="3">
        <f t="shared" ref="AH24" si="17">AG24/1000</f>
        <v>227713.1</v>
      </c>
    </row>
    <row r="25" spans="1:34" x14ac:dyDescent="0.2">
      <c r="A25" s="1" t="s">
        <v>14</v>
      </c>
      <c r="B25" s="1">
        <v>18375</v>
      </c>
      <c r="C25" s="1">
        <v>18830</v>
      </c>
      <c r="D25" s="1">
        <v>19161.10238</v>
      </c>
      <c r="E25" s="1">
        <v>21900.167980000002</v>
      </c>
      <c r="F25" s="1">
        <v>22773.73486</v>
      </c>
      <c r="G25" s="1">
        <v>23292.92914</v>
      </c>
      <c r="H25" s="1">
        <v>23386.980760000002</v>
      </c>
      <c r="I25" s="1">
        <v>24870.0661</v>
      </c>
      <c r="J25" s="1">
        <v>26042.36492</v>
      </c>
      <c r="K25" s="1">
        <f t="shared" si="9"/>
        <v>26201.544000000002</v>
      </c>
      <c r="L25" s="151">
        <f t="shared" si="4"/>
        <v>0.6112312782997501</v>
      </c>
      <c r="M25" s="151">
        <f t="shared" si="10"/>
        <v>42.593436734693888</v>
      </c>
      <c r="O25" s="3">
        <v>18375339</v>
      </c>
      <c r="P25" s="3">
        <f>O25/1000</f>
        <v>18375.339</v>
      </c>
      <c r="Q25" s="3">
        <v>18830158</v>
      </c>
      <c r="R25" s="3">
        <f>Q25/1000</f>
        <v>18830.157999999999</v>
      </c>
      <c r="S25" s="3">
        <v>19161102.379999999</v>
      </c>
      <c r="T25" s="3">
        <f>S25/1000</f>
        <v>19161.10238</v>
      </c>
      <c r="U25" s="3">
        <v>21900167.98</v>
      </c>
      <c r="V25" s="3">
        <f>U25/1000</f>
        <v>21900.167980000002</v>
      </c>
      <c r="W25" s="3">
        <v>22773734.859999999</v>
      </c>
      <c r="X25" s="3">
        <f>W25/1000</f>
        <v>22773.73486</v>
      </c>
      <c r="Y25" s="178">
        <v>23292929.140000001</v>
      </c>
      <c r="Z25" s="3">
        <f>Y25/1000</f>
        <v>23292.92914</v>
      </c>
      <c r="AA25" s="3">
        <v>23386980.760000002</v>
      </c>
      <c r="AB25" s="3">
        <f t="shared" si="16"/>
        <v>23386.980760000002</v>
      </c>
      <c r="AC25" s="3">
        <v>24870066.100000001</v>
      </c>
      <c r="AD25" s="3">
        <f t="shared" ref="AD25:AD28" si="18">AC25/1000</f>
        <v>24870.0661</v>
      </c>
      <c r="AE25" s="3">
        <v>26042364.920000002</v>
      </c>
      <c r="AF25" s="3">
        <f t="shared" si="7"/>
        <v>26042.36492</v>
      </c>
      <c r="AG25" s="3">
        <v>26201544</v>
      </c>
      <c r="AH25" s="3">
        <f t="shared" si="12"/>
        <v>26201.544000000002</v>
      </c>
    </row>
    <row r="26" spans="1:34" x14ac:dyDescent="0.2">
      <c r="A26" s="1" t="s">
        <v>15</v>
      </c>
      <c r="B26" s="1">
        <v>154047</v>
      </c>
      <c r="C26" s="1">
        <v>175415</v>
      </c>
      <c r="D26" s="1">
        <v>189414.8</v>
      </c>
      <c r="E26" s="1">
        <v>199614.8</v>
      </c>
      <c r="F26" s="1">
        <v>206978.734</v>
      </c>
      <c r="G26" s="1">
        <v>210414.8</v>
      </c>
      <c r="H26" s="1">
        <v>211067.38800000001</v>
      </c>
      <c r="I26" s="1">
        <v>217782.34400000001</v>
      </c>
      <c r="J26" s="1">
        <v>219821.36799999999</v>
      </c>
      <c r="K26" s="1">
        <f t="shared" si="9"/>
        <v>221300.72899999999</v>
      </c>
      <c r="L26" s="151">
        <f t="shared" si="4"/>
        <v>0.67298325611366616</v>
      </c>
      <c r="M26" s="151">
        <f t="shared" si="10"/>
        <v>43.657928424441884</v>
      </c>
      <c r="O26" s="3">
        <v>154047408</v>
      </c>
      <c r="P26" s="3">
        <f>O26/1000</f>
        <v>154047.408</v>
      </c>
      <c r="Q26" s="3">
        <v>175414800</v>
      </c>
      <c r="R26" s="3">
        <f>Q26/1000</f>
        <v>175414.8</v>
      </c>
      <c r="S26" s="3">
        <v>189414800</v>
      </c>
      <c r="T26" s="3">
        <f>S26/1000</f>
        <v>189414.8</v>
      </c>
      <c r="U26" s="3">
        <v>199614800</v>
      </c>
      <c r="V26" s="3">
        <f>U26/1000</f>
        <v>199614.8</v>
      </c>
      <c r="W26" s="3">
        <v>206978734</v>
      </c>
      <c r="X26" s="3">
        <f>W26/1000</f>
        <v>206978.734</v>
      </c>
      <c r="Y26" s="178">
        <v>210414800</v>
      </c>
      <c r="Z26" s="3">
        <f>Y26/1000</f>
        <v>210414.8</v>
      </c>
      <c r="AA26" s="3">
        <v>211067388</v>
      </c>
      <c r="AB26" s="3">
        <f t="shared" si="16"/>
        <v>211067.38800000001</v>
      </c>
      <c r="AC26" s="3">
        <v>217782344</v>
      </c>
      <c r="AD26" s="3">
        <f t="shared" si="18"/>
        <v>217782.34400000001</v>
      </c>
      <c r="AE26" s="3">
        <v>219821368</v>
      </c>
      <c r="AF26" s="3">
        <f t="shared" si="7"/>
        <v>219821.36799999999</v>
      </c>
      <c r="AG26" s="3">
        <v>221300729</v>
      </c>
      <c r="AH26" s="3">
        <f t="shared" si="12"/>
        <v>221300.72899999999</v>
      </c>
    </row>
    <row r="27" spans="1:34" x14ac:dyDescent="0.2">
      <c r="A27" s="1" t="s">
        <v>16</v>
      </c>
      <c r="B27" s="1">
        <v>334590</v>
      </c>
      <c r="C27" s="1">
        <v>362590</v>
      </c>
      <c r="D27" s="1">
        <v>393710.89</v>
      </c>
      <c r="E27" s="1">
        <v>427176.31599999999</v>
      </c>
      <c r="F27" s="1">
        <v>454794.61</v>
      </c>
      <c r="G27" s="1">
        <v>457560.424</v>
      </c>
      <c r="H27" s="1">
        <v>464708.788</v>
      </c>
      <c r="I27" s="1">
        <v>467617.04100000003</v>
      </c>
      <c r="J27" s="1">
        <v>482384.81800000003</v>
      </c>
      <c r="K27" s="1">
        <f t="shared" si="9"/>
        <v>497485.71899999998</v>
      </c>
      <c r="L27" s="151">
        <f t="shared" si="4"/>
        <v>3.130467717165998</v>
      </c>
      <c r="M27" s="151">
        <f t="shared" si="10"/>
        <v>48.685172599300635</v>
      </c>
      <c r="O27" s="3">
        <v>334589915</v>
      </c>
      <c r="P27" s="3">
        <f>O27/1000</f>
        <v>334589.91499999998</v>
      </c>
      <c r="Q27" s="3">
        <v>362590015</v>
      </c>
      <c r="R27" s="3">
        <f>Q27/1000</f>
        <v>362590.01500000001</v>
      </c>
      <c r="S27" s="3">
        <v>393710890</v>
      </c>
      <c r="T27" s="3">
        <f>S27/1000</f>
        <v>393710.89</v>
      </c>
      <c r="U27" s="3">
        <v>427176316</v>
      </c>
      <c r="V27" s="3">
        <f>U27/1000</f>
        <v>427176.31599999999</v>
      </c>
      <c r="W27" s="3">
        <v>454794610</v>
      </c>
      <c r="X27" s="3">
        <f>W27/1000</f>
        <v>454794.61</v>
      </c>
      <c r="Y27" s="178">
        <v>457560424</v>
      </c>
      <c r="Z27" s="3">
        <f>Y27/1000</f>
        <v>457560.424</v>
      </c>
      <c r="AA27" s="3">
        <v>464708788</v>
      </c>
      <c r="AB27" s="3">
        <f t="shared" si="16"/>
        <v>464708.788</v>
      </c>
      <c r="AC27" s="3">
        <v>467617041</v>
      </c>
      <c r="AD27" s="3">
        <f t="shared" si="18"/>
        <v>467617.04100000003</v>
      </c>
      <c r="AE27" s="3">
        <v>482384818</v>
      </c>
      <c r="AF27" s="3">
        <f t="shared" si="7"/>
        <v>482384.81800000003</v>
      </c>
      <c r="AG27" s="3">
        <v>497485719</v>
      </c>
      <c r="AH27" s="3">
        <f t="shared" si="12"/>
        <v>497485.71899999998</v>
      </c>
    </row>
    <row r="28" spans="1:34" x14ac:dyDescent="0.2">
      <c r="A28" s="1" t="s">
        <v>17</v>
      </c>
      <c r="B28" s="1">
        <v>13742</v>
      </c>
      <c r="C28" s="1">
        <v>14276</v>
      </c>
      <c r="D28" s="1">
        <v>15174.8</v>
      </c>
      <c r="E28" s="1">
        <v>16217</v>
      </c>
      <c r="F28" s="1">
        <v>17217</v>
      </c>
      <c r="G28" s="1">
        <v>17194.705999999998</v>
      </c>
      <c r="H28" s="1">
        <v>17119.319</v>
      </c>
      <c r="I28" s="1">
        <v>16128.111999999999</v>
      </c>
      <c r="J28" s="1">
        <v>17362.758000000002</v>
      </c>
      <c r="K28" s="1">
        <f t="shared" si="9"/>
        <v>17196.312000000002</v>
      </c>
      <c r="L28" s="151">
        <f t="shared" si="4"/>
        <v>-0.95863802283024335</v>
      </c>
      <c r="M28" s="151">
        <f t="shared" si="10"/>
        <v>25.136894192985022</v>
      </c>
      <c r="O28" s="3">
        <v>13741730</v>
      </c>
      <c r="P28" s="3">
        <f>O28/1000</f>
        <v>13741.73</v>
      </c>
      <c r="Q28" s="3">
        <v>14275613</v>
      </c>
      <c r="R28" s="3">
        <f>Q28/1000</f>
        <v>14275.612999999999</v>
      </c>
      <c r="S28" s="3">
        <v>15174800</v>
      </c>
      <c r="T28" s="3">
        <f>S28/1000</f>
        <v>15174.8</v>
      </c>
      <c r="U28" s="3">
        <v>16217000</v>
      </c>
      <c r="V28" s="3">
        <f>U28/1000</f>
        <v>16217</v>
      </c>
      <c r="W28" s="3">
        <v>17217000</v>
      </c>
      <c r="X28" s="3">
        <f>W28/1000</f>
        <v>17217</v>
      </c>
      <c r="Y28" s="178">
        <v>17194706</v>
      </c>
      <c r="Z28" s="3">
        <f>Y28/1000</f>
        <v>17194.705999999998</v>
      </c>
      <c r="AA28" s="3">
        <v>17119319</v>
      </c>
      <c r="AB28" s="3">
        <f t="shared" si="16"/>
        <v>17119.319</v>
      </c>
      <c r="AC28" s="3">
        <v>16128112</v>
      </c>
      <c r="AD28" s="3">
        <f t="shared" si="18"/>
        <v>16128.111999999999</v>
      </c>
      <c r="AE28" s="3">
        <v>17362758</v>
      </c>
      <c r="AF28" s="3">
        <f t="shared" si="7"/>
        <v>17362.758000000002</v>
      </c>
      <c r="AG28" s="3">
        <v>17196312</v>
      </c>
      <c r="AH28" s="3">
        <f t="shared" si="12"/>
        <v>17196.312000000002</v>
      </c>
    </row>
    <row r="29" spans="1:34" x14ac:dyDescent="0.2">
      <c r="L29" s="151"/>
      <c r="M29" s="151"/>
      <c r="Y29" s="178"/>
    </row>
    <row r="30" spans="1:34" x14ac:dyDescent="0.2">
      <c r="A30" s="1" t="s">
        <v>18</v>
      </c>
      <c r="B30" s="1">
        <v>1210596</v>
      </c>
      <c r="C30" s="1">
        <v>1283070</v>
      </c>
      <c r="D30" s="1">
        <v>1381701.4148900001</v>
      </c>
      <c r="E30" s="1">
        <v>1449834.862</v>
      </c>
      <c r="F30" s="1">
        <v>1513763.86048</v>
      </c>
      <c r="G30" s="1">
        <v>1428500.9697700001</v>
      </c>
      <c r="H30" s="1">
        <v>1415260.32064</v>
      </c>
      <c r="I30" s="1">
        <v>1370271.3922899999</v>
      </c>
      <c r="J30" s="1">
        <v>1419639.4509999999</v>
      </c>
      <c r="K30" s="1">
        <f t="shared" ref="K30" si="19">AH30</f>
        <v>1448376.344</v>
      </c>
      <c r="L30" s="151">
        <f t="shared" si="4"/>
        <v>2.024238829074366</v>
      </c>
      <c r="M30" s="151">
        <f t="shared" ref="M30" si="20">(K30-B30)*100/B30</f>
        <v>19.641593396971412</v>
      </c>
      <c r="O30" s="3">
        <v>1210596321</v>
      </c>
      <c r="P30" s="3">
        <f>O30/1000</f>
        <v>1210596.321</v>
      </c>
      <c r="Q30" s="3">
        <v>1283070185</v>
      </c>
      <c r="R30" s="3">
        <f>Q30/1000</f>
        <v>1283070.1850000001</v>
      </c>
      <c r="S30" s="3">
        <v>1381701414.8900001</v>
      </c>
      <c r="T30" s="3">
        <f>S30/1000</f>
        <v>1381701.4148900001</v>
      </c>
      <c r="U30" s="3">
        <v>1449834862</v>
      </c>
      <c r="V30" s="3">
        <f>U30/1000</f>
        <v>1449834.862</v>
      </c>
      <c r="W30" s="3">
        <v>1513763860.48</v>
      </c>
      <c r="X30" s="3">
        <f>W30/1000</f>
        <v>1513763.86048</v>
      </c>
      <c r="Y30" s="178">
        <v>1428500969.77</v>
      </c>
      <c r="Z30" s="3">
        <f>Y30/1000</f>
        <v>1428500.9697700001</v>
      </c>
      <c r="AA30" s="3">
        <v>1415260320.6400001</v>
      </c>
      <c r="AB30" s="3">
        <f t="shared" ref="AB30:AB34" si="21">AA30/1000</f>
        <v>1415260.32064</v>
      </c>
      <c r="AC30" s="3">
        <v>1370271392.29</v>
      </c>
      <c r="AD30" s="3">
        <f>AC30/1000</f>
        <v>1370271.3922899999</v>
      </c>
      <c r="AE30" s="3">
        <v>1419639451</v>
      </c>
      <c r="AF30" s="3">
        <f t="shared" si="7"/>
        <v>1419639.4509999999</v>
      </c>
      <c r="AG30" s="3">
        <v>1448376344</v>
      </c>
      <c r="AH30" s="3">
        <f t="shared" ref="AH30" si="22">AG30/1000</f>
        <v>1448376.344</v>
      </c>
    </row>
    <row r="31" spans="1:34" x14ac:dyDescent="0.2">
      <c r="A31" s="1" t="s">
        <v>19</v>
      </c>
      <c r="B31" s="1">
        <v>548084</v>
      </c>
      <c r="C31" s="1">
        <v>522227</v>
      </c>
      <c r="D31" s="1">
        <v>591196.33439999993</v>
      </c>
      <c r="E31" s="1">
        <v>584463.22618</v>
      </c>
      <c r="F31" s="1">
        <v>594493.21180999989</v>
      </c>
      <c r="G31" s="1">
        <v>616311.97604999994</v>
      </c>
      <c r="H31" s="1">
        <v>598152.97573000006</v>
      </c>
      <c r="I31" s="1">
        <v>598027.88478999992</v>
      </c>
      <c r="J31" s="1">
        <v>633292.01912999991</v>
      </c>
      <c r="K31" s="1">
        <f t="shared" si="9"/>
        <v>624259.95156000007</v>
      </c>
      <c r="L31" s="151">
        <f t="shared" si="4"/>
        <v>-1.4262089679272856</v>
      </c>
      <c r="M31" s="151">
        <f t="shared" si="10"/>
        <v>13.898590646689206</v>
      </c>
      <c r="O31" s="3">
        <v>548083713</v>
      </c>
      <c r="P31" s="3">
        <f>O31/1000</f>
        <v>548083.71299999999</v>
      </c>
      <c r="Q31" s="3">
        <v>522227299</v>
      </c>
      <c r="R31" s="3">
        <f>Q31/1000</f>
        <v>522227.299</v>
      </c>
      <c r="S31" s="3">
        <v>591196334.39999998</v>
      </c>
      <c r="T31" s="3">
        <f>S31/1000</f>
        <v>591196.33439999993</v>
      </c>
      <c r="U31" s="3">
        <v>584463226.17999995</v>
      </c>
      <c r="V31" s="3">
        <f>U31/1000</f>
        <v>584463.22618</v>
      </c>
      <c r="W31" s="3">
        <v>594493211.80999994</v>
      </c>
      <c r="X31" s="3">
        <f>W31/1000</f>
        <v>594493.21180999989</v>
      </c>
      <c r="Y31" s="178">
        <v>616311976.04999995</v>
      </c>
      <c r="Z31" s="3">
        <f>Y31/1000</f>
        <v>616311.97604999994</v>
      </c>
      <c r="AA31" s="3">
        <v>598152975.73000002</v>
      </c>
      <c r="AB31" s="3">
        <f t="shared" si="21"/>
        <v>598152.97573000006</v>
      </c>
      <c r="AC31" s="3">
        <v>598027884.78999996</v>
      </c>
      <c r="AD31" s="3">
        <f t="shared" ref="AD31:AD34" si="23">AC31/1000</f>
        <v>598027.88478999992</v>
      </c>
      <c r="AE31" s="3">
        <v>633292019.12999988</v>
      </c>
      <c r="AF31" s="3">
        <f t="shared" si="7"/>
        <v>633292.01912999991</v>
      </c>
      <c r="AG31" s="3">
        <v>624259951.56000006</v>
      </c>
      <c r="AH31" s="3">
        <f t="shared" si="12"/>
        <v>624259.95156000007</v>
      </c>
    </row>
    <row r="32" spans="1:34" x14ac:dyDescent="0.2">
      <c r="A32" s="1" t="s">
        <v>20</v>
      </c>
      <c r="B32" s="1">
        <v>36587</v>
      </c>
      <c r="C32" s="1">
        <v>38174</v>
      </c>
      <c r="D32" s="1">
        <v>39940.413</v>
      </c>
      <c r="E32" s="1">
        <v>43940.413</v>
      </c>
      <c r="F32" s="1">
        <v>47176.25</v>
      </c>
      <c r="G32" s="1">
        <v>47465.625</v>
      </c>
      <c r="H32" s="1">
        <v>47957.462</v>
      </c>
      <c r="I32" s="1">
        <v>43528.031999999999</v>
      </c>
      <c r="J32" s="1">
        <v>44860.050999999999</v>
      </c>
      <c r="K32" s="1">
        <f t="shared" si="9"/>
        <v>48131.684000000001</v>
      </c>
      <c r="L32" s="151">
        <f t="shared" si="4"/>
        <v>7.2929765505616606</v>
      </c>
      <c r="M32" s="151">
        <f t="shared" si="10"/>
        <v>31.554060185311727</v>
      </c>
      <c r="O32" s="3">
        <v>36587413</v>
      </c>
      <c r="P32" s="3">
        <f>O32/1000</f>
        <v>36587.413</v>
      </c>
      <c r="Q32" s="3">
        <v>38174413</v>
      </c>
      <c r="R32" s="3">
        <f>Q32/1000</f>
        <v>38174.413</v>
      </c>
      <c r="S32" s="3">
        <v>39940413</v>
      </c>
      <c r="T32" s="3">
        <f>S32/1000</f>
        <v>39940.413</v>
      </c>
      <c r="U32" s="3">
        <v>43940413</v>
      </c>
      <c r="V32" s="3">
        <f>U32/1000</f>
        <v>43940.413</v>
      </c>
      <c r="W32" s="3">
        <v>47176250</v>
      </c>
      <c r="X32" s="3">
        <f>W32/1000</f>
        <v>47176.25</v>
      </c>
      <c r="Y32" s="178">
        <v>47465625</v>
      </c>
      <c r="Z32" s="3">
        <f>Y32/1000</f>
        <v>47465.625</v>
      </c>
      <c r="AA32" s="3">
        <v>47957462</v>
      </c>
      <c r="AB32" s="3">
        <f t="shared" si="21"/>
        <v>47957.462</v>
      </c>
      <c r="AC32" s="3">
        <v>43528032</v>
      </c>
      <c r="AD32" s="3">
        <f t="shared" si="23"/>
        <v>43528.031999999999</v>
      </c>
      <c r="AE32" s="3">
        <v>44860051</v>
      </c>
      <c r="AF32" s="3">
        <f t="shared" si="7"/>
        <v>44860.050999999999</v>
      </c>
      <c r="AG32" s="3">
        <v>48131684</v>
      </c>
      <c r="AH32" s="3">
        <f t="shared" si="12"/>
        <v>48131.684000000001</v>
      </c>
    </row>
    <row r="33" spans="1:34" x14ac:dyDescent="0.2">
      <c r="A33" s="1" t="s">
        <v>21</v>
      </c>
      <c r="B33" s="1">
        <v>58900</v>
      </c>
      <c r="C33" s="1">
        <v>62634</v>
      </c>
      <c r="D33" s="1">
        <v>67811.487999999998</v>
      </c>
      <c r="E33" s="1">
        <v>76000</v>
      </c>
      <c r="F33" s="1">
        <v>80138.191999999995</v>
      </c>
      <c r="G33" s="1">
        <v>79195.101999999999</v>
      </c>
      <c r="H33" s="1">
        <v>76000</v>
      </c>
      <c r="I33" s="1">
        <v>77045.86</v>
      </c>
      <c r="J33" s="1">
        <v>85757.054439999993</v>
      </c>
      <c r="K33" s="1">
        <f t="shared" si="9"/>
        <v>89910.98</v>
      </c>
      <c r="L33" s="151">
        <f t="shared" si="4"/>
        <v>4.8438295684541046</v>
      </c>
      <c r="M33" s="151">
        <f t="shared" si="10"/>
        <v>52.650220713072997</v>
      </c>
      <c r="O33" s="3">
        <v>58900000</v>
      </c>
      <c r="P33" s="3">
        <f>O33/1000</f>
        <v>58900</v>
      </c>
      <c r="Q33" s="3">
        <v>62634224</v>
      </c>
      <c r="R33" s="3">
        <f>Q33/1000</f>
        <v>62634.224000000002</v>
      </c>
      <c r="S33" s="3">
        <v>67811488</v>
      </c>
      <c r="T33" s="3">
        <f>S33/1000</f>
        <v>67811.487999999998</v>
      </c>
      <c r="U33" s="3">
        <v>76000000</v>
      </c>
      <c r="V33" s="3">
        <f>U33/1000</f>
        <v>76000</v>
      </c>
      <c r="W33" s="3">
        <v>80138192</v>
      </c>
      <c r="X33" s="3">
        <f>W33/1000</f>
        <v>80138.191999999995</v>
      </c>
      <c r="Y33" s="178">
        <v>79195102</v>
      </c>
      <c r="Z33" s="3">
        <f>Y33/1000</f>
        <v>79195.101999999999</v>
      </c>
      <c r="AA33" s="3">
        <v>76000000</v>
      </c>
      <c r="AB33" s="3">
        <f t="shared" si="21"/>
        <v>76000</v>
      </c>
      <c r="AC33" s="3">
        <v>77045860</v>
      </c>
      <c r="AD33" s="3">
        <f t="shared" si="23"/>
        <v>77045.86</v>
      </c>
      <c r="AE33" s="3">
        <v>85757054.439999998</v>
      </c>
      <c r="AF33" s="3">
        <f t="shared" si="7"/>
        <v>85757.054439999993</v>
      </c>
      <c r="AG33" s="3">
        <v>89910980</v>
      </c>
      <c r="AH33" s="3">
        <f t="shared" si="12"/>
        <v>89910.98</v>
      </c>
    </row>
    <row r="34" spans="1:34" x14ac:dyDescent="0.2">
      <c r="A34" s="1" t="s">
        <v>22</v>
      </c>
      <c r="B34" s="1">
        <v>8499</v>
      </c>
      <c r="C34" s="1">
        <v>8548</v>
      </c>
      <c r="D34" s="1">
        <v>8925.7119999999995</v>
      </c>
      <c r="E34" s="1">
        <v>8792.1923399999996</v>
      </c>
      <c r="F34" s="1">
        <v>8994.3240000000005</v>
      </c>
      <c r="G34" s="1">
        <v>8740.4215199999999</v>
      </c>
      <c r="H34" s="1">
        <v>8751.1</v>
      </c>
      <c r="I34" s="1">
        <v>8724.2512200000001</v>
      </c>
      <c r="J34" s="1">
        <v>9104.4481199999991</v>
      </c>
      <c r="K34" s="1">
        <f t="shared" si="9"/>
        <v>9463.4872899999991</v>
      </c>
      <c r="L34" s="151">
        <f t="shared" si="4"/>
        <v>3.9435577562498105</v>
      </c>
      <c r="M34" s="151">
        <f t="shared" si="10"/>
        <v>11.348244381691952</v>
      </c>
      <c r="O34" s="3">
        <v>8499357</v>
      </c>
      <c r="P34" s="3">
        <f>O34/1000</f>
        <v>8499.357</v>
      </c>
      <c r="Q34" s="3">
        <v>8547712</v>
      </c>
      <c r="R34" s="3">
        <f>Q34/1000</f>
        <v>8547.7119999999995</v>
      </c>
      <c r="S34" s="3">
        <v>8925712</v>
      </c>
      <c r="T34" s="3">
        <f>S34/1000</f>
        <v>8925.7119999999995</v>
      </c>
      <c r="U34" s="3">
        <v>8792192.3399999999</v>
      </c>
      <c r="V34" s="3">
        <f>U34/1000</f>
        <v>8792.1923399999996</v>
      </c>
      <c r="W34" s="3">
        <v>8994324</v>
      </c>
      <c r="X34" s="3">
        <f>W34/1000</f>
        <v>8994.3240000000005</v>
      </c>
      <c r="Y34" s="178">
        <v>8740421.5199999996</v>
      </c>
      <c r="Z34" s="3">
        <f>Y34/1000</f>
        <v>8740.4215199999999</v>
      </c>
      <c r="AA34" s="3">
        <v>8751100</v>
      </c>
      <c r="AB34" s="3">
        <f t="shared" si="21"/>
        <v>8751.1</v>
      </c>
      <c r="AC34" s="3">
        <v>8724251.2200000007</v>
      </c>
      <c r="AD34" s="3">
        <f t="shared" si="23"/>
        <v>8724.2512200000001</v>
      </c>
      <c r="AE34" s="3">
        <v>9104448.1199999992</v>
      </c>
      <c r="AF34" s="3">
        <f t="shared" si="7"/>
        <v>9104.4481199999991</v>
      </c>
      <c r="AG34" s="3">
        <v>9463487.2899999991</v>
      </c>
      <c r="AH34" s="3">
        <f t="shared" si="12"/>
        <v>9463.4872899999991</v>
      </c>
    </row>
    <row r="35" spans="1:34" x14ac:dyDescent="0.2">
      <c r="L35" s="151"/>
      <c r="M35" s="151"/>
      <c r="Y35" s="179"/>
    </row>
    <row r="36" spans="1:34" x14ac:dyDescent="0.2">
      <c r="A36" s="1" t="s">
        <v>23</v>
      </c>
      <c r="B36" s="1">
        <v>26361</v>
      </c>
      <c r="C36" s="1">
        <v>27898</v>
      </c>
      <c r="D36" s="1">
        <v>29848.887999999999</v>
      </c>
      <c r="E36" s="1">
        <v>31728.712</v>
      </c>
      <c r="F36" s="1">
        <v>34053.966</v>
      </c>
      <c r="G36" s="1">
        <v>34219.072999999997</v>
      </c>
      <c r="H36" s="1">
        <v>34329.542000000001</v>
      </c>
      <c r="I36" s="1">
        <v>32403.006000000001</v>
      </c>
      <c r="J36" s="1">
        <v>34960.006999999998</v>
      </c>
      <c r="K36" s="1">
        <f t="shared" ref="K36" si="24">AH36</f>
        <v>35169.86148</v>
      </c>
      <c r="L36" s="151">
        <f t="shared" si="4"/>
        <v>0.60027013152486441</v>
      </c>
      <c r="M36" s="151">
        <f t="shared" ref="M36" si="25">(K36-B36)*100/B36</f>
        <v>33.416264481620573</v>
      </c>
      <c r="O36" s="3">
        <v>26361280</v>
      </c>
      <c r="P36" s="3">
        <f>O36/1000</f>
        <v>26361.279999999999</v>
      </c>
      <c r="Q36" s="3">
        <v>27897682</v>
      </c>
      <c r="R36" s="3">
        <f>Q36/1000</f>
        <v>27897.682000000001</v>
      </c>
      <c r="S36" s="3">
        <v>29848888</v>
      </c>
      <c r="T36" s="3">
        <f>S36/1000</f>
        <v>29848.887999999999</v>
      </c>
      <c r="U36" s="3">
        <v>31728712</v>
      </c>
      <c r="V36" s="3">
        <f>U36/1000</f>
        <v>31728.712</v>
      </c>
      <c r="W36" s="3">
        <v>34053966</v>
      </c>
      <c r="X36" s="3">
        <f>W36/1000</f>
        <v>34053.966</v>
      </c>
      <c r="Y36" s="178">
        <v>34219073</v>
      </c>
      <c r="Z36" s="3">
        <f>Y36/1000</f>
        <v>34219.072999999997</v>
      </c>
      <c r="AA36" s="3">
        <v>34329542</v>
      </c>
      <c r="AB36" s="3">
        <f t="shared" ref="AB36:AB39" si="26">AA36/1000</f>
        <v>34329.542000000001</v>
      </c>
      <c r="AC36" s="3">
        <v>32403006</v>
      </c>
      <c r="AD36" s="3">
        <f>AC36/1000</f>
        <v>32403.006000000001</v>
      </c>
      <c r="AE36" s="3">
        <v>34960007</v>
      </c>
      <c r="AF36" s="3">
        <f t="shared" si="7"/>
        <v>34960.006999999998</v>
      </c>
      <c r="AG36" s="3">
        <v>35169861.479999997</v>
      </c>
      <c r="AH36" s="3">
        <f t="shared" ref="AH36" si="27">AG36/1000</f>
        <v>35169.86148</v>
      </c>
    </row>
    <row r="37" spans="1:34" x14ac:dyDescent="0.2">
      <c r="A37" s="1" t="s">
        <v>24</v>
      </c>
      <c r="B37" s="1">
        <v>78817</v>
      </c>
      <c r="C37" s="1">
        <v>81978</v>
      </c>
      <c r="D37" s="1">
        <v>83232.402249999999</v>
      </c>
      <c r="E37" s="1">
        <v>85552.839080000005</v>
      </c>
      <c r="F37" s="1">
        <v>87741.184999999998</v>
      </c>
      <c r="G37" s="1">
        <v>89573.978239999997</v>
      </c>
      <c r="H37" s="1">
        <v>88817.056719999993</v>
      </c>
      <c r="I37" s="1">
        <v>89544.543730000005</v>
      </c>
      <c r="J37" s="1">
        <v>92951.603000000003</v>
      </c>
      <c r="K37" s="1">
        <f t="shared" si="9"/>
        <v>94453.58</v>
      </c>
      <c r="L37" s="151">
        <f t="shared" si="4"/>
        <v>1.6158699274933417</v>
      </c>
      <c r="M37" s="151">
        <f t="shared" si="10"/>
        <v>19.839095626578025</v>
      </c>
      <c r="O37" s="3">
        <v>78816610</v>
      </c>
      <c r="P37" s="3">
        <f>O37/1000</f>
        <v>78816.61</v>
      </c>
      <c r="Q37" s="3">
        <v>81977719</v>
      </c>
      <c r="R37" s="3">
        <f>Q37/1000</f>
        <v>81977.718999999997</v>
      </c>
      <c r="S37" s="3">
        <v>83232402.25</v>
      </c>
      <c r="T37" s="3">
        <f>S37/1000</f>
        <v>83232.402249999999</v>
      </c>
      <c r="U37" s="3">
        <v>85552839.079999998</v>
      </c>
      <c r="V37" s="3">
        <f>U37/1000</f>
        <v>85552.839080000005</v>
      </c>
      <c r="W37" s="3">
        <v>87741185</v>
      </c>
      <c r="X37" s="3">
        <f>W37/1000</f>
        <v>87741.184999999998</v>
      </c>
      <c r="Y37" s="178">
        <v>89573978.239999995</v>
      </c>
      <c r="Z37" s="3">
        <f>Y37/1000</f>
        <v>89573.978239999997</v>
      </c>
      <c r="AA37" s="3">
        <v>88817056.719999999</v>
      </c>
      <c r="AB37" s="3">
        <f t="shared" si="26"/>
        <v>88817.056719999993</v>
      </c>
      <c r="AC37" s="3">
        <v>89544543.730000004</v>
      </c>
      <c r="AD37" s="3">
        <f t="shared" ref="AD37:AD39" si="28">AC37/1000</f>
        <v>89544.543730000005</v>
      </c>
      <c r="AE37" s="3">
        <v>92951603</v>
      </c>
      <c r="AF37" s="3">
        <f t="shared" si="7"/>
        <v>92951.603000000003</v>
      </c>
      <c r="AG37" s="3">
        <v>94453580</v>
      </c>
      <c r="AH37" s="3">
        <f t="shared" si="12"/>
        <v>94453.58</v>
      </c>
    </row>
    <row r="38" spans="1:34" x14ac:dyDescent="0.2">
      <c r="A38" s="1" t="s">
        <v>25</v>
      </c>
      <c r="B38" s="1">
        <v>46131</v>
      </c>
      <c r="C38" s="1">
        <v>46925</v>
      </c>
      <c r="D38" s="1">
        <v>48329.815000000002</v>
      </c>
      <c r="E38" s="1">
        <v>49443.053</v>
      </c>
      <c r="F38" s="1">
        <v>50204.654999999999</v>
      </c>
      <c r="G38" s="1">
        <v>50781.711000000003</v>
      </c>
      <c r="H38" s="1">
        <v>43196.892</v>
      </c>
      <c r="I38" s="1">
        <v>36196.892039999999</v>
      </c>
      <c r="J38" s="1">
        <v>39173.593000000001</v>
      </c>
      <c r="K38" s="1">
        <f t="shared" si="9"/>
        <v>40520.465039999995</v>
      </c>
      <c r="L38" s="151">
        <f t="shared" si="4"/>
        <v>3.4382142072083988</v>
      </c>
      <c r="M38" s="151">
        <f t="shared" si="10"/>
        <v>-12.162179358782609</v>
      </c>
      <c r="O38" s="3">
        <v>46131073</v>
      </c>
      <c r="P38" s="3">
        <f>O38/1000</f>
        <v>46131.072999999997</v>
      </c>
      <c r="Q38" s="3">
        <v>46925458</v>
      </c>
      <c r="R38" s="3">
        <f>Q38/1000</f>
        <v>46925.457999999999</v>
      </c>
      <c r="S38" s="3">
        <v>48329815</v>
      </c>
      <c r="T38" s="3">
        <f>S38/1000</f>
        <v>48329.815000000002</v>
      </c>
      <c r="U38" s="3">
        <v>49443053</v>
      </c>
      <c r="V38" s="3">
        <f>U38/1000</f>
        <v>49443.053</v>
      </c>
      <c r="W38" s="3">
        <v>50204655</v>
      </c>
      <c r="X38" s="3">
        <f>W38/1000</f>
        <v>50204.654999999999</v>
      </c>
      <c r="Y38" s="178">
        <v>50781711</v>
      </c>
      <c r="Z38" s="3">
        <f>Y38/1000</f>
        <v>50781.711000000003</v>
      </c>
      <c r="AA38" s="3">
        <v>43196892</v>
      </c>
      <c r="AB38" s="3">
        <f t="shared" si="26"/>
        <v>43196.892</v>
      </c>
      <c r="AC38" s="3">
        <v>36196892.039999999</v>
      </c>
      <c r="AD38" s="3">
        <f t="shared" si="28"/>
        <v>36196.892039999999</v>
      </c>
      <c r="AE38" s="3">
        <v>39173593</v>
      </c>
      <c r="AF38" s="3">
        <f t="shared" si="7"/>
        <v>39173.593000000001</v>
      </c>
      <c r="AG38" s="3">
        <v>40520465.039999999</v>
      </c>
      <c r="AH38" s="3">
        <f t="shared" si="12"/>
        <v>40520.465039999995</v>
      </c>
    </row>
    <row r="39" spans="1:34" x14ac:dyDescent="0.2">
      <c r="A39" s="1" t="s">
        <v>26</v>
      </c>
      <c r="B39" s="1">
        <v>52104</v>
      </c>
      <c r="C39" s="1">
        <v>55067</v>
      </c>
      <c r="D39" s="1">
        <v>61150.025999999998</v>
      </c>
      <c r="E39" s="1">
        <v>66703.960000000006</v>
      </c>
      <c r="F39" s="1">
        <v>72614.611000000004</v>
      </c>
      <c r="G39" s="1">
        <v>71954.063999999998</v>
      </c>
      <c r="H39" s="1">
        <v>71339.072</v>
      </c>
      <c r="I39" s="1">
        <v>71939.827999999994</v>
      </c>
      <c r="J39" s="1">
        <v>73923.043999999994</v>
      </c>
      <c r="K39" s="1">
        <f t="shared" si="9"/>
        <v>75471.333709999992</v>
      </c>
      <c r="L39" s="151">
        <f t="shared" si="4"/>
        <v>2.0944615186571558</v>
      </c>
      <c r="M39" s="151">
        <f t="shared" si="10"/>
        <v>44.847485241056333</v>
      </c>
      <c r="O39" s="3">
        <v>52104132</v>
      </c>
      <c r="P39" s="3">
        <f>O39/1000</f>
        <v>52104.131999999998</v>
      </c>
      <c r="Q39" s="3">
        <v>55066516</v>
      </c>
      <c r="R39" s="3">
        <f>Q39/1000</f>
        <v>55066.516000000003</v>
      </c>
      <c r="S39" s="3">
        <v>61150026</v>
      </c>
      <c r="T39" s="3">
        <f>S39/1000</f>
        <v>61150.025999999998</v>
      </c>
      <c r="U39" s="3">
        <v>66703960</v>
      </c>
      <c r="V39" s="3">
        <f>U39/1000</f>
        <v>66703.960000000006</v>
      </c>
      <c r="W39" s="3">
        <v>72614611</v>
      </c>
      <c r="X39" s="3">
        <f>W39/1000</f>
        <v>72614.611000000004</v>
      </c>
      <c r="Y39" s="180">
        <v>71954064</v>
      </c>
      <c r="Z39" s="3">
        <f>Y39/1000</f>
        <v>71954.063999999998</v>
      </c>
      <c r="AA39" s="3">
        <v>71339072</v>
      </c>
      <c r="AB39" s="3">
        <f t="shared" si="26"/>
        <v>71339.072</v>
      </c>
      <c r="AC39" s="3">
        <v>71939828</v>
      </c>
      <c r="AD39" s="3">
        <f t="shared" si="28"/>
        <v>71939.827999999994</v>
      </c>
      <c r="AE39" s="3">
        <v>73923044</v>
      </c>
      <c r="AF39" s="3">
        <f t="shared" si="7"/>
        <v>73923.043999999994</v>
      </c>
      <c r="AG39" s="3">
        <v>75471333.709999993</v>
      </c>
      <c r="AH39" s="3">
        <f t="shared" si="12"/>
        <v>75471.333709999992</v>
      </c>
    </row>
    <row r="40" spans="1:34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</sheetData>
  <sheetProtection password="CAB5" sheet="1" objects="1" scenarios="1"/>
  <mergeCells count="2">
    <mergeCell ref="L7:M7"/>
    <mergeCell ref="A4:M4"/>
  </mergeCells>
  <phoneticPr fontId="2" type="noConversion"/>
  <printOptions horizontalCentered="1"/>
  <pageMargins left="0.34" right="0.36" top="1" bottom="0.93" header="0.5" footer="0.52"/>
  <pageSetup scale="80" orientation="landscape" r:id="rId1"/>
  <headerFooter scaleWithDoc="0" alignWithMargins="0">
    <oddHeader xml:space="preserve">&amp;R
</oddHeader>
    <oddFooter>&amp;L&amp;"Arial,Italic"&amp;10MSDE - LFRO   04-2016&amp;C&amp;"Arial,Regular"&amp;10&amp;P&amp;R&amp;"Arial,Italic"&amp;10Selected Financial Data - Part 4</oddFooter>
  </headerFooter>
  <rowBreaks count="1" manualBreakCount="1">
    <brk id="4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P52"/>
  <sheetViews>
    <sheetView workbookViewId="0">
      <selection activeCell="K10" sqref="K10"/>
    </sheetView>
  </sheetViews>
  <sheetFormatPr defaultColWidth="10" defaultRowHeight="12.75" x14ac:dyDescent="0.2"/>
  <cols>
    <col min="1" max="1" width="12.875" style="1" customWidth="1"/>
    <col min="2" max="11" width="12.625" style="1" customWidth="1"/>
    <col min="12" max="12" width="8.75" style="1" customWidth="1"/>
    <col min="13" max="13" width="8.125" style="1" customWidth="1"/>
    <col min="14" max="14" width="3.875" style="3" customWidth="1"/>
    <col min="15" max="20" width="10" style="3" customWidth="1"/>
    <col min="21" max="24" width="10" style="3"/>
    <col min="25" max="25" width="11.125" style="3" bestFit="1" customWidth="1"/>
    <col min="26" max="26" width="13.125" style="3" customWidth="1"/>
    <col min="27" max="27" width="13.625" style="3" customWidth="1"/>
    <col min="28" max="28" width="10" style="3"/>
    <col min="29" max="29" width="11.125" style="3" bestFit="1" customWidth="1"/>
    <col min="30" max="30" width="13.25" style="3" customWidth="1"/>
    <col min="31" max="31" width="12.875" style="3" customWidth="1"/>
    <col min="32" max="16384" width="10" style="3"/>
  </cols>
  <sheetData>
    <row r="1" spans="1:42" s="134" customFormat="1" ht="15.75" customHeight="1" x14ac:dyDescent="0.2">
      <c r="A1" s="74" t="s">
        <v>48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42" s="134" customForma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42" s="134" customFormat="1" x14ac:dyDescent="0.2">
      <c r="A3" s="74" t="s">
        <v>164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42" x14ac:dyDescent="0.2">
      <c r="A4" s="285" t="s">
        <v>288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42" ht="13.5" thickBot="1" x14ac:dyDescent="0.25">
      <c r="A5" s="19"/>
      <c r="B5" s="19"/>
      <c r="C5" s="19"/>
    </row>
    <row r="6" spans="1:42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42" x14ac:dyDescent="0.2">
      <c r="L7" s="6" t="s">
        <v>27</v>
      </c>
      <c r="M7" s="6"/>
      <c r="S7" s="3" t="s">
        <v>194</v>
      </c>
    </row>
    <row r="8" spans="1:42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1" t="s">
        <v>39</v>
      </c>
      <c r="M8" s="21" t="s">
        <v>40</v>
      </c>
      <c r="O8" s="72"/>
      <c r="P8" s="72" t="s">
        <v>147</v>
      </c>
      <c r="Q8" s="72"/>
      <c r="R8" s="72" t="s">
        <v>147</v>
      </c>
      <c r="S8" s="72"/>
      <c r="T8" s="72" t="s">
        <v>147</v>
      </c>
      <c r="U8" s="72"/>
      <c r="V8" s="72" t="s">
        <v>146</v>
      </c>
      <c r="W8" s="72"/>
      <c r="X8" s="72" t="s">
        <v>146</v>
      </c>
      <c r="Y8" s="287" t="s">
        <v>220</v>
      </c>
      <c r="Z8" s="287"/>
      <c r="AA8" s="287"/>
      <c r="AB8" s="72" t="s">
        <v>146</v>
      </c>
      <c r="AC8" s="287" t="s">
        <v>240</v>
      </c>
      <c r="AD8" s="287"/>
      <c r="AE8" s="287"/>
      <c r="AF8" s="72" t="s">
        <v>146</v>
      </c>
      <c r="AG8" s="287" t="s">
        <v>267</v>
      </c>
      <c r="AH8" s="287"/>
      <c r="AI8" s="287"/>
      <c r="AJ8" s="72" t="s">
        <v>146</v>
      </c>
      <c r="AK8" s="287" t="s">
        <v>279</v>
      </c>
      <c r="AL8" s="287"/>
      <c r="AM8" s="287"/>
      <c r="AN8" s="72" t="s">
        <v>146</v>
      </c>
      <c r="AO8" s="3" t="s">
        <v>289</v>
      </c>
      <c r="AP8" s="3" t="s">
        <v>290</v>
      </c>
    </row>
    <row r="9" spans="1:42" ht="13.5" thickBot="1" x14ac:dyDescent="0.25">
      <c r="A9" s="8" t="s">
        <v>1</v>
      </c>
      <c r="B9" s="264" t="s">
        <v>132</v>
      </c>
      <c r="C9" s="264" t="s">
        <v>145</v>
      </c>
      <c r="D9" s="264" t="s">
        <v>180</v>
      </c>
      <c r="E9" s="264" t="s">
        <v>193</v>
      </c>
      <c r="F9" s="264" t="s">
        <v>206</v>
      </c>
      <c r="G9" s="264" t="s">
        <v>220</v>
      </c>
      <c r="H9" s="264" t="s">
        <v>240</v>
      </c>
      <c r="I9" s="264" t="s">
        <v>267</v>
      </c>
      <c r="J9" s="264" t="s">
        <v>279</v>
      </c>
      <c r="K9" s="264" t="str">
        <f>AP9</f>
        <v>2013-2014</v>
      </c>
      <c r="L9" s="9" t="s">
        <v>38</v>
      </c>
      <c r="M9" s="9" t="s">
        <v>38</v>
      </c>
      <c r="O9" s="277" t="s">
        <v>132</v>
      </c>
      <c r="P9" s="277" t="s">
        <v>132</v>
      </c>
      <c r="Q9" s="277" t="s">
        <v>145</v>
      </c>
      <c r="R9" s="277" t="s">
        <v>145</v>
      </c>
      <c r="S9" s="163" t="s">
        <v>180</v>
      </c>
      <c r="T9" s="163" t="s">
        <v>180</v>
      </c>
      <c r="U9" s="18" t="s">
        <v>193</v>
      </c>
      <c r="V9" s="18" t="s">
        <v>193</v>
      </c>
      <c r="W9" s="18" t="s">
        <v>193</v>
      </c>
      <c r="X9" s="18" t="s">
        <v>193</v>
      </c>
      <c r="Y9" s="3" t="s">
        <v>237</v>
      </c>
      <c r="Z9" s="3" t="s">
        <v>238</v>
      </c>
      <c r="AA9" s="3" t="s">
        <v>239</v>
      </c>
      <c r="AB9" s="3" t="s">
        <v>220</v>
      </c>
      <c r="AC9" s="3" t="s">
        <v>237</v>
      </c>
      <c r="AD9" s="3" t="s">
        <v>238</v>
      </c>
      <c r="AE9" s="3" t="s">
        <v>239</v>
      </c>
      <c r="AF9" s="18" t="s">
        <v>240</v>
      </c>
      <c r="AG9" s="3" t="s">
        <v>237</v>
      </c>
      <c r="AH9" s="3" t="s">
        <v>238</v>
      </c>
      <c r="AI9" s="3" t="s">
        <v>239</v>
      </c>
      <c r="AJ9" s="258" t="s">
        <v>267</v>
      </c>
      <c r="AK9" s="3" t="s">
        <v>237</v>
      </c>
      <c r="AL9" s="3" t="s">
        <v>238</v>
      </c>
      <c r="AM9" s="3" t="s">
        <v>239</v>
      </c>
      <c r="AN9" s="258" t="s">
        <v>279</v>
      </c>
      <c r="AO9" s="3" t="s">
        <v>287</v>
      </c>
      <c r="AP9" s="3" t="s">
        <v>287</v>
      </c>
    </row>
    <row r="10" spans="1:42" x14ac:dyDescent="0.2">
      <c r="A10" s="7" t="s">
        <v>2</v>
      </c>
      <c r="B10" s="20">
        <v>648726</v>
      </c>
      <c r="C10" s="20">
        <v>651260</v>
      </c>
      <c r="D10" s="20">
        <v>661973.05218</v>
      </c>
      <c r="E10" s="20">
        <v>701587.01286000013</v>
      </c>
      <c r="F10" s="20">
        <v>681345.05103999993</v>
      </c>
      <c r="G10" s="20">
        <v>1026225.3137800002</v>
      </c>
      <c r="H10" s="20">
        <v>1237672.2902899997</v>
      </c>
      <c r="I10" s="20">
        <v>846154.75378999999</v>
      </c>
      <c r="J10" s="20">
        <v>786389.34017999982</v>
      </c>
      <c r="K10" s="20">
        <f>AP10</f>
        <v>793901.07101000007</v>
      </c>
      <c r="L10" s="151">
        <f>(K10-J10)*100/J10</f>
        <v>0.95521778414250347</v>
      </c>
      <c r="M10" s="151">
        <f>(K10-B10)*100/B10</f>
        <v>22.378488145996933</v>
      </c>
      <c r="O10" s="23">
        <f t="shared" ref="O10:T10" si="0">SUM(O12:O39)</f>
        <v>648726085.18000007</v>
      </c>
      <c r="P10" s="23">
        <f t="shared" si="0"/>
        <v>648726.08517999982</v>
      </c>
      <c r="Q10" s="23">
        <f t="shared" si="0"/>
        <v>651260796.37000012</v>
      </c>
      <c r="R10" s="23">
        <f t="shared" si="0"/>
        <v>651260.79637</v>
      </c>
      <c r="S10" s="23">
        <f t="shared" si="0"/>
        <v>661973052.17999995</v>
      </c>
      <c r="T10" s="23">
        <f t="shared" si="0"/>
        <v>661973.05218</v>
      </c>
      <c r="U10" s="23">
        <f t="shared" ref="U10:AB10" si="1">SUM(U12:U39)</f>
        <v>701587012.86000013</v>
      </c>
      <c r="V10" s="23">
        <f t="shared" si="1"/>
        <v>701587.01286000013</v>
      </c>
      <c r="W10" s="23">
        <f t="shared" si="1"/>
        <v>681345051.03999984</v>
      </c>
      <c r="X10" s="23">
        <f t="shared" si="1"/>
        <v>681345.05103999993</v>
      </c>
      <c r="Y10" s="23">
        <f t="shared" si="1"/>
        <v>1039270220.0899999</v>
      </c>
      <c r="Z10" s="23">
        <f t="shared" si="1"/>
        <v>13044906.310000001</v>
      </c>
      <c r="AA10" s="23">
        <f>Y10-Z10</f>
        <v>1026225313.78</v>
      </c>
      <c r="AB10" s="23">
        <f t="shared" si="1"/>
        <v>1026225.3137800002</v>
      </c>
      <c r="AC10" s="23">
        <f t="shared" ref="AC10:AD10" si="2">SUM(AC12:AC39)</f>
        <v>1254655413.9200003</v>
      </c>
      <c r="AD10" s="23">
        <f t="shared" si="2"/>
        <v>16983123.629999995</v>
      </c>
      <c r="AE10" s="23">
        <f>AC10-AD10</f>
        <v>1237672290.2900004</v>
      </c>
      <c r="AF10" s="23">
        <f t="shared" ref="AF10" si="3">SUM(AF12:AF39)</f>
        <v>1237672.2902899997</v>
      </c>
      <c r="AG10" s="3">
        <f>SUM(AG12:AG39)</f>
        <v>859324504.00999975</v>
      </c>
      <c r="AH10" s="3">
        <f>SUM(AH12:AH39)</f>
        <v>13169750.220000001</v>
      </c>
      <c r="AI10" s="3">
        <f>AG10-AH10</f>
        <v>846154753.78999972</v>
      </c>
      <c r="AJ10" s="3">
        <f>SUM(AJ12:AJ39)</f>
        <v>846154.75378999999</v>
      </c>
      <c r="AK10" s="3">
        <f t="shared" ref="AK10:AN10" si="4">SUM(AK12:AK39)</f>
        <v>805478144.25999987</v>
      </c>
      <c r="AL10" s="3">
        <f t="shared" si="4"/>
        <v>19088804.080000002</v>
      </c>
      <c r="AM10" s="3">
        <f t="shared" si="4"/>
        <v>786389340.17999995</v>
      </c>
      <c r="AN10" s="3">
        <f t="shared" si="4"/>
        <v>786389.34017999982</v>
      </c>
      <c r="AO10" s="3">
        <v>793901071.00999999</v>
      </c>
      <c r="AP10" s="3">
        <f>SUM(AP12:AP39)</f>
        <v>793901.07101000007</v>
      </c>
    </row>
    <row r="11" spans="1:42" x14ac:dyDescent="0.2">
      <c r="B11" s="13"/>
      <c r="C11" s="13"/>
      <c r="D11" s="13"/>
      <c r="E11" s="13"/>
      <c r="F11" s="13"/>
      <c r="G11" s="13"/>
      <c r="H11" s="13"/>
      <c r="I11" s="13"/>
      <c r="M11" s="13"/>
    </row>
    <row r="12" spans="1:42" x14ac:dyDescent="0.2">
      <c r="A12" s="1" t="s">
        <v>3</v>
      </c>
      <c r="B12" s="13">
        <v>12209</v>
      </c>
      <c r="C12" s="13">
        <v>11757</v>
      </c>
      <c r="D12" s="13">
        <v>11159.242899999999</v>
      </c>
      <c r="E12" s="13">
        <v>10960.204429999998</v>
      </c>
      <c r="F12" s="13">
        <v>11724.97293</v>
      </c>
      <c r="G12" s="13">
        <v>13914.862800000001</v>
      </c>
      <c r="H12" s="13">
        <v>16758.89977</v>
      </c>
      <c r="I12" s="1">
        <v>13258.911330000001</v>
      </c>
      <c r="J12" s="1">
        <v>12072.862399999998</v>
      </c>
      <c r="K12" s="1">
        <f>AP12</f>
        <v>12352.08181</v>
      </c>
      <c r="L12" s="151">
        <f t="shared" ref="L12:L16" si="5">(K12-J12)*100/J12</f>
        <v>2.3127854915334871</v>
      </c>
      <c r="M12" s="151">
        <f>(K12-B12)*100/B12</f>
        <v>1.1719371774920115</v>
      </c>
      <c r="O12" s="3">
        <v>12209097</v>
      </c>
      <c r="P12" s="3">
        <f>O12/1000</f>
        <v>12209.097</v>
      </c>
      <c r="Q12" s="3">
        <v>11756739</v>
      </c>
      <c r="R12" s="3">
        <f>Q12/1000</f>
        <v>11756.739</v>
      </c>
      <c r="S12" s="3">
        <v>11159242.899999999</v>
      </c>
      <c r="T12" s="3">
        <f>S12/1000</f>
        <v>11159.242899999999</v>
      </c>
      <c r="U12" s="3">
        <v>10960204.429999998</v>
      </c>
      <c r="V12" s="3">
        <f>U12/1000</f>
        <v>10960.204429999998</v>
      </c>
      <c r="W12" s="3">
        <v>11724972.93</v>
      </c>
      <c r="X12" s="3">
        <f>W12/1000</f>
        <v>11724.97293</v>
      </c>
      <c r="Y12" s="3">
        <v>14147501.020000001</v>
      </c>
      <c r="Z12" s="3">
        <v>232638.22</v>
      </c>
      <c r="AA12" s="23">
        <f>Y12-Z12</f>
        <v>13914862.800000001</v>
      </c>
      <c r="AB12" s="3">
        <f>AA12/1000</f>
        <v>13914.862800000001</v>
      </c>
      <c r="AC12" s="3">
        <v>17047593.170000002</v>
      </c>
      <c r="AD12" s="3">
        <v>288693.40000000002</v>
      </c>
      <c r="AE12" s="23">
        <f t="shared" ref="AE12:AE16" si="6">AC12-AD12</f>
        <v>16758899.770000001</v>
      </c>
      <c r="AF12" s="3">
        <f t="shared" ref="AF12:AF16" si="7">AE12/1000</f>
        <v>16758.89977</v>
      </c>
      <c r="AG12" s="3">
        <v>13610427.24</v>
      </c>
      <c r="AH12" s="3">
        <v>351515.91</v>
      </c>
      <c r="AI12" s="3">
        <f>AG12-AH12</f>
        <v>13258911.33</v>
      </c>
      <c r="AJ12" s="3">
        <f>AI12/1000</f>
        <v>13258.911330000001</v>
      </c>
      <c r="AK12" s="3">
        <v>12347750.319999998</v>
      </c>
      <c r="AL12" s="3">
        <v>274887.92</v>
      </c>
      <c r="AM12" s="3">
        <f>AK12-AL12</f>
        <v>12072862.399999999</v>
      </c>
      <c r="AN12" s="3">
        <f>AM12/1000</f>
        <v>12072.862399999998</v>
      </c>
      <c r="AO12" s="3">
        <v>12352081.810000001</v>
      </c>
      <c r="AP12" s="3">
        <f>AO12/1000</f>
        <v>12352.08181</v>
      </c>
    </row>
    <row r="13" spans="1:42" x14ac:dyDescent="0.2">
      <c r="A13" s="1" t="s">
        <v>4</v>
      </c>
      <c r="B13" s="13">
        <v>43475</v>
      </c>
      <c r="C13" s="13">
        <v>44315</v>
      </c>
      <c r="D13" s="13">
        <v>44047.125019999992</v>
      </c>
      <c r="E13" s="13">
        <v>45951.599409999995</v>
      </c>
      <c r="F13" s="13">
        <v>45403.290189999992</v>
      </c>
      <c r="G13" s="13">
        <v>66816.463250000001</v>
      </c>
      <c r="H13" s="13">
        <v>77060.491040000008</v>
      </c>
      <c r="I13" s="1">
        <v>54800.041599999997</v>
      </c>
      <c r="J13" s="1">
        <v>55995.790110000002</v>
      </c>
      <c r="K13" s="1">
        <f t="shared" ref="K13:K16" si="8">AP13</f>
        <v>54732.877549999997</v>
      </c>
      <c r="L13" s="151">
        <f t="shared" si="5"/>
        <v>-2.2553705511058895</v>
      </c>
      <c r="M13" s="151">
        <f t="shared" ref="M13:M16" si="9">(K13-B13)*100/B13</f>
        <v>25.895060494537081</v>
      </c>
      <c r="O13" s="3">
        <v>43475303</v>
      </c>
      <c r="P13" s="3">
        <f>O13/1000</f>
        <v>43475.303</v>
      </c>
      <c r="Q13" s="3">
        <v>44314552</v>
      </c>
      <c r="R13" s="3">
        <f>Q13/1000</f>
        <v>44314.552000000003</v>
      </c>
      <c r="S13" s="3">
        <v>44047125.019999996</v>
      </c>
      <c r="T13" s="3">
        <f>S13/1000</f>
        <v>44047.125019999992</v>
      </c>
      <c r="U13" s="3">
        <v>45951599.409999996</v>
      </c>
      <c r="V13" s="3">
        <f>U13/1000</f>
        <v>45951.599409999995</v>
      </c>
      <c r="W13" s="3">
        <v>45403290.18999999</v>
      </c>
      <c r="X13" s="3">
        <f>W13/1000</f>
        <v>45403.290189999992</v>
      </c>
      <c r="Y13" s="3">
        <v>67865600.25</v>
      </c>
      <c r="Z13" s="3">
        <v>1049137</v>
      </c>
      <c r="AA13" s="23">
        <f>Y13-Z13</f>
        <v>66816463.25</v>
      </c>
      <c r="AB13" s="3">
        <f>AA13/1000</f>
        <v>66816.463250000001</v>
      </c>
      <c r="AC13" s="3">
        <v>78340830.040000007</v>
      </c>
      <c r="AD13" s="3">
        <v>1280339</v>
      </c>
      <c r="AE13" s="23">
        <f t="shared" si="6"/>
        <v>77060491.040000007</v>
      </c>
      <c r="AF13" s="3">
        <f t="shared" si="7"/>
        <v>77060.491040000008</v>
      </c>
      <c r="AG13" s="3">
        <v>55612914.600000009</v>
      </c>
      <c r="AH13" s="3">
        <v>812873</v>
      </c>
      <c r="AI13" s="3">
        <f t="shared" ref="AI13:AI16" si="10">AG13-AH13</f>
        <v>54800041.600000009</v>
      </c>
      <c r="AJ13" s="3">
        <f t="shared" ref="AJ13:AJ16" si="11">AI13/1000</f>
        <v>54800.041600000011</v>
      </c>
      <c r="AK13" s="3">
        <v>56986988.109999999</v>
      </c>
      <c r="AL13" s="3">
        <v>991198</v>
      </c>
      <c r="AM13" s="3">
        <f t="shared" ref="AM13:AM39" si="12">AK13-AL13</f>
        <v>55995790.109999999</v>
      </c>
      <c r="AN13" s="3">
        <f t="shared" ref="AN13:AN39" si="13">AM13/1000</f>
        <v>55995.790110000002</v>
      </c>
      <c r="AO13" s="3">
        <v>54732877.549999997</v>
      </c>
      <c r="AP13" s="3">
        <f t="shared" ref="AP13:AP16" si="14">AO13/1000</f>
        <v>54732.877549999997</v>
      </c>
    </row>
    <row r="14" spans="1:42" x14ac:dyDescent="0.2">
      <c r="A14" s="1" t="s">
        <v>5</v>
      </c>
      <c r="B14" s="13">
        <v>147471</v>
      </c>
      <c r="C14" s="13">
        <v>130645</v>
      </c>
      <c r="D14" s="13">
        <v>135244.78842</v>
      </c>
      <c r="E14" s="13">
        <v>162776.01142999995</v>
      </c>
      <c r="F14" s="13">
        <v>151498.89481999999</v>
      </c>
      <c r="G14" s="13">
        <v>232318.34558000005</v>
      </c>
      <c r="H14" s="13">
        <v>275847.51033999998</v>
      </c>
      <c r="I14" s="1">
        <v>203998.89293</v>
      </c>
      <c r="J14" s="1">
        <v>178832.83212000001</v>
      </c>
      <c r="K14" s="1">
        <f t="shared" si="8"/>
        <v>171690.14365999997</v>
      </c>
      <c r="L14" s="151">
        <f t="shared" si="5"/>
        <v>-3.994058795203312</v>
      </c>
      <c r="M14" s="151">
        <f t="shared" si="9"/>
        <v>16.422987339883754</v>
      </c>
      <c r="O14" s="3">
        <v>147471453</v>
      </c>
      <c r="P14" s="3">
        <f>O14/1000</f>
        <v>147471.45300000001</v>
      </c>
      <c r="Q14" s="3">
        <v>130645202</v>
      </c>
      <c r="R14" s="3">
        <f>Q14/1000</f>
        <v>130645.202</v>
      </c>
      <c r="S14" s="3">
        <v>135244788.41999999</v>
      </c>
      <c r="T14" s="3">
        <f>S14/1000</f>
        <v>135244.78842</v>
      </c>
      <c r="U14" s="3">
        <v>162776011.42999995</v>
      </c>
      <c r="V14" s="3">
        <f>U14/1000</f>
        <v>162776.01142999995</v>
      </c>
      <c r="W14" s="3">
        <v>151498894.81999999</v>
      </c>
      <c r="X14" s="3">
        <f>W14/1000</f>
        <v>151498.89481999999</v>
      </c>
      <c r="Y14" s="3">
        <v>232318345.58000004</v>
      </c>
      <c r="Z14" s="3">
        <v>0</v>
      </c>
      <c r="AA14" s="23">
        <f>Y14-Z14</f>
        <v>232318345.58000004</v>
      </c>
      <c r="AB14" s="3">
        <f>AA14/1000</f>
        <v>232318.34558000005</v>
      </c>
      <c r="AC14" s="3">
        <v>277753958.79999995</v>
      </c>
      <c r="AD14" s="3">
        <v>1906448.46</v>
      </c>
      <c r="AE14" s="23">
        <f t="shared" si="6"/>
        <v>275847510.33999997</v>
      </c>
      <c r="AF14" s="3">
        <f t="shared" si="7"/>
        <v>275847.51033999998</v>
      </c>
      <c r="AG14" s="3">
        <v>203998892.92999998</v>
      </c>
      <c r="AH14" s="3">
        <v>0</v>
      </c>
      <c r="AI14" s="3">
        <f t="shared" si="10"/>
        <v>203998892.92999998</v>
      </c>
      <c r="AJ14" s="3">
        <f t="shared" si="11"/>
        <v>203998.89292999997</v>
      </c>
      <c r="AK14" s="3">
        <v>178832832.12</v>
      </c>
      <c r="AL14" s="3">
        <v>0</v>
      </c>
      <c r="AM14" s="3">
        <f t="shared" si="12"/>
        <v>178832832.12</v>
      </c>
      <c r="AN14" s="3">
        <f t="shared" si="13"/>
        <v>178832.83212000001</v>
      </c>
      <c r="AO14" s="3">
        <v>171690143.65999997</v>
      </c>
      <c r="AP14" s="3">
        <f t="shared" si="14"/>
        <v>171690.14365999997</v>
      </c>
    </row>
    <row r="15" spans="1:42" x14ac:dyDescent="0.2">
      <c r="A15" s="1" t="s">
        <v>6</v>
      </c>
      <c r="B15" s="13">
        <v>75162</v>
      </c>
      <c r="C15" s="13">
        <v>84271</v>
      </c>
      <c r="D15" s="13">
        <v>90996.1826</v>
      </c>
      <c r="E15" s="13">
        <v>81476.794289999991</v>
      </c>
      <c r="F15" s="13">
        <v>73978.956939999989</v>
      </c>
      <c r="G15" s="13">
        <v>112087.81902000001</v>
      </c>
      <c r="H15" s="13">
        <v>136282.94493999999</v>
      </c>
      <c r="I15" s="1">
        <v>88911.026509999996</v>
      </c>
      <c r="J15" s="1">
        <v>91798.619049999994</v>
      </c>
      <c r="K15" s="1">
        <f t="shared" si="8"/>
        <v>93662.532009999995</v>
      </c>
      <c r="L15" s="151">
        <f t="shared" si="5"/>
        <v>2.0304368184283721</v>
      </c>
      <c r="M15" s="151">
        <f t="shared" si="9"/>
        <v>24.614209321199535</v>
      </c>
      <c r="O15" s="3">
        <v>75161578</v>
      </c>
      <c r="P15" s="3">
        <f>O15/1000</f>
        <v>75161.577999999994</v>
      </c>
      <c r="Q15" s="3">
        <v>84270817</v>
      </c>
      <c r="R15" s="3">
        <f>Q15/1000</f>
        <v>84270.816999999995</v>
      </c>
      <c r="S15" s="3">
        <v>90996182.599999994</v>
      </c>
      <c r="T15" s="3">
        <f>S15/1000</f>
        <v>90996.1826</v>
      </c>
      <c r="U15" s="3">
        <v>81476794.289999992</v>
      </c>
      <c r="V15" s="3">
        <f>U15/1000</f>
        <v>81476.794289999991</v>
      </c>
      <c r="W15" s="3">
        <v>73978956.939999983</v>
      </c>
      <c r="X15" s="3">
        <f>W15/1000</f>
        <v>73978.956939999989</v>
      </c>
      <c r="Y15" s="3">
        <v>113966114.02000001</v>
      </c>
      <c r="Z15" s="3">
        <v>1878295</v>
      </c>
      <c r="AA15" s="23">
        <f>Y15-Z15</f>
        <v>112087819.02000001</v>
      </c>
      <c r="AB15" s="3">
        <f>AA15/1000</f>
        <v>112087.81902000001</v>
      </c>
      <c r="AC15" s="3">
        <v>138274548.94</v>
      </c>
      <c r="AD15" s="3">
        <v>1991604</v>
      </c>
      <c r="AE15" s="23">
        <f t="shared" si="6"/>
        <v>136282944.94</v>
      </c>
      <c r="AF15" s="3">
        <f t="shared" si="7"/>
        <v>136282.94493999999</v>
      </c>
      <c r="AG15" s="3">
        <v>90954594.510000005</v>
      </c>
      <c r="AH15" s="3">
        <v>2043568</v>
      </c>
      <c r="AI15" s="3">
        <f t="shared" si="10"/>
        <v>88911026.510000005</v>
      </c>
      <c r="AJ15" s="3">
        <f t="shared" si="11"/>
        <v>88911.026510000011</v>
      </c>
      <c r="AK15" s="3">
        <v>94037693.049999997</v>
      </c>
      <c r="AL15" s="3">
        <v>2239074</v>
      </c>
      <c r="AM15" s="3">
        <f t="shared" si="12"/>
        <v>91798619.049999997</v>
      </c>
      <c r="AN15" s="3">
        <f t="shared" si="13"/>
        <v>91798.619049999994</v>
      </c>
      <c r="AO15" s="3">
        <v>93662532.00999999</v>
      </c>
      <c r="AP15" s="3">
        <f t="shared" si="14"/>
        <v>93662.532009999995</v>
      </c>
    </row>
    <row r="16" spans="1:42" x14ac:dyDescent="0.2">
      <c r="A16" s="1" t="s">
        <v>7</v>
      </c>
      <c r="B16" s="13">
        <v>8236</v>
      </c>
      <c r="C16" s="13">
        <v>8337</v>
      </c>
      <c r="D16" s="13">
        <v>7345.6881599999988</v>
      </c>
      <c r="E16" s="13">
        <v>7939.8072300000003</v>
      </c>
      <c r="F16" s="13">
        <v>7817.6330599999992</v>
      </c>
      <c r="G16" s="13">
        <v>11650.43266</v>
      </c>
      <c r="H16" s="13">
        <v>15394.673859999997</v>
      </c>
      <c r="I16" s="1">
        <v>10062.163780000001</v>
      </c>
      <c r="J16" s="1">
        <v>8885.8235299999997</v>
      </c>
      <c r="K16" s="1">
        <f t="shared" si="8"/>
        <v>9820.4474399999999</v>
      </c>
      <c r="L16" s="151">
        <f t="shared" si="5"/>
        <v>10.518146200456902</v>
      </c>
      <c r="M16" s="151">
        <f t="shared" si="9"/>
        <v>19.238069936862555</v>
      </c>
      <c r="O16" s="3">
        <v>8236236</v>
      </c>
      <c r="P16" s="3">
        <f>O16/1000</f>
        <v>8236.2360000000008</v>
      </c>
      <c r="Q16" s="3">
        <v>8337300</v>
      </c>
      <c r="R16" s="3">
        <f>Q16/1000</f>
        <v>8337.2999999999993</v>
      </c>
      <c r="S16" s="3">
        <v>7345688.1599999992</v>
      </c>
      <c r="T16" s="3">
        <f>S16/1000</f>
        <v>7345.6881599999988</v>
      </c>
      <c r="U16" s="3">
        <v>7939807.2300000004</v>
      </c>
      <c r="V16" s="3">
        <f>U16/1000</f>
        <v>7939.8072300000003</v>
      </c>
      <c r="W16" s="3">
        <v>7817633.0599999996</v>
      </c>
      <c r="X16" s="3">
        <f>W16/1000</f>
        <v>7817.6330599999992</v>
      </c>
      <c r="Y16" s="3">
        <v>11882053.66</v>
      </c>
      <c r="Z16" s="3">
        <v>231621</v>
      </c>
      <c r="AA16" s="23">
        <f>Y16-Z16</f>
        <v>11650432.66</v>
      </c>
      <c r="AB16" s="3">
        <f>AA16/1000</f>
        <v>11650.43266</v>
      </c>
      <c r="AC16" s="3">
        <v>15670566.859999998</v>
      </c>
      <c r="AD16" s="3">
        <v>275893</v>
      </c>
      <c r="AE16" s="23">
        <f t="shared" si="6"/>
        <v>15394673.859999998</v>
      </c>
      <c r="AF16" s="3">
        <f t="shared" si="7"/>
        <v>15394.673859999997</v>
      </c>
      <c r="AG16" s="3">
        <v>10270465.780000001</v>
      </c>
      <c r="AH16" s="3">
        <v>208302</v>
      </c>
      <c r="AI16" s="3">
        <f t="shared" si="10"/>
        <v>10062163.780000001</v>
      </c>
      <c r="AJ16" s="3">
        <f t="shared" si="11"/>
        <v>10062.163780000001</v>
      </c>
      <c r="AK16" s="3">
        <v>9101589.5299999993</v>
      </c>
      <c r="AL16" s="3">
        <v>215766</v>
      </c>
      <c r="AM16" s="3">
        <f t="shared" si="12"/>
        <v>8885823.5299999993</v>
      </c>
      <c r="AN16" s="3">
        <f t="shared" si="13"/>
        <v>8885.8235299999997</v>
      </c>
      <c r="AO16" s="3">
        <v>9820447.4399999995</v>
      </c>
      <c r="AP16" s="3">
        <f t="shared" si="14"/>
        <v>9820.4474399999999</v>
      </c>
    </row>
    <row r="17" spans="1:42" x14ac:dyDescent="0.2">
      <c r="B17" s="13"/>
      <c r="C17" s="13"/>
      <c r="D17" s="13"/>
      <c r="E17" s="13"/>
      <c r="F17" s="13"/>
      <c r="G17" s="13"/>
      <c r="H17" s="13"/>
      <c r="L17" s="151"/>
      <c r="M17" s="151"/>
    </row>
    <row r="18" spans="1:42" x14ac:dyDescent="0.2">
      <c r="A18" s="1" t="s">
        <v>8</v>
      </c>
      <c r="B18" s="13">
        <v>5025</v>
      </c>
      <c r="C18" s="13">
        <v>5459</v>
      </c>
      <c r="D18" s="13">
        <v>4978.9544400000004</v>
      </c>
      <c r="E18" s="13">
        <v>5495.37021</v>
      </c>
      <c r="F18" s="13">
        <v>5272.4346400000013</v>
      </c>
      <c r="G18" s="13">
        <v>8297.6495400000003</v>
      </c>
      <c r="H18" s="13">
        <v>8750.2059100000006</v>
      </c>
      <c r="I18" s="1">
        <v>7181.8702000000003</v>
      </c>
      <c r="J18" s="1">
        <v>6315.2649299999994</v>
      </c>
      <c r="K18" s="1">
        <f t="shared" ref="K18:K39" si="15">AP18</f>
        <v>7126.8574500000004</v>
      </c>
      <c r="L18" s="151">
        <f t="shared" ref="L18:L22" si="16">(K18-J18)*100/J18</f>
        <v>12.851282234330606</v>
      </c>
      <c r="M18" s="151">
        <f t="shared" ref="M18:M39" si="17">(K18-B18)*100/B18</f>
        <v>41.828008955223893</v>
      </c>
      <c r="O18" s="3">
        <v>5024730.95</v>
      </c>
      <c r="P18" s="3">
        <f>O18/1000</f>
        <v>5024.7309500000001</v>
      </c>
      <c r="Q18" s="3">
        <v>5458530</v>
      </c>
      <c r="R18" s="3">
        <f>Q18/1000</f>
        <v>5458.53</v>
      </c>
      <c r="S18" s="3">
        <v>4978954.4400000004</v>
      </c>
      <c r="T18" s="3">
        <f>S18/1000</f>
        <v>4978.9544400000004</v>
      </c>
      <c r="U18" s="3">
        <v>5495370.21</v>
      </c>
      <c r="V18" s="3">
        <f>U18/1000</f>
        <v>5495.37021</v>
      </c>
      <c r="W18" s="3">
        <v>5272434.6400000015</v>
      </c>
      <c r="X18" s="3">
        <f>W18/1000</f>
        <v>5272.4346400000013</v>
      </c>
      <c r="Y18" s="3">
        <v>8297649.54</v>
      </c>
      <c r="Z18" s="3">
        <v>0</v>
      </c>
      <c r="AA18" s="23">
        <f>Y18-Z18</f>
        <v>8297649.54</v>
      </c>
      <c r="AB18" s="3">
        <f>AA18/1000</f>
        <v>8297.6495400000003</v>
      </c>
      <c r="AC18" s="3">
        <v>8750205.9100000001</v>
      </c>
      <c r="AD18" s="3">
        <v>0</v>
      </c>
      <c r="AE18" s="23">
        <f t="shared" ref="AE18:AE22" si="18">AC18-AD18</f>
        <v>8750205.9100000001</v>
      </c>
      <c r="AF18" s="3">
        <f t="shared" ref="AF18:AF22" si="19">AE18/1000</f>
        <v>8750.2059100000006</v>
      </c>
      <c r="AG18" s="3">
        <v>7181870.1999999993</v>
      </c>
      <c r="AH18" s="3">
        <v>0</v>
      </c>
      <c r="AI18" s="3">
        <f>AG18-AH18</f>
        <v>7181870.1999999993</v>
      </c>
      <c r="AJ18" s="3">
        <f>AI18/1000</f>
        <v>7181.8701999999994</v>
      </c>
      <c r="AK18" s="3">
        <v>6315264.9299999997</v>
      </c>
      <c r="AL18" s="3">
        <v>0</v>
      </c>
      <c r="AM18" s="3">
        <f t="shared" si="12"/>
        <v>6315264.9299999997</v>
      </c>
      <c r="AN18" s="3">
        <f t="shared" si="13"/>
        <v>6315.2649299999994</v>
      </c>
      <c r="AO18" s="3">
        <v>7126857.4500000002</v>
      </c>
      <c r="AP18" s="3">
        <f t="shared" ref="AP18:AP39" si="20">AO18/1000</f>
        <v>7126.8574500000004</v>
      </c>
    </row>
    <row r="19" spans="1:42" x14ac:dyDescent="0.2">
      <c r="A19" s="1" t="s">
        <v>9</v>
      </c>
      <c r="B19" s="13">
        <v>13046</v>
      </c>
      <c r="C19" s="13">
        <v>13604</v>
      </c>
      <c r="D19" s="13">
        <v>11414.34369</v>
      </c>
      <c r="E19" s="13">
        <v>12268.212390000001</v>
      </c>
      <c r="F19" s="13">
        <v>12674.67497</v>
      </c>
      <c r="G19" s="13">
        <v>17381.510130000002</v>
      </c>
      <c r="H19" s="13">
        <v>16914.019080000002</v>
      </c>
      <c r="I19" s="1">
        <v>19519.139859999999</v>
      </c>
      <c r="J19" s="1">
        <v>14093.135870000002</v>
      </c>
      <c r="K19" s="1">
        <f t="shared" si="15"/>
        <v>12935.138270000003</v>
      </c>
      <c r="L19" s="151">
        <f t="shared" si="16"/>
        <v>-8.216748995268139</v>
      </c>
      <c r="M19" s="151">
        <f t="shared" si="17"/>
        <v>-0.84977564004290129</v>
      </c>
      <c r="O19" s="3">
        <v>13045698</v>
      </c>
      <c r="P19" s="3">
        <f>O19/1000</f>
        <v>13045.698</v>
      </c>
      <c r="Q19" s="3">
        <v>13603656</v>
      </c>
      <c r="R19" s="3">
        <f>Q19/1000</f>
        <v>13603.656000000001</v>
      </c>
      <c r="S19" s="3">
        <v>11414343.689999999</v>
      </c>
      <c r="T19" s="3">
        <f>S19/1000</f>
        <v>11414.34369</v>
      </c>
      <c r="U19" s="3">
        <v>12268212.390000001</v>
      </c>
      <c r="V19" s="3">
        <f>U19/1000</f>
        <v>12268.212390000001</v>
      </c>
      <c r="W19" s="3">
        <v>12674674.970000001</v>
      </c>
      <c r="X19" s="3">
        <f>W19/1000</f>
        <v>12674.67497</v>
      </c>
      <c r="Y19" s="3">
        <v>17734611.690000001</v>
      </c>
      <c r="Z19" s="3">
        <v>353101.56</v>
      </c>
      <c r="AA19" s="23">
        <f>Y19-Z19</f>
        <v>17381510.130000003</v>
      </c>
      <c r="AB19" s="3">
        <f>AA19/1000</f>
        <v>17381.510130000002</v>
      </c>
      <c r="AC19" s="3">
        <v>17383648.180000003</v>
      </c>
      <c r="AD19" s="3">
        <v>469629.1</v>
      </c>
      <c r="AE19" s="23">
        <f t="shared" si="18"/>
        <v>16914019.080000002</v>
      </c>
      <c r="AF19" s="3">
        <f t="shared" si="19"/>
        <v>16914.019080000002</v>
      </c>
      <c r="AG19" s="3">
        <v>19852747.090000004</v>
      </c>
      <c r="AH19" s="3">
        <v>333607.23</v>
      </c>
      <c r="AI19" s="3">
        <f t="shared" ref="AI19:AI22" si="21">AG19-AH19</f>
        <v>19519139.860000003</v>
      </c>
      <c r="AJ19" s="3">
        <f t="shared" ref="AJ19:AJ22" si="22">AI19/1000</f>
        <v>19519.139860000003</v>
      </c>
      <c r="AK19" s="3">
        <v>14500598.82</v>
      </c>
      <c r="AL19" s="3">
        <v>407462.95</v>
      </c>
      <c r="AM19" s="3">
        <f t="shared" si="12"/>
        <v>14093135.870000001</v>
      </c>
      <c r="AN19" s="3">
        <f t="shared" si="13"/>
        <v>14093.135870000002</v>
      </c>
      <c r="AO19" s="3">
        <v>12935138.270000003</v>
      </c>
      <c r="AP19" s="3">
        <f t="shared" si="20"/>
        <v>12935.138270000003</v>
      </c>
    </row>
    <row r="20" spans="1:42" x14ac:dyDescent="0.2">
      <c r="A20" s="1" t="s">
        <v>10</v>
      </c>
      <c r="B20" s="13">
        <v>10176</v>
      </c>
      <c r="C20" s="13">
        <v>9985</v>
      </c>
      <c r="D20" s="13">
        <v>9882.6428800000012</v>
      </c>
      <c r="E20" s="13">
        <v>10041.676049999998</v>
      </c>
      <c r="F20" s="13">
        <v>10948.470459999999</v>
      </c>
      <c r="G20" s="13">
        <v>15982.101990000001</v>
      </c>
      <c r="H20" s="13">
        <v>20422.075210000003</v>
      </c>
      <c r="I20" s="1">
        <v>13715.057339999999</v>
      </c>
      <c r="J20" s="1">
        <v>13152.714969999999</v>
      </c>
      <c r="K20" s="1">
        <f t="shared" si="15"/>
        <v>12826.638129999999</v>
      </c>
      <c r="L20" s="151">
        <f t="shared" si="16"/>
        <v>-2.4791599357527909</v>
      </c>
      <c r="M20" s="151">
        <f t="shared" si="17"/>
        <v>26.047937598270437</v>
      </c>
      <c r="O20" s="3">
        <v>10175706</v>
      </c>
      <c r="P20" s="3">
        <f>O20/1000</f>
        <v>10175.706</v>
      </c>
      <c r="Q20" s="3">
        <v>9985010</v>
      </c>
      <c r="R20" s="3">
        <f>Q20/1000</f>
        <v>9985.01</v>
      </c>
      <c r="S20" s="3">
        <v>9882642.8800000008</v>
      </c>
      <c r="T20" s="3">
        <f>S20/1000</f>
        <v>9882.6428800000012</v>
      </c>
      <c r="U20" s="3">
        <v>10041676.049999999</v>
      </c>
      <c r="V20" s="3">
        <f>U20/1000</f>
        <v>10041.676049999998</v>
      </c>
      <c r="W20" s="3">
        <v>10948470.459999999</v>
      </c>
      <c r="X20" s="3">
        <f>W20/1000</f>
        <v>10948.470459999999</v>
      </c>
      <c r="Y20" s="3">
        <v>16260647.32</v>
      </c>
      <c r="Z20" s="3">
        <v>278545.33</v>
      </c>
      <c r="AA20" s="23">
        <f>Y20-Z20</f>
        <v>15982101.99</v>
      </c>
      <c r="AB20" s="3">
        <f>AA20/1000</f>
        <v>15982.101990000001</v>
      </c>
      <c r="AC20" s="3">
        <v>20774713</v>
      </c>
      <c r="AD20" s="3">
        <v>352637.79</v>
      </c>
      <c r="AE20" s="23">
        <f t="shared" si="18"/>
        <v>20422075.210000001</v>
      </c>
      <c r="AF20" s="3">
        <f t="shared" si="19"/>
        <v>20422.075210000003</v>
      </c>
      <c r="AG20" s="3">
        <v>13994213.24</v>
      </c>
      <c r="AH20" s="3">
        <v>279155.90000000002</v>
      </c>
      <c r="AI20" s="3">
        <f t="shared" si="21"/>
        <v>13715057.34</v>
      </c>
      <c r="AJ20" s="3">
        <f t="shared" si="22"/>
        <v>13715.057339999999</v>
      </c>
      <c r="AK20" s="3">
        <v>13442616.939999999</v>
      </c>
      <c r="AL20" s="3">
        <v>289901.96999999997</v>
      </c>
      <c r="AM20" s="3">
        <f t="shared" si="12"/>
        <v>13152714.969999999</v>
      </c>
      <c r="AN20" s="3">
        <f t="shared" si="13"/>
        <v>13152.714969999999</v>
      </c>
      <c r="AO20" s="3">
        <v>12826638.129999999</v>
      </c>
      <c r="AP20" s="3">
        <f t="shared" si="20"/>
        <v>12826.638129999999</v>
      </c>
    </row>
    <row r="21" spans="1:42" x14ac:dyDescent="0.2">
      <c r="A21" s="1" t="s">
        <v>11</v>
      </c>
      <c r="B21" s="13">
        <v>14384</v>
      </c>
      <c r="C21" s="13">
        <v>14364</v>
      </c>
      <c r="D21" s="13">
        <v>12879.96377</v>
      </c>
      <c r="E21" s="13">
        <v>14598.955040000001</v>
      </c>
      <c r="F21" s="13">
        <v>16060.923339999998</v>
      </c>
      <c r="G21" s="13">
        <v>22742.327450000004</v>
      </c>
      <c r="H21" s="13">
        <v>21376.531200000001</v>
      </c>
      <c r="I21" s="1">
        <v>23627.169620000001</v>
      </c>
      <c r="J21" s="1">
        <v>17905.12932</v>
      </c>
      <c r="K21" s="1">
        <f t="shared" si="15"/>
        <v>18099.426090000004</v>
      </c>
      <c r="L21" s="151">
        <f t="shared" si="16"/>
        <v>1.0851458625488692</v>
      </c>
      <c r="M21" s="151">
        <f t="shared" si="17"/>
        <v>25.830270369855427</v>
      </c>
      <c r="O21" s="3">
        <v>14384371</v>
      </c>
      <c r="P21" s="3">
        <f>O21/1000</f>
        <v>14384.370999999999</v>
      </c>
      <c r="Q21" s="3">
        <v>14363549</v>
      </c>
      <c r="R21" s="3">
        <f>Q21/1000</f>
        <v>14363.549000000001</v>
      </c>
      <c r="S21" s="3">
        <v>12879963.77</v>
      </c>
      <c r="T21" s="3">
        <f>S21/1000</f>
        <v>12879.96377</v>
      </c>
      <c r="U21" s="3">
        <v>14598955.040000001</v>
      </c>
      <c r="V21" s="3">
        <f>U21/1000</f>
        <v>14598.955040000001</v>
      </c>
      <c r="W21" s="3">
        <v>16060923.339999998</v>
      </c>
      <c r="X21" s="3">
        <f>W21/1000</f>
        <v>16060.923339999998</v>
      </c>
      <c r="Y21" s="3">
        <v>23266382.770000003</v>
      </c>
      <c r="Z21" s="3">
        <v>524055.32</v>
      </c>
      <c r="AA21" s="23">
        <f>Y21-Z21</f>
        <v>22742327.450000003</v>
      </c>
      <c r="AB21" s="3">
        <f>AA21/1000</f>
        <v>22742.327450000004</v>
      </c>
      <c r="AC21" s="3">
        <v>21961967.590000004</v>
      </c>
      <c r="AD21" s="3">
        <v>585436.39</v>
      </c>
      <c r="AE21" s="23">
        <f t="shared" si="18"/>
        <v>21376531.200000003</v>
      </c>
      <c r="AF21" s="3">
        <f t="shared" si="19"/>
        <v>21376.531200000001</v>
      </c>
      <c r="AG21" s="3">
        <v>23686814.689999998</v>
      </c>
      <c r="AH21" s="3">
        <v>59645.07</v>
      </c>
      <c r="AI21" s="3">
        <f t="shared" si="21"/>
        <v>23627169.619999997</v>
      </c>
      <c r="AJ21" s="3">
        <f t="shared" si="22"/>
        <v>23627.169619999997</v>
      </c>
      <c r="AK21" s="3">
        <v>18481282.52</v>
      </c>
      <c r="AL21" s="3">
        <v>576153.19999999995</v>
      </c>
      <c r="AM21" s="3">
        <f t="shared" si="12"/>
        <v>17905129.32</v>
      </c>
      <c r="AN21" s="3">
        <f t="shared" si="13"/>
        <v>17905.12932</v>
      </c>
      <c r="AO21" s="3">
        <v>18099426.090000004</v>
      </c>
      <c r="AP21" s="3">
        <f t="shared" si="20"/>
        <v>18099.426090000004</v>
      </c>
    </row>
    <row r="22" spans="1:42" x14ac:dyDescent="0.2">
      <c r="A22" s="1" t="s">
        <v>12</v>
      </c>
      <c r="B22" s="13">
        <v>6099</v>
      </c>
      <c r="C22" s="13">
        <v>5757</v>
      </c>
      <c r="D22" s="13">
        <v>6013.6128899999994</v>
      </c>
      <c r="E22" s="13">
        <v>6407.6305499999989</v>
      </c>
      <c r="F22" s="13">
        <v>5906.453199999999</v>
      </c>
      <c r="G22" s="13">
        <v>7370.4389899999996</v>
      </c>
      <c r="H22" s="13">
        <v>7329.6111000000001</v>
      </c>
      <c r="I22" s="1">
        <v>5709.4268199999997</v>
      </c>
      <c r="J22" s="1">
        <v>6570.5594699999992</v>
      </c>
      <c r="K22" s="1">
        <f t="shared" si="15"/>
        <v>6456.5789399999994</v>
      </c>
      <c r="L22" s="151">
        <f t="shared" si="16"/>
        <v>-1.7347157501642676</v>
      </c>
      <c r="M22" s="151">
        <f t="shared" si="17"/>
        <v>5.8629109690113035</v>
      </c>
      <c r="O22" s="3">
        <v>6098517</v>
      </c>
      <c r="P22" s="3">
        <f>O22/1000</f>
        <v>6098.5169999999998</v>
      </c>
      <c r="Q22" s="3">
        <v>5757479</v>
      </c>
      <c r="R22" s="3">
        <f>Q22/1000</f>
        <v>5757.4790000000003</v>
      </c>
      <c r="S22" s="3">
        <v>6013612.8899999997</v>
      </c>
      <c r="T22" s="3">
        <f>S22/1000</f>
        <v>6013.6128899999994</v>
      </c>
      <c r="U22" s="3">
        <v>6407630.5499999989</v>
      </c>
      <c r="V22" s="3">
        <f>U22/1000</f>
        <v>6407.6305499999989</v>
      </c>
      <c r="W22" s="3">
        <v>5906453.1999999993</v>
      </c>
      <c r="X22" s="3">
        <f>W22/1000</f>
        <v>5906.453199999999</v>
      </c>
      <c r="Y22" s="3">
        <v>7444990.9899999993</v>
      </c>
      <c r="Z22" s="3">
        <v>74552</v>
      </c>
      <c r="AA22" s="23">
        <f>Y22-Z22</f>
        <v>7370438.9899999993</v>
      </c>
      <c r="AB22" s="3">
        <f>AA22/1000</f>
        <v>7370.4389899999996</v>
      </c>
      <c r="AC22" s="3">
        <v>7474649.0999999996</v>
      </c>
      <c r="AD22" s="3">
        <v>145038</v>
      </c>
      <c r="AE22" s="23">
        <f t="shared" si="18"/>
        <v>7329611.0999999996</v>
      </c>
      <c r="AF22" s="3">
        <f t="shared" si="19"/>
        <v>7329.6111000000001</v>
      </c>
      <c r="AG22" s="3">
        <v>5826623.8200000003</v>
      </c>
      <c r="AH22" s="3">
        <v>117197</v>
      </c>
      <c r="AI22" s="3">
        <f t="shared" si="21"/>
        <v>5709426.8200000003</v>
      </c>
      <c r="AJ22" s="3">
        <f t="shared" si="22"/>
        <v>5709.4268200000006</v>
      </c>
      <c r="AK22" s="3">
        <v>6689986.4699999988</v>
      </c>
      <c r="AL22" s="3">
        <v>119427</v>
      </c>
      <c r="AM22" s="3">
        <f t="shared" si="12"/>
        <v>6570559.4699999988</v>
      </c>
      <c r="AN22" s="3">
        <f t="shared" si="13"/>
        <v>6570.5594699999992</v>
      </c>
      <c r="AO22" s="3">
        <v>6456578.9399999995</v>
      </c>
      <c r="AP22" s="3">
        <f t="shared" si="20"/>
        <v>6456.5789399999994</v>
      </c>
    </row>
    <row r="23" spans="1:42" x14ac:dyDescent="0.2">
      <c r="B23" s="13"/>
      <c r="C23" s="13"/>
      <c r="D23" s="13"/>
      <c r="E23" s="13"/>
      <c r="F23" s="13"/>
      <c r="G23" s="13"/>
      <c r="H23" s="13"/>
      <c r="L23" s="151"/>
      <c r="M23" s="151"/>
    </row>
    <row r="24" spans="1:42" x14ac:dyDescent="0.2">
      <c r="A24" s="1" t="s">
        <v>13</v>
      </c>
      <c r="B24" s="13">
        <v>16917</v>
      </c>
      <c r="C24" s="13">
        <v>16593</v>
      </c>
      <c r="D24" s="13">
        <v>16747.507189999997</v>
      </c>
      <c r="E24" s="13">
        <v>17552.337149999999</v>
      </c>
      <c r="F24" s="13">
        <v>18497.625489999995</v>
      </c>
      <c r="G24" s="13">
        <v>29320.564779999997</v>
      </c>
      <c r="H24" s="13">
        <v>38792.051209999991</v>
      </c>
      <c r="I24" s="1">
        <v>19994.048149999999</v>
      </c>
      <c r="J24" s="1">
        <v>11005.34375</v>
      </c>
      <c r="K24" s="1">
        <f t="shared" ref="K24" si="23">AP24</f>
        <v>16329.332999999997</v>
      </c>
      <c r="L24" s="151">
        <f t="shared" ref="L24:L28" si="24">(K24-J24)*100/J24</f>
        <v>48.376401236899092</v>
      </c>
      <c r="M24" s="151">
        <f t="shared" ref="M24" si="25">(K24-B24)*100/B24</f>
        <v>-3.4738251463025542</v>
      </c>
      <c r="O24" s="3">
        <v>16916810</v>
      </c>
      <c r="P24" s="3">
        <f>O24/1000</f>
        <v>16916.810000000001</v>
      </c>
      <c r="Q24" s="3">
        <v>16592598</v>
      </c>
      <c r="R24" s="3">
        <f>Q24/1000</f>
        <v>16592.598000000002</v>
      </c>
      <c r="S24" s="3">
        <v>16747507.189999998</v>
      </c>
      <c r="T24" s="3">
        <f>S24/1000</f>
        <v>16747.507189999997</v>
      </c>
      <c r="U24" s="3">
        <v>17552337.149999999</v>
      </c>
      <c r="V24" s="3">
        <f t="shared" ref="V24:X39" si="26">U24/1000</f>
        <v>17552.337149999999</v>
      </c>
      <c r="W24" s="3">
        <v>18497625.489999995</v>
      </c>
      <c r="X24" s="3">
        <f t="shared" si="26"/>
        <v>18497.625489999995</v>
      </c>
      <c r="Y24" s="3">
        <v>29909977.839999996</v>
      </c>
      <c r="Z24" s="3">
        <v>589413.06000000006</v>
      </c>
      <c r="AA24" s="23">
        <f>Y24-Z24</f>
        <v>29320564.779999997</v>
      </c>
      <c r="AB24" s="3">
        <f>AA24/1000</f>
        <v>29320.564779999997</v>
      </c>
      <c r="AC24" s="3">
        <v>39407508.50999999</v>
      </c>
      <c r="AD24" s="3">
        <v>615457.30000000005</v>
      </c>
      <c r="AE24" s="23">
        <f t="shared" ref="AE24:AE28" si="27">AC24-AD24</f>
        <v>38792051.209999993</v>
      </c>
      <c r="AF24" s="3">
        <f t="shared" ref="AF24:AF28" si="28">AE24/1000</f>
        <v>38792.051209999991</v>
      </c>
      <c r="AG24" s="3">
        <v>20523067.359999999</v>
      </c>
      <c r="AH24" s="3">
        <v>529019.21</v>
      </c>
      <c r="AI24" s="3">
        <f>AG24-AH24</f>
        <v>19994048.149999999</v>
      </c>
      <c r="AJ24" s="3">
        <f>AI24/1000</f>
        <v>19994.048149999999</v>
      </c>
      <c r="AK24" s="3">
        <v>16449353.75</v>
      </c>
      <c r="AL24" s="3">
        <v>5444010</v>
      </c>
      <c r="AM24" s="3">
        <f t="shared" si="12"/>
        <v>11005343.75</v>
      </c>
      <c r="AN24" s="3">
        <f t="shared" si="13"/>
        <v>11005.34375</v>
      </c>
      <c r="AO24" s="3">
        <v>16329332.999999996</v>
      </c>
      <c r="AP24" s="3">
        <f t="shared" ref="AP24" si="29">AO24/1000</f>
        <v>16329.332999999997</v>
      </c>
    </row>
    <row r="25" spans="1:42" x14ac:dyDescent="0.2">
      <c r="A25" s="1" t="s">
        <v>14</v>
      </c>
      <c r="B25" s="13">
        <v>5040</v>
      </c>
      <c r="C25" s="13">
        <v>5274</v>
      </c>
      <c r="D25" s="13">
        <v>5121.4121599999999</v>
      </c>
      <c r="E25" s="13">
        <v>5003.5884999999998</v>
      </c>
      <c r="F25" s="13">
        <v>5056.0691899999983</v>
      </c>
      <c r="G25" s="13">
        <v>6736.9413399999994</v>
      </c>
      <c r="H25" s="13">
        <v>7712.4445099999994</v>
      </c>
      <c r="I25" s="1">
        <v>4857.5419499999998</v>
      </c>
      <c r="J25" s="1">
        <v>5312.7033700000002</v>
      </c>
      <c r="K25" s="1">
        <f t="shared" si="15"/>
        <v>4628.3538500000004</v>
      </c>
      <c r="L25" s="151">
        <f t="shared" si="24"/>
        <v>-12.881380200227511</v>
      </c>
      <c r="M25" s="151">
        <f t="shared" si="17"/>
        <v>-8.1675823412698332</v>
      </c>
      <c r="O25" s="3">
        <v>5040398.08</v>
      </c>
      <c r="P25" s="3">
        <f>O25/1000</f>
        <v>5040.3980799999999</v>
      </c>
      <c r="Q25" s="3">
        <v>5274181.9400000004</v>
      </c>
      <c r="R25" s="3">
        <f>Q25/1000</f>
        <v>5274.1819400000004</v>
      </c>
      <c r="S25" s="3">
        <v>5121412.16</v>
      </c>
      <c r="T25" s="3">
        <f>S25/1000</f>
        <v>5121.4121599999999</v>
      </c>
      <c r="U25" s="3">
        <v>5003588.5</v>
      </c>
      <c r="V25" s="3">
        <f t="shared" si="26"/>
        <v>5003.5884999999998</v>
      </c>
      <c r="W25" s="3">
        <v>5056069.1899999985</v>
      </c>
      <c r="X25" s="3">
        <f t="shared" si="26"/>
        <v>5056.0691899999983</v>
      </c>
      <c r="Y25" s="3">
        <v>6850010.3399999999</v>
      </c>
      <c r="Z25" s="3">
        <v>113069</v>
      </c>
      <c r="AA25" s="23">
        <f>Y25-Z25</f>
        <v>6736941.3399999999</v>
      </c>
      <c r="AB25" s="3">
        <f>AA25/1000</f>
        <v>6736.9413399999994</v>
      </c>
      <c r="AC25" s="3">
        <v>7829028.5099999998</v>
      </c>
      <c r="AD25" s="3">
        <v>116584</v>
      </c>
      <c r="AE25" s="23">
        <f t="shared" si="27"/>
        <v>7712444.5099999998</v>
      </c>
      <c r="AF25" s="3">
        <f t="shared" si="28"/>
        <v>7712.4445099999994</v>
      </c>
      <c r="AG25" s="3">
        <v>4960972.9499999993</v>
      </c>
      <c r="AH25" s="3">
        <v>103431</v>
      </c>
      <c r="AI25" s="3">
        <f t="shared" ref="AI25:AI28" si="30">AG25-AH25</f>
        <v>4857541.9499999993</v>
      </c>
      <c r="AJ25" s="3">
        <f t="shared" ref="AJ25:AJ28" si="31">AI25/1000</f>
        <v>4857.5419499999989</v>
      </c>
      <c r="AK25" s="3">
        <v>5412234.3700000001</v>
      </c>
      <c r="AL25" s="3">
        <v>99531</v>
      </c>
      <c r="AM25" s="3">
        <f t="shared" si="12"/>
        <v>5312703.37</v>
      </c>
      <c r="AN25" s="3">
        <f t="shared" si="13"/>
        <v>5312.7033700000002</v>
      </c>
      <c r="AO25" s="3">
        <v>4628353.8500000006</v>
      </c>
      <c r="AP25" s="3">
        <f t="shared" si="20"/>
        <v>4628.3538500000004</v>
      </c>
    </row>
    <row r="26" spans="1:42" x14ac:dyDescent="0.2">
      <c r="A26" s="1" t="s">
        <v>15</v>
      </c>
      <c r="B26" s="13">
        <v>21412</v>
      </c>
      <c r="C26" s="13">
        <v>23031</v>
      </c>
      <c r="D26" s="13">
        <v>22117.321219999998</v>
      </c>
      <c r="E26" s="13">
        <v>21136.237690000002</v>
      </c>
      <c r="F26" s="13">
        <v>20835.501110000005</v>
      </c>
      <c r="G26" s="13">
        <v>32111.874990000008</v>
      </c>
      <c r="H26" s="13">
        <v>40626.930500000002</v>
      </c>
      <c r="I26" s="1">
        <v>27354.003400000001</v>
      </c>
      <c r="J26" s="1">
        <v>26409.228599999999</v>
      </c>
      <c r="K26" s="1">
        <f t="shared" si="15"/>
        <v>26466.01136</v>
      </c>
      <c r="L26" s="151">
        <f t="shared" si="24"/>
        <v>0.21501105109901572</v>
      </c>
      <c r="M26" s="151">
        <f t="shared" si="17"/>
        <v>23.603639828133758</v>
      </c>
      <c r="O26" s="3">
        <v>21412103</v>
      </c>
      <c r="P26" s="3">
        <f>O26/1000</f>
        <v>21412.102999999999</v>
      </c>
      <c r="Q26" s="3">
        <v>23031331</v>
      </c>
      <c r="R26" s="3">
        <f>Q26/1000</f>
        <v>23031.330999999998</v>
      </c>
      <c r="S26" s="3">
        <v>22117321.219999999</v>
      </c>
      <c r="T26" s="3">
        <f>S26/1000</f>
        <v>22117.321219999998</v>
      </c>
      <c r="U26" s="3">
        <v>21136237.690000001</v>
      </c>
      <c r="V26" s="3">
        <f t="shared" si="26"/>
        <v>21136.237690000002</v>
      </c>
      <c r="W26" s="3">
        <v>20835501.110000003</v>
      </c>
      <c r="X26" s="3">
        <f t="shared" si="26"/>
        <v>20835.501110000005</v>
      </c>
      <c r="Y26" s="3">
        <v>32964305.990000006</v>
      </c>
      <c r="Z26" s="3">
        <v>852431</v>
      </c>
      <c r="AA26" s="23">
        <f>Y26-Z26</f>
        <v>32111874.990000006</v>
      </c>
      <c r="AB26" s="3">
        <f>AA26/1000</f>
        <v>32111.874990000008</v>
      </c>
      <c r="AC26" s="3">
        <v>41604911.5</v>
      </c>
      <c r="AD26" s="3">
        <v>977981</v>
      </c>
      <c r="AE26" s="23">
        <f t="shared" si="27"/>
        <v>40626930.5</v>
      </c>
      <c r="AF26" s="3">
        <f t="shared" si="28"/>
        <v>40626.930500000002</v>
      </c>
      <c r="AG26" s="3">
        <v>28201621.399999999</v>
      </c>
      <c r="AH26" s="3">
        <v>847618</v>
      </c>
      <c r="AI26" s="3">
        <f t="shared" si="30"/>
        <v>27354003.399999999</v>
      </c>
      <c r="AJ26" s="3">
        <f t="shared" si="31"/>
        <v>27354.003399999998</v>
      </c>
      <c r="AK26" s="3">
        <v>27292402.599999998</v>
      </c>
      <c r="AL26" s="3">
        <v>883174</v>
      </c>
      <c r="AM26" s="3">
        <f t="shared" si="12"/>
        <v>26409228.599999998</v>
      </c>
      <c r="AN26" s="3">
        <f t="shared" si="13"/>
        <v>26409.228599999999</v>
      </c>
      <c r="AO26" s="3">
        <v>26466011.359999999</v>
      </c>
      <c r="AP26" s="3">
        <f t="shared" si="20"/>
        <v>26466.01136</v>
      </c>
    </row>
    <row r="27" spans="1:42" x14ac:dyDescent="0.2">
      <c r="A27" s="1" t="s">
        <v>16</v>
      </c>
      <c r="B27" s="13">
        <v>18545</v>
      </c>
      <c r="C27" s="13">
        <v>17491</v>
      </c>
      <c r="D27" s="13">
        <v>17810.81882</v>
      </c>
      <c r="E27" s="13">
        <v>20014.010170000001</v>
      </c>
      <c r="F27" s="13">
        <v>20159.172500000001</v>
      </c>
      <c r="G27" s="13">
        <v>30143.610089999995</v>
      </c>
      <c r="H27" s="13">
        <v>39164.666829999995</v>
      </c>
      <c r="I27" s="1">
        <v>23191.068210000001</v>
      </c>
      <c r="J27" s="1">
        <v>22108.684050000003</v>
      </c>
      <c r="K27" s="1">
        <f t="shared" si="15"/>
        <v>23291.494050000001</v>
      </c>
      <c r="L27" s="151">
        <f t="shared" si="24"/>
        <v>5.3499792087353901</v>
      </c>
      <c r="M27" s="151">
        <f t="shared" si="17"/>
        <v>25.594467781073075</v>
      </c>
      <c r="O27" s="3">
        <v>18544975</v>
      </c>
      <c r="P27" s="3">
        <f>O27/1000</f>
        <v>18544.974999999999</v>
      </c>
      <c r="Q27" s="3">
        <v>17491257</v>
      </c>
      <c r="R27" s="3">
        <f>Q27/1000</f>
        <v>17491.257000000001</v>
      </c>
      <c r="S27" s="3">
        <v>17810818.82</v>
      </c>
      <c r="T27" s="3">
        <f>S27/1000</f>
        <v>17810.81882</v>
      </c>
      <c r="U27" s="3">
        <v>20014010.170000002</v>
      </c>
      <c r="V27" s="3">
        <f t="shared" si="26"/>
        <v>20014.010170000001</v>
      </c>
      <c r="W27" s="3">
        <v>20159172.5</v>
      </c>
      <c r="X27" s="3">
        <f t="shared" si="26"/>
        <v>20159.172500000001</v>
      </c>
      <c r="Y27" s="3">
        <v>30817762.089999996</v>
      </c>
      <c r="Z27" s="3">
        <v>674152</v>
      </c>
      <c r="AA27" s="23">
        <f>Y27-Z27</f>
        <v>30143610.089999996</v>
      </c>
      <c r="AB27" s="3">
        <f>AA27/1000</f>
        <v>30143.610089999995</v>
      </c>
      <c r="AC27" s="3">
        <v>39986546.829999998</v>
      </c>
      <c r="AD27" s="3">
        <v>821880</v>
      </c>
      <c r="AE27" s="23">
        <f t="shared" si="27"/>
        <v>39164666.829999998</v>
      </c>
      <c r="AF27" s="3">
        <f t="shared" si="28"/>
        <v>39164.666829999995</v>
      </c>
      <c r="AG27" s="3">
        <v>23860226.210000005</v>
      </c>
      <c r="AH27" s="3">
        <v>669158</v>
      </c>
      <c r="AI27" s="3">
        <f t="shared" si="30"/>
        <v>23191068.210000005</v>
      </c>
      <c r="AJ27" s="3">
        <f t="shared" si="31"/>
        <v>23191.068210000005</v>
      </c>
      <c r="AK27" s="3">
        <v>22844236.050000004</v>
      </c>
      <c r="AL27" s="3">
        <v>735552</v>
      </c>
      <c r="AM27" s="3">
        <f t="shared" si="12"/>
        <v>22108684.050000004</v>
      </c>
      <c r="AN27" s="3">
        <f t="shared" si="13"/>
        <v>22108.684050000003</v>
      </c>
      <c r="AO27" s="3">
        <v>23291494.050000001</v>
      </c>
      <c r="AP27" s="3">
        <f t="shared" si="20"/>
        <v>23291.494050000001</v>
      </c>
    </row>
    <row r="28" spans="1:42" x14ac:dyDescent="0.2">
      <c r="A28" s="1" t="s">
        <v>17</v>
      </c>
      <c r="B28" s="13">
        <v>2947</v>
      </c>
      <c r="C28" s="13">
        <v>3208</v>
      </c>
      <c r="D28" s="13">
        <v>3142.31754</v>
      </c>
      <c r="E28" s="13">
        <v>2846.7091700000001</v>
      </c>
      <c r="F28" s="13">
        <v>3150.6447800000005</v>
      </c>
      <c r="G28" s="13">
        <v>4543.5987600000008</v>
      </c>
      <c r="H28" s="13">
        <v>4057.19227</v>
      </c>
      <c r="I28" s="1">
        <v>3402.0217499999999</v>
      </c>
      <c r="J28" s="1">
        <v>3070.0810499999998</v>
      </c>
      <c r="K28" s="1">
        <f t="shared" si="15"/>
        <v>2147.5700599999996</v>
      </c>
      <c r="L28" s="151">
        <f t="shared" si="24"/>
        <v>-30.048424617324034</v>
      </c>
      <c r="M28" s="151">
        <f t="shared" si="17"/>
        <v>-27.126906684764183</v>
      </c>
      <c r="O28" s="3">
        <v>2947051.49</v>
      </c>
      <c r="P28" s="3">
        <f>O28/1000</f>
        <v>2947.0514900000003</v>
      </c>
      <c r="Q28" s="3">
        <v>3208194.51</v>
      </c>
      <c r="R28" s="3">
        <f>Q28/1000</f>
        <v>3208.1945099999998</v>
      </c>
      <c r="S28" s="3">
        <v>3142317.54</v>
      </c>
      <c r="T28" s="3">
        <f>S28/1000</f>
        <v>3142.31754</v>
      </c>
      <c r="U28" s="3">
        <v>2846709.17</v>
      </c>
      <c r="V28" s="3">
        <f t="shared" si="26"/>
        <v>2846.7091700000001</v>
      </c>
      <c r="W28" s="3">
        <v>3150644.7800000007</v>
      </c>
      <c r="X28" s="3">
        <f t="shared" si="26"/>
        <v>3150.6447800000005</v>
      </c>
      <c r="Y28" s="3">
        <v>4601494.8500000006</v>
      </c>
      <c r="Z28" s="3">
        <v>57896.09</v>
      </c>
      <c r="AA28" s="23">
        <f>Y28-Z28</f>
        <v>4543598.7600000007</v>
      </c>
      <c r="AB28" s="3">
        <f>AA28/1000</f>
        <v>4543.5987600000008</v>
      </c>
      <c r="AC28" s="3">
        <v>4121683.12</v>
      </c>
      <c r="AD28" s="3">
        <v>64490.85</v>
      </c>
      <c r="AE28" s="23">
        <f t="shared" si="27"/>
        <v>4057192.27</v>
      </c>
      <c r="AF28" s="3">
        <f t="shared" si="28"/>
        <v>4057.19227</v>
      </c>
      <c r="AG28" s="3">
        <v>3478470.75</v>
      </c>
      <c r="AH28" s="3">
        <v>76449</v>
      </c>
      <c r="AI28" s="3">
        <f t="shared" si="30"/>
        <v>3402021.75</v>
      </c>
      <c r="AJ28" s="3">
        <f t="shared" si="31"/>
        <v>3402.0217499999999</v>
      </c>
      <c r="AK28" s="3">
        <v>3130967.05</v>
      </c>
      <c r="AL28" s="3">
        <v>60886</v>
      </c>
      <c r="AM28" s="3">
        <f t="shared" si="12"/>
        <v>3070081.05</v>
      </c>
      <c r="AN28" s="3">
        <f t="shared" si="13"/>
        <v>3070.0810499999998</v>
      </c>
      <c r="AO28" s="3">
        <v>2147570.0599999996</v>
      </c>
      <c r="AP28" s="3">
        <f t="shared" si="20"/>
        <v>2147.5700599999996</v>
      </c>
    </row>
    <row r="29" spans="1:42" x14ac:dyDescent="0.2">
      <c r="B29" s="13"/>
      <c r="C29" s="13"/>
      <c r="D29" s="13"/>
      <c r="E29" s="13"/>
      <c r="F29" s="13"/>
      <c r="G29" s="13"/>
      <c r="H29" s="13"/>
      <c r="L29" s="151"/>
      <c r="M29" s="151"/>
    </row>
    <row r="30" spans="1:42" x14ac:dyDescent="0.2">
      <c r="A30" s="1" t="s">
        <v>18</v>
      </c>
      <c r="B30" s="13">
        <v>84599</v>
      </c>
      <c r="C30" s="13">
        <v>89107</v>
      </c>
      <c r="D30" s="13">
        <v>90895.474170000001</v>
      </c>
      <c r="E30" s="13">
        <v>93751.898210000014</v>
      </c>
      <c r="F30" s="13">
        <v>89432.063590000005</v>
      </c>
      <c r="G30" s="13">
        <v>142517.51473999996</v>
      </c>
      <c r="H30" s="13">
        <v>162924.74823</v>
      </c>
      <c r="I30" s="1">
        <v>107122.80026</v>
      </c>
      <c r="J30" s="1">
        <v>99954.347849999991</v>
      </c>
      <c r="K30" s="1">
        <f t="shared" ref="K30" si="32">AP30</f>
        <v>105629.06367</v>
      </c>
      <c r="L30" s="151">
        <f t="shared" ref="L30:L34" si="33">(K30-J30)*100/J30</f>
        <v>5.6773076329965901</v>
      </c>
      <c r="M30" s="151">
        <f t="shared" ref="M30" si="34">(K30-B30)*100/B30</f>
        <v>24.858525124410459</v>
      </c>
      <c r="O30" s="3">
        <v>84598931</v>
      </c>
      <c r="P30" s="3">
        <f>O30/1000</f>
        <v>84598.930999999997</v>
      </c>
      <c r="Q30" s="3">
        <v>89107499</v>
      </c>
      <c r="R30" s="3">
        <f>Q30/1000</f>
        <v>89107.498999999996</v>
      </c>
      <c r="S30" s="3">
        <v>90895474.170000002</v>
      </c>
      <c r="T30" s="3">
        <f>S30/1000</f>
        <v>90895.474170000001</v>
      </c>
      <c r="U30" s="3">
        <v>93751898.210000008</v>
      </c>
      <c r="V30" s="3">
        <f t="shared" si="26"/>
        <v>93751.898210000014</v>
      </c>
      <c r="W30" s="3">
        <v>89432063.590000004</v>
      </c>
      <c r="X30" s="3">
        <f t="shared" si="26"/>
        <v>89432.063590000005</v>
      </c>
      <c r="Y30" s="3">
        <v>144943897.73999995</v>
      </c>
      <c r="Z30" s="3">
        <v>2426383</v>
      </c>
      <c r="AA30" s="23">
        <f>Y30-Z30</f>
        <v>142517514.73999995</v>
      </c>
      <c r="AB30" s="3">
        <f>AA30/1000</f>
        <v>142517.51473999996</v>
      </c>
      <c r="AC30" s="3">
        <v>165504981.22999999</v>
      </c>
      <c r="AD30" s="3">
        <v>2580233</v>
      </c>
      <c r="AE30" s="23">
        <f t="shared" ref="AE30:AE34" si="35">AC30-AD30</f>
        <v>162924748.22999999</v>
      </c>
      <c r="AF30" s="3">
        <f t="shared" ref="AF30:AF34" si="36">AE30/1000</f>
        <v>162924.74823</v>
      </c>
      <c r="AG30" s="3">
        <v>109485823.26000001</v>
      </c>
      <c r="AH30" s="3">
        <v>2363023</v>
      </c>
      <c r="AI30" s="3">
        <f>AG30-AH30</f>
        <v>107122800.26000001</v>
      </c>
      <c r="AJ30" s="3">
        <f>AI30/1000</f>
        <v>107122.80026</v>
      </c>
      <c r="AK30" s="3">
        <v>102490977.84999999</v>
      </c>
      <c r="AL30" s="3">
        <v>2536630</v>
      </c>
      <c r="AM30" s="3">
        <f t="shared" si="12"/>
        <v>99954347.849999994</v>
      </c>
      <c r="AN30" s="3">
        <f t="shared" si="13"/>
        <v>99954.347849999991</v>
      </c>
      <c r="AO30" s="3">
        <v>105629063.67</v>
      </c>
      <c r="AP30" s="3">
        <f t="shared" ref="AP30" si="37">AO30/1000</f>
        <v>105629.06367</v>
      </c>
    </row>
    <row r="31" spans="1:42" x14ac:dyDescent="0.2">
      <c r="A31" s="1" t="s">
        <v>19</v>
      </c>
      <c r="B31" s="13">
        <v>102773</v>
      </c>
      <c r="C31" s="13">
        <v>105327</v>
      </c>
      <c r="D31" s="13">
        <v>108969.07320000001</v>
      </c>
      <c r="E31" s="13">
        <v>117771.34997999997</v>
      </c>
      <c r="F31" s="13">
        <v>115316.00235999995</v>
      </c>
      <c r="G31" s="13">
        <v>182349.64572000003</v>
      </c>
      <c r="H31" s="13">
        <v>243978.09656999999</v>
      </c>
      <c r="I31" s="1">
        <v>142290.99205</v>
      </c>
      <c r="J31" s="1">
        <v>134909.54275999998</v>
      </c>
      <c r="K31" s="1">
        <f t="shared" si="15"/>
        <v>138619.25252000001</v>
      </c>
      <c r="L31" s="151">
        <f t="shared" si="33"/>
        <v>2.7497756527123429</v>
      </c>
      <c r="M31" s="151">
        <f t="shared" si="17"/>
        <v>34.879056289103175</v>
      </c>
      <c r="O31" s="3">
        <v>102773407</v>
      </c>
      <c r="P31" s="3">
        <f>O31/1000</f>
        <v>102773.40700000001</v>
      </c>
      <c r="Q31" s="3">
        <v>105326829</v>
      </c>
      <c r="R31" s="3">
        <f>Q31/1000</f>
        <v>105326.829</v>
      </c>
      <c r="S31" s="3">
        <v>108969073.20000002</v>
      </c>
      <c r="T31" s="3">
        <f>S31/1000</f>
        <v>108969.07320000001</v>
      </c>
      <c r="U31" s="3">
        <v>117771349.97999997</v>
      </c>
      <c r="V31" s="3">
        <f t="shared" si="26"/>
        <v>117771.34997999997</v>
      </c>
      <c r="W31" s="3">
        <v>115316002.35999995</v>
      </c>
      <c r="X31" s="3">
        <f t="shared" si="26"/>
        <v>115316.00235999995</v>
      </c>
      <c r="Y31" s="3">
        <v>184845739.72000003</v>
      </c>
      <c r="Z31" s="3">
        <v>2496094</v>
      </c>
      <c r="AA31" s="23">
        <f>Y31-Z31</f>
        <v>182349645.72000003</v>
      </c>
      <c r="AB31" s="3">
        <f>AA31/1000</f>
        <v>182349.64572000003</v>
      </c>
      <c r="AC31" s="3">
        <v>246933845.56999999</v>
      </c>
      <c r="AD31" s="3">
        <v>2955749</v>
      </c>
      <c r="AE31" s="23">
        <f t="shared" si="35"/>
        <v>243978096.56999999</v>
      </c>
      <c r="AF31" s="3">
        <f t="shared" si="36"/>
        <v>243978.09656999999</v>
      </c>
      <c r="AG31" s="3">
        <v>145385789.04999998</v>
      </c>
      <c r="AH31" s="3">
        <v>3094797</v>
      </c>
      <c r="AI31" s="3">
        <f t="shared" ref="AI31:AI34" si="38">AG31-AH31</f>
        <v>142290992.04999998</v>
      </c>
      <c r="AJ31" s="3">
        <f t="shared" ref="AJ31:AJ34" si="39">AI31/1000</f>
        <v>142290.99204999997</v>
      </c>
      <c r="AK31" s="3">
        <v>137708880.75999999</v>
      </c>
      <c r="AL31" s="3">
        <v>2799338</v>
      </c>
      <c r="AM31" s="3">
        <f t="shared" si="12"/>
        <v>134909542.75999999</v>
      </c>
      <c r="AN31" s="3">
        <f t="shared" si="13"/>
        <v>134909.54275999998</v>
      </c>
      <c r="AO31" s="3">
        <v>138619252.52000001</v>
      </c>
      <c r="AP31" s="3">
        <f t="shared" si="20"/>
        <v>138619.25252000001</v>
      </c>
    </row>
    <row r="32" spans="1:42" x14ac:dyDescent="0.2">
      <c r="A32" s="1" t="s">
        <v>20</v>
      </c>
      <c r="B32" s="13">
        <v>4735</v>
      </c>
      <c r="C32" s="13">
        <v>5529</v>
      </c>
      <c r="D32" s="13">
        <v>5013.7066699999996</v>
      </c>
      <c r="E32" s="13">
        <v>4755.5434699999996</v>
      </c>
      <c r="F32" s="13">
        <v>5429.1514900000002</v>
      </c>
      <c r="G32" s="13">
        <v>7358.6976400000003</v>
      </c>
      <c r="H32" s="13">
        <v>8049.1807099999987</v>
      </c>
      <c r="I32" s="1">
        <v>5533.2151599999997</v>
      </c>
      <c r="J32" s="1">
        <v>5789.6581499999993</v>
      </c>
      <c r="K32" s="1">
        <f t="shared" si="15"/>
        <v>5291.1122700000005</v>
      </c>
      <c r="L32" s="151">
        <f t="shared" si="33"/>
        <v>-8.6109726530226798</v>
      </c>
      <c r="M32" s="151">
        <f t="shared" si="17"/>
        <v>11.744715311510044</v>
      </c>
      <c r="O32" s="3">
        <v>4735390.99</v>
      </c>
      <c r="P32" s="3">
        <f>O32/1000</f>
        <v>4735.3909899999999</v>
      </c>
      <c r="Q32" s="3">
        <v>5529258</v>
      </c>
      <c r="R32" s="3">
        <f>Q32/1000</f>
        <v>5529.2579999999998</v>
      </c>
      <c r="S32" s="3">
        <v>5013706.67</v>
      </c>
      <c r="T32" s="3">
        <f>S32/1000</f>
        <v>5013.7066699999996</v>
      </c>
      <c r="U32" s="3">
        <v>4755543.47</v>
      </c>
      <c r="V32" s="3">
        <f t="shared" si="26"/>
        <v>4755.5434699999996</v>
      </c>
      <c r="W32" s="3">
        <v>5429151.4900000002</v>
      </c>
      <c r="X32" s="3">
        <f t="shared" si="26"/>
        <v>5429.1514900000002</v>
      </c>
      <c r="Y32" s="3">
        <v>7358697.6400000006</v>
      </c>
      <c r="Z32" s="3">
        <v>0</v>
      </c>
      <c r="AA32" s="23">
        <f>Y32-Z32</f>
        <v>7358697.6400000006</v>
      </c>
      <c r="AB32" s="3">
        <f>AA32/1000</f>
        <v>7358.6976400000003</v>
      </c>
      <c r="AC32" s="3">
        <v>8049180.709999999</v>
      </c>
      <c r="AD32" s="3">
        <v>0</v>
      </c>
      <c r="AE32" s="23">
        <f t="shared" si="35"/>
        <v>8049180.709999999</v>
      </c>
      <c r="AF32" s="3">
        <f t="shared" si="36"/>
        <v>8049.1807099999987</v>
      </c>
      <c r="AG32" s="3">
        <v>5533215.1600000001</v>
      </c>
      <c r="AH32" s="3">
        <v>0</v>
      </c>
      <c r="AI32" s="3">
        <f t="shared" si="38"/>
        <v>5533215.1600000001</v>
      </c>
      <c r="AJ32" s="3">
        <f t="shared" si="39"/>
        <v>5533.2151599999997</v>
      </c>
      <c r="AK32" s="3">
        <v>5789658.1499999994</v>
      </c>
      <c r="AL32" s="3">
        <v>0</v>
      </c>
      <c r="AM32" s="3">
        <f t="shared" si="12"/>
        <v>5789658.1499999994</v>
      </c>
      <c r="AN32" s="3">
        <f t="shared" si="13"/>
        <v>5789.6581499999993</v>
      </c>
      <c r="AO32" s="3">
        <v>5291112.2700000005</v>
      </c>
      <c r="AP32" s="3">
        <f t="shared" si="20"/>
        <v>5291.1122700000005</v>
      </c>
    </row>
    <row r="33" spans="1:42" x14ac:dyDescent="0.2">
      <c r="A33" s="1" t="s">
        <v>21</v>
      </c>
      <c r="B33" s="13">
        <v>13832</v>
      </c>
      <c r="C33" s="13">
        <v>13006</v>
      </c>
      <c r="D33" s="13">
        <v>12062.05544</v>
      </c>
      <c r="E33" s="13">
        <v>12760.059479999998</v>
      </c>
      <c r="F33" s="13">
        <v>13275.137790000001</v>
      </c>
      <c r="G33" s="13">
        <v>19933.209260000007</v>
      </c>
      <c r="H33" s="13">
        <v>22075.751410000004</v>
      </c>
      <c r="I33" s="1">
        <v>15488.23792</v>
      </c>
      <c r="J33" s="1">
        <v>15638.114509999999</v>
      </c>
      <c r="K33" s="1">
        <f t="shared" si="15"/>
        <v>16420.633229999999</v>
      </c>
      <c r="L33" s="151">
        <f t="shared" si="33"/>
        <v>5.0039198747368685</v>
      </c>
      <c r="M33" s="151">
        <f t="shared" si="17"/>
        <v>18.714815138808557</v>
      </c>
      <c r="O33" s="3">
        <v>13832065</v>
      </c>
      <c r="P33" s="3">
        <f>O33/1000</f>
        <v>13832.065000000001</v>
      </c>
      <c r="Q33" s="3">
        <v>13005687</v>
      </c>
      <c r="R33" s="3">
        <f>Q33/1000</f>
        <v>13005.687</v>
      </c>
      <c r="S33" s="3">
        <v>12062055.439999999</v>
      </c>
      <c r="T33" s="3">
        <f>S33/1000</f>
        <v>12062.05544</v>
      </c>
      <c r="U33" s="3">
        <v>12760059.479999999</v>
      </c>
      <c r="V33" s="3">
        <f t="shared" si="26"/>
        <v>12760.059479999998</v>
      </c>
      <c r="W33" s="3">
        <v>13275137.790000001</v>
      </c>
      <c r="X33" s="3">
        <f t="shared" si="26"/>
        <v>13275.137790000001</v>
      </c>
      <c r="Y33" s="3">
        <v>20277485.260000005</v>
      </c>
      <c r="Z33" s="3">
        <v>344276</v>
      </c>
      <c r="AA33" s="23">
        <f>Y33-Z33</f>
        <v>19933209.260000005</v>
      </c>
      <c r="AB33" s="3">
        <f>AA33/1000</f>
        <v>19933.209260000007</v>
      </c>
      <c r="AC33" s="3">
        <v>22500845.410000004</v>
      </c>
      <c r="AD33" s="3">
        <v>425094</v>
      </c>
      <c r="AE33" s="23">
        <f t="shared" si="35"/>
        <v>22075751.410000004</v>
      </c>
      <c r="AF33" s="3">
        <f t="shared" si="36"/>
        <v>22075.751410000004</v>
      </c>
      <c r="AG33" s="3">
        <v>15845580.520000001</v>
      </c>
      <c r="AH33" s="3">
        <v>357342.6</v>
      </c>
      <c r="AI33" s="3">
        <f t="shared" si="38"/>
        <v>15488237.920000002</v>
      </c>
      <c r="AJ33" s="3">
        <f t="shared" si="39"/>
        <v>15488.237920000001</v>
      </c>
      <c r="AK33" s="3">
        <v>16028916.029999999</v>
      </c>
      <c r="AL33" s="3">
        <v>390801.52</v>
      </c>
      <c r="AM33" s="3">
        <f t="shared" si="12"/>
        <v>15638114.51</v>
      </c>
      <c r="AN33" s="3">
        <f t="shared" si="13"/>
        <v>15638.114509999999</v>
      </c>
      <c r="AO33" s="3">
        <v>16420633.23</v>
      </c>
      <c r="AP33" s="3">
        <f t="shared" si="20"/>
        <v>16420.633229999999</v>
      </c>
    </row>
    <row r="34" spans="1:42" x14ac:dyDescent="0.2">
      <c r="A34" s="1" t="s">
        <v>22</v>
      </c>
      <c r="B34" s="13">
        <v>4501</v>
      </c>
      <c r="C34" s="13">
        <v>4208</v>
      </c>
      <c r="D34" s="13">
        <v>5619.6387400000003</v>
      </c>
      <c r="E34" s="13">
        <v>5921.2153399999997</v>
      </c>
      <c r="F34" s="13">
        <v>6103.2086799999997</v>
      </c>
      <c r="G34" s="13">
        <v>7271.4705999999996</v>
      </c>
      <c r="H34" s="13">
        <v>6650.4904299999998</v>
      </c>
      <c r="I34" s="1">
        <v>5568.1967100000002</v>
      </c>
      <c r="J34" s="1">
        <v>5372.74467</v>
      </c>
      <c r="K34" s="1">
        <f t="shared" si="15"/>
        <v>4861.0689599999996</v>
      </c>
      <c r="L34" s="151">
        <f t="shared" si="33"/>
        <v>-9.5235441367065814</v>
      </c>
      <c r="M34" s="151">
        <f t="shared" si="17"/>
        <v>7.9997547211730646</v>
      </c>
      <c r="O34" s="3">
        <v>4500996.32</v>
      </c>
      <c r="P34" s="3">
        <f>O34/1000</f>
        <v>4500.9963200000002</v>
      </c>
      <c r="Q34" s="3">
        <v>4208363.3499999996</v>
      </c>
      <c r="R34" s="3">
        <f>Q34/1000</f>
        <v>4208.3633499999996</v>
      </c>
      <c r="S34" s="3">
        <v>5619638.7400000002</v>
      </c>
      <c r="T34" s="3">
        <f>S34/1000</f>
        <v>5619.6387400000003</v>
      </c>
      <c r="U34" s="3">
        <v>5921215.3399999999</v>
      </c>
      <c r="V34" s="3">
        <f t="shared" si="26"/>
        <v>5921.2153399999997</v>
      </c>
      <c r="W34" s="3">
        <v>6103208.6799999997</v>
      </c>
      <c r="X34" s="3">
        <f t="shared" si="26"/>
        <v>6103.2086799999997</v>
      </c>
      <c r="Y34" s="3">
        <v>7309152.5999999996</v>
      </c>
      <c r="Z34" s="3">
        <v>37682</v>
      </c>
      <c r="AA34" s="23">
        <f>Y34-Z34</f>
        <v>7271470.5999999996</v>
      </c>
      <c r="AB34" s="3">
        <f>AA34/1000</f>
        <v>7271.4705999999996</v>
      </c>
      <c r="AC34" s="3">
        <v>6717631.4299999997</v>
      </c>
      <c r="AD34" s="3">
        <v>67141</v>
      </c>
      <c r="AE34" s="23">
        <f t="shared" si="35"/>
        <v>6650490.4299999997</v>
      </c>
      <c r="AF34" s="3">
        <f t="shared" si="36"/>
        <v>6650.4904299999998</v>
      </c>
      <c r="AG34" s="3">
        <v>5568196.71</v>
      </c>
      <c r="AH34" s="3">
        <v>0</v>
      </c>
      <c r="AI34" s="3">
        <f t="shared" si="38"/>
        <v>5568196.71</v>
      </c>
      <c r="AJ34" s="3">
        <f t="shared" si="39"/>
        <v>5568.1967100000002</v>
      </c>
      <c r="AK34" s="3">
        <v>5440570.6699999999</v>
      </c>
      <c r="AL34" s="3">
        <v>67826</v>
      </c>
      <c r="AM34" s="3">
        <f t="shared" si="12"/>
        <v>5372744.6699999999</v>
      </c>
      <c r="AN34" s="3">
        <f t="shared" si="13"/>
        <v>5372.74467</v>
      </c>
      <c r="AO34" s="3">
        <v>4861068.96</v>
      </c>
      <c r="AP34" s="3">
        <f t="shared" si="20"/>
        <v>4861.0689599999996</v>
      </c>
    </row>
    <row r="35" spans="1:42" x14ac:dyDescent="0.2">
      <c r="B35" s="13"/>
      <c r="C35" s="13"/>
      <c r="D35" s="13"/>
      <c r="E35" s="13"/>
      <c r="F35" s="13"/>
      <c r="G35" s="13"/>
      <c r="H35" s="13"/>
      <c r="L35" s="151"/>
      <c r="M35" s="151"/>
    </row>
    <row r="36" spans="1:42" x14ac:dyDescent="0.2">
      <c r="A36" s="1" t="s">
        <v>23</v>
      </c>
      <c r="B36" s="13">
        <v>3079</v>
      </c>
      <c r="C36" s="13">
        <v>3204</v>
      </c>
      <c r="D36" s="13">
        <v>2888.0732799999996</v>
      </c>
      <c r="E36" s="13">
        <v>3251.5922099999998</v>
      </c>
      <c r="F36" s="13">
        <v>3100.3542900000002</v>
      </c>
      <c r="G36" s="13">
        <v>4547.9334800000006</v>
      </c>
      <c r="H36" s="13">
        <v>4287.68703</v>
      </c>
      <c r="I36" s="1">
        <v>3739.8555000000001</v>
      </c>
      <c r="J36" s="1">
        <v>3778.4197299999996</v>
      </c>
      <c r="K36" s="1">
        <f t="shared" ref="K36" si="40">AP36</f>
        <v>4233.5653200000006</v>
      </c>
      <c r="L36" s="151">
        <f t="shared" ref="L36:L39" si="41">(K36-J36)*100/J36</f>
        <v>12.045924553755201</v>
      </c>
      <c r="M36" s="151">
        <f t="shared" ref="M36" si="42">(K36-B36)*100/B36</f>
        <v>37.498061708346889</v>
      </c>
      <c r="O36" s="3">
        <v>3078642.35</v>
      </c>
      <c r="P36" s="3">
        <f>O36/1000</f>
        <v>3078.6423500000001</v>
      </c>
      <c r="Q36" s="3">
        <v>3204280.57</v>
      </c>
      <c r="R36" s="3">
        <f>Q36/1000</f>
        <v>3204.2805699999999</v>
      </c>
      <c r="S36" s="3">
        <v>2888073.28</v>
      </c>
      <c r="T36" s="3">
        <f>S36/1000</f>
        <v>2888.0732799999996</v>
      </c>
      <c r="U36" s="3">
        <v>3251592.21</v>
      </c>
      <c r="V36" s="3">
        <f t="shared" si="26"/>
        <v>3251.5922099999998</v>
      </c>
      <c r="W36" s="3">
        <v>3100354.29</v>
      </c>
      <c r="X36" s="3">
        <f t="shared" si="26"/>
        <v>3100.3542900000002</v>
      </c>
      <c r="Y36" s="3">
        <v>4607994.91</v>
      </c>
      <c r="Z36" s="3">
        <v>60061.43</v>
      </c>
      <c r="AA36" s="23">
        <f>Y36-Z36</f>
        <v>4547933.4800000004</v>
      </c>
      <c r="AB36" s="3">
        <f>AA36/1000</f>
        <v>4547.9334800000006</v>
      </c>
      <c r="AC36" s="3">
        <v>4408559.37</v>
      </c>
      <c r="AD36" s="3">
        <v>120872.34</v>
      </c>
      <c r="AE36" s="23">
        <f t="shared" ref="AE36:AE39" si="43">AC36-AD36</f>
        <v>4287687.03</v>
      </c>
      <c r="AF36" s="3">
        <f t="shared" ref="AF36:AF39" si="44">AE36/1000</f>
        <v>4287.68703</v>
      </c>
      <c r="AG36" s="3">
        <v>3811091.3500000006</v>
      </c>
      <c r="AH36" s="3">
        <v>71235.850000000006</v>
      </c>
      <c r="AI36" s="3">
        <f>AG36-AH36</f>
        <v>3739855.5000000005</v>
      </c>
      <c r="AJ36" s="3">
        <f>AI36/1000</f>
        <v>3739.8555000000006</v>
      </c>
      <c r="AK36" s="3">
        <v>3879469.3299999996</v>
      </c>
      <c r="AL36" s="3">
        <v>101049.60000000001</v>
      </c>
      <c r="AM36" s="3">
        <f t="shared" si="12"/>
        <v>3778419.7299999995</v>
      </c>
      <c r="AN36" s="3">
        <f t="shared" si="13"/>
        <v>3778.4197299999996</v>
      </c>
      <c r="AO36" s="3">
        <v>4233565.32</v>
      </c>
      <c r="AP36" s="3">
        <f t="shared" ref="AP36" si="45">AO36/1000</f>
        <v>4233.5653200000006</v>
      </c>
    </row>
    <row r="37" spans="1:42" x14ac:dyDescent="0.2">
      <c r="A37" s="1" t="s">
        <v>24</v>
      </c>
      <c r="B37" s="13">
        <v>14252</v>
      </c>
      <c r="C37" s="13">
        <v>15466</v>
      </c>
      <c r="D37" s="13">
        <v>15509.137100000002</v>
      </c>
      <c r="E37" s="13">
        <v>16869.90566</v>
      </c>
      <c r="F37" s="13">
        <v>16964.993950000004</v>
      </c>
      <c r="G37" s="13">
        <v>24133.020170000007</v>
      </c>
      <c r="H37" s="13">
        <v>30865.920129999999</v>
      </c>
      <c r="I37" s="1">
        <v>21234.924859999999</v>
      </c>
      <c r="J37" s="1">
        <v>20031.888629999994</v>
      </c>
      <c r="K37" s="1">
        <f t="shared" si="15"/>
        <v>21824.204879999994</v>
      </c>
      <c r="L37" s="151">
        <f t="shared" si="41"/>
        <v>8.9473153685359748</v>
      </c>
      <c r="M37" s="151">
        <f t="shared" si="17"/>
        <v>53.130822902048799</v>
      </c>
      <c r="O37" s="3">
        <v>14251701</v>
      </c>
      <c r="P37" s="3">
        <f>O37/1000</f>
        <v>14251.700999999999</v>
      </c>
      <c r="Q37" s="3">
        <v>15466229</v>
      </c>
      <c r="R37" s="3">
        <f>Q37/1000</f>
        <v>15466.228999999999</v>
      </c>
      <c r="S37" s="3">
        <v>15509137.100000001</v>
      </c>
      <c r="T37" s="3">
        <f>S37/1000</f>
        <v>15509.137100000002</v>
      </c>
      <c r="U37" s="3">
        <v>16869905.66</v>
      </c>
      <c r="V37" s="3">
        <f t="shared" si="26"/>
        <v>16869.90566</v>
      </c>
      <c r="W37" s="3">
        <v>16964993.950000003</v>
      </c>
      <c r="X37" s="3">
        <f t="shared" si="26"/>
        <v>16964.993950000004</v>
      </c>
      <c r="Y37" s="3">
        <v>24668830.170000006</v>
      </c>
      <c r="Z37" s="3">
        <v>535810</v>
      </c>
      <c r="AA37" s="23">
        <f>Y37-Z37</f>
        <v>24133020.170000006</v>
      </c>
      <c r="AB37" s="3">
        <f>AA37/1000</f>
        <v>24133.020170000007</v>
      </c>
      <c r="AC37" s="3">
        <v>31478526.129999999</v>
      </c>
      <c r="AD37" s="3">
        <v>612606</v>
      </c>
      <c r="AE37" s="23">
        <f t="shared" si="43"/>
        <v>30865920.129999999</v>
      </c>
      <c r="AF37" s="3">
        <f t="shared" si="44"/>
        <v>30865.920129999999</v>
      </c>
      <c r="AG37" s="3">
        <v>21793814.910000004</v>
      </c>
      <c r="AH37" s="3">
        <v>558890.05000000005</v>
      </c>
      <c r="AI37" s="3">
        <f t="shared" ref="AI37:AI39" si="46">AG37-AH37</f>
        <v>21234924.860000003</v>
      </c>
      <c r="AJ37" s="3">
        <f t="shared" ref="AJ37:AJ39" si="47">AI37/1000</f>
        <v>21234.924860000003</v>
      </c>
      <c r="AK37" s="3">
        <v>20563174.799999997</v>
      </c>
      <c r="AL37" s="3">
        <v>531286.17000000004</v>
      </c>
      <c r="AM37" s="3">
        <f t="shared" si="12"/>
        <v>20031888.629999995</v>
      </c>
      <c r="AN37" s="3">
        <f t="shared" si="13"/>
        <v>20031.888629999994</v>
      </c>
      <c r="AO37" s="3">
        <v>21824204.879999995</v>
      </c>
      <c r="AP37" s="3">
        <f t="shared" si="20"/>
        <v>21824.204879999994</v>
      </c>
    </row>
    <row r="38" spans="1:42" x14ac:dyDescent="0.2">
      <c r="A38" s="1" t="s">
        <v>25</v>
      </c>
      <c r="B38" s="13">
        <v>13443</v>
      </c>
      <c r="C38" s="13">
        <v>13981</v>
      </c>
      <c r="D38" s="13">
        <v>14342.41785</v>
      </c>
      <c r="E38" s="13">
        <v>14123.244850000001</v>
      </c>
      <c r="F38" s="13">
        <v>14943.278989999999</v>
      </c>
      <c r="G38" s="13">
        <v>17671.864870000001</v>
      </c>
      <c r="H38" s="13">
        <v>21403.44254</v>
      </c>
      <c r="I38" s="1">
        <v>16122.32415</v>
      </c>
      <c r="J38" s="1">
        <v>19892.423990000003</v>
      </c>
      <c r="K38" s="1">
        <f t="shared" si="15"/>
        <v>16840.927810000001</v>
      </c>
      <c r="L38" s="151">
        <f t="shared" si="41"/>
        <v>-15.339991654782748</v>
      </c>
      <c r="M38" s="151">
        <f t="shared" si="17"/>
        <v>25.276558878226592</v>
      </c>
      <c r="O38" s="3">
        <v>13442515</v>
      </c>
      <c r="P38" s="3">
        <f>O38/1000</f>
        <v>13442.514999999999</v>
      </c>
      <c r="Q38" s="3">
        <v>13980766</v>
      </c>
      <c r="R38" s="3">
        <f>Q38/1000</f>
        <v>13980.766</v>
      </c>
      <c r="S38" s="3">
        <v>14342417.85</v>
      </c>
      <c r="T38" s="3">
        <f>S38/1000</f>
        <v>14342.41785</v>
      </c>
      <c r="U38" s="3">
        <v>14123244.850000001</v>
      </c>
      <c r="V38" s="3">
        <f t="shared" si="26"/>
        <v>14123.244850000001</v>
      </c>
      <c r="W38" s="3">
        <v>14943278.989999998</v>
      </c>
      <c r="X38" s="3">
        <f t="shared" si="26"/>
        <v>14943.278989999999</v>
      </c>
      <c r="Y38" s="3">
        <v>17907558.170000002</v>
      </c>
      <c r="Z38" s="3">
        <v>235693.3</v>
      </c>
      <c r="AA38" s="23">
        <f>Y38-Z38</f>
        <v>17671864.870000001</v>
      </c>
      <c r="AB38" s="3">
        <f>AA38/1000</f>
        <v>17671.864870000001</v>
      </c>
      <c r="AC38" s="3">
        <v>21732758.539999999</v>
      </c>
      <c r="AD38" s="3">
        <v>329316</v>
      </c>
      <c r="AE38" s="23">
        <f t="shared" si="43"/>
        <v>21403442.539999999</v>
      </c>
      <c r="AF38" s="3">
        <f t="shared" si="44"/>
        <v>21403.44254</v>
      </c>
      <c r="AG38" s="3">
        <v>16415246.549999999</v>
      </c>
      <c r="AH38" s="3">
        <v>292922.40000000002</v>
      </c>
      <c r="AI38" s="3">
        <f t="shared" si="46"/>
        <v>16122324.149999999</v>
      </c>
      <c r="AJ38" s="3">
        <f t="shared" si="47"/>
        <v>16122.324149999999</v>
      </c>
      <c r="AK38" s="3">
        <v>20217272.740000002</v>
      </c>
      <c r="AL38" s="3">
        <v>324848.75</v>
      </c>
      <c r="AM38" s="3">
        <f t="shared" si="12"/>
        <v>19892423.990000002</v>
      </c>
      <c r="AN38" s="3">
        <f t="shared" si="13"/>
        <v>19892.423990000003</v>
      </c>
      <c r="AO38" s="3">
        <v>16840927.810000002</v>
      </c>
      <c r="AP38" s="3">
        <f t="shared" si="20"/>
        <v>16840.927810000001</v>
      </c>
    </row>
    <row r="39" spans="1:42" x14ac:dyDescent="0.2">
      <c r="A39" s="15" t="s">
        <v>26</v>
      </c>
      <c r="B39" s="13">
        <v>7368</v>
      </c>
      <c r="C39" s="13">
        <v>7341</v>
      </c>
      <c r="D39" s="13">
        <v>7771.5540300000011</v>
      </c>
      <c r="E39" s="13">
        <v>7913.0599499999989</v>
      </c>
      <c r="F39" s="13">
        <v>7795.14228</v>
      </c>
      <c r="G39" s="13">
        <v>9023.415930000001</v>
      </c>
      <c r="H39" s="13">
        <v>10946.725469999999</v>
      </c>
      <c r="I39" s="1">
        <v>9471.8237300000001</v>
      </c>
      <c r="J39" s="1">
        <v>7493.4272999999985</v>
      </c>
      <c r="K39" s="1">
        <f t="shared" si="15"/>
        <v>7615.7586799999999</v>
      </c>
      <c r="L39" s="151">
        <f t="shared" si="41"/>
        <v>1.6325157381589792</v>
      </c>
      <c r="M39" s="151">
        <f t="shared" si="17"/>
        <v>3.3626313789359381</v>
      </c>
      <c r="O39" s="3">
        <v>7368409</v>
      </c>
      <c r="P39" s="3">
        <f>O39/1000</f>
        <v>7368.4089999999997</v>
      </c>
      <c r="Q39" s="3">
        <v>7341488</v>
      </c>
      <c r="R39" s="3">
        <f>Q39/1000</f>
        <v>7341.4880000000003</v>
      </c>
      <c r="S39" s="3">
        <v>7771554.0300000012</v>
      </c>
      <c r="T39" s="3">
        <f>S39/1000</f>
        <v>7771.5540300000011</v>
      </c>
      <c r="U39" s="3">
        <v>7913059.9499999993</v>
      </c>
      <c r="V39" s="3">
        <f t="shared" si="26"/>
        <v>7913.0599499999989</v>
      </c>
      <c r="W39" s="3">
        <v>7795142.2800000003</v>
      </c>
      <c r="X39" s="3">
        <f t="shared" si="26"/>
        <v>7795.14228</v>
      </c>
      <c r="Y39" s="3">
        <v>9023415.9300000016</v>
      </c>
      <c r="Z39" s="3">
        <v>0</v>
      </c>
      <c r="AA39" s="23">
        <f>Y39-Z39</f>
        <v>9023415.9300000016</v>
      </c>
      <c r="AB39" s="3">
        <f>AA39/1000</f>
        <v>9023.415930000001</v>
      </c>
      <c r="AC39" s="3">
        <v>10946725.469999999</v>
      </c>
      <c r="AD39" s="3">
        <v>0</v>
      </c>
      <c r="AE39" s="23">
        <f t="shared" si="43"/>
        <v>10946725.469999999</v>
      </c>
      <c r="AF39" s="3">
        <f t="shared" si="44"/>
        <v>10946.725469999999</v>
      </c>
      <c r="AG39" s="3">
        <v>9471823.7299999986</v>
      </c>
      <c r="AH39" s="3">
        <v>0</v>
      </c>
      <c r="AI39" s="3">
        <f t="shared" si="46"/>
        <v>9471823.7299999986</v>
      </c>
      <c r="AJ39" s="3">
        <f t="shared" si="47"/>
        <v>9471.8237299999982</v>
      </c>
      <c r="AK39" s="3">
        <v>7493427.2999999989</v>
      </c>
      <c r="AL39" s="3">
        <v>0</v>
      </c>
      <c r="AM39" s="3">
        <f t="shared" si="12"/>
        <v>7493427.2999999989</v>
      </c>
      <c r="AN39" s="3">
        <f t="shared" si="13"/>
        <v>7493.4272999999985</v>
      </c>
      <c r="AO39" s="3">
        <v>7615758.6799999997</v>
      </c>
      <c r="AP39" s="3">
        <f t="shared" si="20"/>
        <v>7615.7586799999999</v>
      </c>
    </row>
    <row r="40" spans="1:42" x14ac:dyDescent="0.2">
      <c r="A40" s="1" t="s">
        <v>236</v>
      </c>
      <c r="B40" s="17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42" x14ac:dyDescent="0.2">
      <c r="B41" s="13"/>
      <c r="C41" s="13"/>
    </row>
    <row r="42" spans="1:42" x14ac:dyDescent="0.2">
      <c r="B42" s="13"/>
      <c r="C42" s="13"/>
    </row>
    <row r="43" spans="1:42" x14ac:dyDescent="0.2">
      <c r="B43" s="13"/>
      <c r="C43" s="13"/>
    </row>
    <row r="44" spans="1:42" x14ac:dyDescent="0.2">
      <c r="B44" s="13"/>
      <c r="C44" s="13"/>
    </row>
    <row r="45" spans="1:42" x14ac:dyDescent="0.2">
      <c r="B45" s="13"/>
      <c r="C45" s="13"/>
    </row>
    <row r="46" spans="1:42" x14ac:dyDescent="0.2">
      <c r="B46" s="13"/>
      <c r="C46" s="13"/>
    </row>
    <row r="47" spans="1:42" x14ac:dyDescent="0.2">
      <c r="B47" s="13"/>
      <c r="C47" s="13"/>
    </row>
    <row r="48" spans="1:42" x14ac:dyDescent="0.2">
      <c r="B48" s="13"/>
      <c r="C48" s="13"/>
    </row>
    <row r="49" spans="2:3" x14ac:dyDescent="0.2">
      <c r="B49" s="13"/>
      <c r="C49" s="13"/>
    </row>
    <row r="50" spans="2:3" x14ac:dyDescent="0.2">
      <c r="B50" s="13"/>
      <c r="C50" s="13"/>
    </row>
    <row r="51" spans="2:3" x14ac:dyDescent="0.2">
      <c r="B51" s="13"/>
      <c r="C51" s="13"/>
    </row>
    <row r="52" spans="2:3" x14ac:dyDescent="0.2">
      <c r="B52" s="13"/>
      <c r="C52" s="13"/>
    </row>
  </sheetData>
  <sheetProtection password="CAB5" sheet="1" objects="1" scenarios="1"/>
  <mergeCells count="5">
    <mergeCell ref="AK8:AM8"/>
    <mergeCell ref="A4:M4"/>
    <mergeCell ref="Y8:AA8"/>
    <mergeCell ref="AC8:AE8"/>
    <mergeCell ref="AG8:AI8"/>
  </mergeCells>
  <phoneticPr fontId="2" type="noConversion"/>
  <printOptions horizontalCentered="1"/>
  <pageMargins left="0.34" right="0.36" top="1" bottom="0.93" header="0.5" footer="0.52"/>
  <pageSetup scale="78" orientation="landscape" r:id="rId1"/>
  <headerFooter scaleWithDoc="0" alignWithMargins="0">
    <oddHeader xml:space="preserve">&amp;R
</oddHeader>
    <oddFooter>&amp;L&amp;"Arial,Italic"&amp;10MSDE - LFRO   04-2016&amp;C&amp;"Arial,Regular"&amp;10&amp;P&amp;R&amp;"Arial,Italic"&amp;10Selected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H41"/>
  <sheetViews>
    <sheetView zoomScaleNormal="100" workbookViewId="0">
      <selection activeCell="K10" sqref="K10"/>
    </sheetView>
  </sheetViews>
  <sheetFormatPr defaultColWidth="12.875" defaultRowHeight="12.75" x14ac:dyDescent="0.2"/>
  <cols>
    <col min="1" max="1" width="12.875" style="1" customWidth="1"/>
    <col min="2" max="11" width="12.625" style="1" customWidth="1"/>
    <col min="12" max="12" width="7.875" style="1" customWidth="1"/>
    <col min="13" max="13" width="8.375" style="1" customWidth="1"/>
    <col min="14" max="14" width="3.375" style="3" customWidth="1"/>
    <col min="15" max="16" width="12.875" style="3" customWidth="1"/>
    <col min="17" max="17" width="13.375" style="3" customWidth="1"/>
    <col min="18" max="20" width="12.875" style="3" customWidth="1"/>
    <col min="21" max="21" width="12.875" style="3"/>
    <col min="22" max="22" width="14.25" style="3" customWidth="1"/>
    <col min="23" max="16384" width="12.875" style="3"/>
  </cols>
  <sheetData>
    <row r="1" spans="1:34" s="78" customFormat="1" ht="15.75" customHeight="1" x14ac:dyDescent="0.2">
      <c r="A1" s="74" t="s">
        <v>47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34" s="78" customForma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34" s="123" customFormat="1" x14ac:dyDescent="0.25">
      <c r="A3" s="122" t="s">
        <v>126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34" x14ac:dyDescent="0.2">
      <c r="A4" s="285" t="s">
        <v>288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34" ht="13.5" thickBo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34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U6" s="289" t="s">
        <v>207</v>
      </c>
      <c r="V6" s="289"/>
    </row>
    <row r="7" spans="1:34" x14ac:dyDescent="0.2">
      <c r="L7" s="6" t="s">
        <v>27</v>
      </c>
      <c r="M7" s="6"/>
      <c r="U7" s="289"/>
      <c r="V7" s="289"/>
      <c r="Z7" s="72"/>
      <c r="AA7" s="287" t="s">
        <v>247</v>
      </c>
      <c r="AB7" s="287"/>
      <c r="AC7" s="287" t="s">
        <v>247</v>
      </c>
      <c r="AD7" s="287"/>
      <c r="AE7" s="287" t="s">
        <v>247</v>
      </c>
      <c r="AF7" s="287"/>
      <c r="AG7" s="72" t="s">
        <v>247</v>
      </c>
    </row>
    <row r="8" spans="1:34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21" t="s">
        <v>39</v>
      </c>
      <c r="M8" s="21" t="s">
        <v>40</v>
      </c>
      <c r="R8" s="3" t="s">
        <v>147</v>
      </c>
      <c r="T8" s="3" t="s">
        <v>147</v>
      </c>
      <c r="V8" s="72" t="s">
        <v>146</v>
      </c>
      <c r="W8" s="72"/>
      <c r="X8" s="72" t="s">
        <v>146</v>
      </c>
      <c r="Z8" s="72" t="s">
        <v>146</v>
      </c>
      <c r="AA8" s="274" t="s">
        <v>246</v>
      </c>
      <c r="AB8" s="274" t="s">
        <v>146</v>
      </c>
      <c r="AC8" s="274" t="s">
        <v>246</v>
      </c>
      <c r="AD8" s="274" t="s">
        <v>146</v>
      </c>
      <c r="AE8" s="274" t="s">
        <v>246</v>
      </c>
      <c r="AF8" s="274" t="s">
        <v>146</v>
      </c>
      <c r="AG8" s="72" t="s">
        <v>246</v>
      </c>
      <c r="AH8" s="3" t="s">
        <v>146</v>
      </c>
    </row>
    <row r="9" spans="1:34" ht="13.5" thickBot="1" x14ac:dyDescent="0.25">
      <c r="A9" s="8" t="s">
        <v>1</v>
      </c>
      <c r="B9" s="227" t="s">
        <v>132</v>
      </c>
      <c r="C9" s="227" t="s">
        <v>145</v>
      </c>
      <c r="D9" s="227" t="s">
        <v>180</v>
      </c>
      <c r="E9" s="227" t="s">
        <v>193</v>
      </c>
      <c r="F9" s="227" t="s">
        <v>206</v>
      </c>
      <c r="G9" s="227" t="s">
        <v>220</v>
      </c>
      <c r="H9" s="227" t="s">
        <v>240</v>
      </c>
      <c r="I9" s="227" t="s">
        <v>267</v>
      </c>
      <c r="J9" s="227" t="s">
        <v>279</v>
      </c>
      <c r="K9" s="264" t="str">
        <f>AH9</f>
        <v>2013-2014</v>
      </c>
      <c r="L9" s="9" t="s">
        <v>38</v>
      </c>
      <c r="M9" s="9" t="s">
        <v>38</v>
      </c>
      <c r="O9" s="288" t="s">
        <v>132</v>
      </c>
      <c r="P9" s="288"/>
      <c r="Q9" s="18" t="s">
        <v>148</v>
      </c>
      <c r="R9" s="18" t="s">
        <v>148</v>
      </c>
      <c r="S9" s="18" t="s">
        <v>181</v>
      </c>
      <c r="T9" s="18" t="s">
        <v>182</v>
      </c>
      <c r="U9" s="18" t="s">
        <v>193</v>
      </c>
      <c r="V9" s="18" t="s">
        <v>193</v>
      </c>
      <c r="W9" s="18" t="s">
        <v>206</v>
      </c>
      <c r="X9" s="18" t="s">
        <v>206</v>
      </c>
      <c r="Y9" s="18" t="s">
        <v>220</v>
      </c>
      <c r="Z9" s="18" t="s">
        <v>220</v>
      </c>
      <c r="AA9" s="206" t="s">
        <v>240</v>
      </c>
      <c r="AB9" s="206" t="s">
        <v>240</v>
      </c>
      <c r="AC9" s="258" t="s">
        <v>267</v>
      </c>
      <c r="AD9" s="258" t="s">
        <v>267</v>
      </c>
      <c r="AE9" s="258" t="s">
        <v>279</v>
      </c>
      <c r="AF9" s="258" t="s">
        <v>279</v>
      </c>
      <c r="AG9" s="3" t="s">
        <v>287</v>
      </c>
      <c r="AH9" s="3" t="s">
        <v>287</v>
      </c>
    </row>
    <row r="10" spans="1:34" x14ac:dyDescent="0.2">
      <c r="A10" s="7" t="s">
        <v>2</v>
      </c>
      <c r="B10" s="12">
        <v>9585235</v>
      </c>
      <c r="C10" s="12">
        <v>10433445.607500002</v>
      </c>
      <c r="D10" s="12">
        <v>11130529.823869999</v>
      </c>
      <c r="E10" s="12">
        <v>12761108.192230001</v>
      </c>
      <c r="F10" s="12">
        <v>12711520.025019994</v>
      </c>
      <c r="G10" s="12">
        <v>13054101.115778999</v>
      </c>
      <c r="H10" s="12">
        <v>13196339.50395</v>
      </c>
      <c r="I10" s="12">
        <v>13329914.586039998</v>
      </c>
      <c r="J10" s="12">
        <v>13460804.936470002</v>
      </c>
      <c r="K10" s="12">
        <f>AH10</f>
        <v>13797236.75194584</v>
      </c>
      <c r="L10" s="151">
        <f>(K10-J10)*100/J10</f>
        <v>2.4993439624425986</v>
      </c>
      <c r="M10" s="151">
        <f>(K10-B10)*100/B10</f>
        <v>43.942602888148699</v>
      </c>
      <c r="O10" s="133">
        <v>9585238198</v>
      </c>
      <c r="P10" s="40">
        <f>SUM(P12:P39)</f>
        <v>9585238.199000001</v>
      </c>
      <c r="Q10" s="40">
        <f>SUM(Q12:Q39)</f>
        <v>10433445607.5</v>
      </c>
      <c r="R10" s="40">
        <f>SUM(R12:R39)</f>
        <v>10433445.607500002</v>
      </c>
      <c r="S10" s="40">
        <f>SUM(S12:S39)</f>
        <v>11130529823.870001</v>
      </c>
      <c r="T10" s="40">
        <f>SUM(T12:T39)</f>
        <v>11130529.823869999</v>
      </c>
      <c r="U10" s="40">
        <f t="shared" ref="U10:AA10" si="0">SUM(U12:U39)</f>
        <v>12761108192.230001</v>
      </c>
      <c r="V10" s="40">
        <f t="shared" si="0"/>
        <v>12761108.192230001</v>
      </c>
      <c r="W10" s="40">
        <f t="shared" si="0"/>
        <v>12711520025.019999</v>
      </c>
      <c r="X10" s="40">
        <f t="shared" si="0"/>
        <v>12711520.025019994</v>
      </c>
      <c r="Y10" s="40">
        <f t="shared" si="0"/>
        <v>13054101115.779001</v>
      </c>
      <c r="Z10" s="40">
        <f t="shared" si="0"/>
        <v>13054101.115778999</v>
      </c>
      <c r="AA10" s="40">
        <f t="shared" si="0"/>
        <v>13196339503.949999</v>
      </c>
      <c r="AB10" s="3">
        <f>AA10/1000</f>
        <v>13196339.503949998</v>
      </c>
      <c r="AC10" s="3">
        <f>SUM(AC12:AC39)</f>
        <v>13329914586.039999</v>
      </c>
      <c r="AD10" s="3">
        <f>SUM(AD12:AD39)</f>
        <v>13329914.586039998</v>
      </c>
      <c r="AE10" s="3">
        <f t="shared" ref="AE10:AF10" si="1">SUM(AE12:AE39)</f>
        <v>13460804936.470001</v>
      </c>
      <c r="AF10" s="3">
        <f t="shared" si="1"/>
        <v>13460804.936470002</v>
      </c>
      <c r="AG10" s="3">
        <v>13797236751.945837</v>
      </c>
      <c r="AH10" s="3">
        <f>SUM(AH12:AH39)</f>
        <v>13797236.75194584</v>
      </c>
    </row>
    <row r="11" spans="1:34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M11" s="13"/>
      <c r="Q11" s="130"/>
    </row>
    <row r="12" spans="1:34" x14ac:dyDescent="0.2">
      <c r="A12" s="1" t="s">
        <v>3</v>
      </c>
      <c r="B12" s="13">
        <v>99718</v>
      </c>
      <c r="C12" s="13">
        <v>119301.969</v>
      </c>
      <c r="D12" s="13">
        <v>137500.42151000001</v>
      </c>
      <c r="E12" s="13">
        <v>134873.43864999997</v>
      </c>
      <c r="F12" s="13">
        <v>137215.55651999998</v>
      </c>
      <c r="G12" s="13">
        <v>135795.34440000003</v>
      </c>
      <c r="H12" s="13">
        <v>137736.88040999998</v>
      </c>
      <c r="I12" s="13">
        <v>130573.59671999999</v>
      </c>
      <c r="J12" s="13">
        <v>132501.28327999997</v>
      </c>
      <c r="K12" s="13">
        <f>AH12</f>
        <v>133659.07076911448</v>
      </c>
      <c r="L12" s="151">
        <f>(K12-J12)*100/J12</f>
        <v>0.87379341577234582</v>
      </c>
      <c r="M12" s="151">
        <f>(K12-B12)*100/B12</f>
        <v>34.037055264961666</v>
      </c>
      <c r="O12" s="3">
        <v>99718433</v>
      </c>
      <c r="P12" s="3">
        <f>O12/1000</f>
        <v>99718.433000000005</v>
      </c>
      <c r="Q12" s="130">
        <v>119301969</v>
      </c>
      <c r="R12" s="3">
        <f>Q12/1000</f>
        <v>119301.969</v>
      </c>
      <c r="S12" s="3">
        <v>137500421.51000002</v>
      </c>
      <c r="T12" s="3">
        <f>S12/1000</f>
        <v>137500.42151000001</v>
      </c>
      <c r="U12" s="3">
        <v>134873438.64999998</v>
      </c>
      <c r="V12" s="3">
        <f>U12/1000</f>
        <v>134873.43864999997</v>
      </c>
      <c r="W12" s="3">
        <v>137215556.51999998</v>
      </c>
      <c r="X12" s="3">
        <f>W12/1000</f>
        <v>137215.55651999998</v>
      </c>
      <c r="Y12" s="3">
        <v>135795344.40000004</v>
      </c>
      <c r="Z12" s="3">
        <f>Y12/1000</f>
        <v>135795.34440000003</v>
      </c>
      <c r="AA12" s="3">
        <v>137736880.41</v>
      </c>
      <c r="AB12" s="3">
        <f t="shared" ref="AB12:AB16" si="2">AA12/1000</f>
        <v>137736.88040999998</v>
      </c>
      <c r="AC12" s="3">
        <v>130573596.71999998</v>
      </c>
      <c r="AD12" s="3">
        <f>AC12/1000</f>
        <v>130573.59671999999</v>
      </c>
      <c r="AE12" s="3">
        <v>132501283.27999999</v>
      </c>
      <c r="AF12" s="3">
        <f>AE12/1000</f>
        <v>132501.28327999997</v>
      </c>
      <c r="AG12" s="3">
        <v>133659070.76911448</v>
      </c>
      <c r="AH12" s="3">
        <f>AG12/1000</f>
        <v>133659.07076911448</v>
      </c>
    </row>
    <row r="13" spans="1:34" x14ac:dyDescent="0.2">
      <c r="A13" s="1" t="s">
        <v>4</v>
      </c>
      <c r="B13" s="13">
        <v>710658</v>
      </c>
      <c r="C13" s="13">
        <v>840121.58600000001</v>
      </c>
      <c r="D13" s="13">
        <v>925021.39574000018</v>
      </c>
      <c r="E13" s="13">
        <v>1003678.49385</v>
      </c>
      <c r="F13" s="13">
        <v>1069770.6511499998</v>
      </c>
      <c r="G13" s="13">
        <v>1079491.1736589998</v>
      </c>
      <c r="H13" s="13">
        <v>1130954.38588</v>
      </c>
      <c r="I13" s="13">
        <v>1128314.7877799999</v>
      </c>
      <c r="J13" s="13">
        <v>1157155.2487300001</v>
      </c>
      <c r="K13" s="13">
        <f t="shared" ref="K13:K16" si="3">AH13</f>
        <v>1201633.9459206923</v>
      </c>
      <c r="L13" s="151">
        <f>(K13-J13)*100/J13</f>
        <v>3.843796866454039</v>
      </c>
      <c r="M13" s="151">
        <f t="shared" ref="M13:M16" si="4">(K13-B13)*100/B13</f>
        <v>69.087514095485076</v>
      </c>
      <c r="O13" s="3">
        <v>710658181</v>
      </c>
      <c r="P13" s="3">
        <f>O13/1000</f>
        <v>710658.18099999998</v>
      </c>
      <c r="Q13" s="130">
        <v>840121586</v>
      </c>
      <c r="R13" s="3">
        <f>Q13/1000</f>
        <v>840121.58600000001</v>
      </c>
      <c r="S13" s="3">
        <v>925021395.74000013</v>
      </c>
      <c r="T13" s="3">
        <f>S13/1000</f>
        <v>925021.39574000018</v>
      </c>
      <c r="U13" s="3">
        <v>1003678493.85</v>
      </c>
      <c r="V13" s="3">
        <f>U13/1000</f>
        <v>1003678.49385</v>
      </c>
      <c r="W13" s="3">
        <v>1069770651.1499999</v>
      </c>
      <c r="X13" s="3">
        <f>W13/1000</f>
        <v>1069770.6511499998</v>
      </c>
      <c r="Y13" s="3">
        <v>1079491173.6589999</v>
      </c>
      <c r="Z13" s="3">
        <f>Y13/1000</f>
        <v>1079491.1736589998</v>
      </c>
      <c r="AA13" s="3">
        <v>1130954385.8799999</v>
      </c>
      <c r="AB13" s="3">
        <f t="shared" si="2"/>
        <v>1130954.38588</v>
      </c>
      <c r="AC13" s="3">
        <v>1128314787.78</v>
      </c>
      <c r="AD13" s="3">
        <f t="shared" ref="AD13:AD39" si="5">AC13/1000</f>
        <v>1128314.7877799999</v>
      </c>
      <c r="AE13" s="3">
        <v>1157155248.73</v>
      </c>
      <c r="AF13" s="3">
        <f t="shared" ref="AF13:AF39" si="6">AE13/1000</f>
        <v>1157155.2487300001</v>
      </c>
      <c r="AG13" s="3">
        <v>1201633945.9206922</v>
      </c>
      <c r="AH13" s="3">
        <f t="shared" ref="AH13:AH16" si="7">AG13/1000</f>
        <v>1201633.9459206923</v>
      </c>
    </row>
    <row r="14" spans="1:34" x14ac:dyDescent="0.2">
      <c r="A14" s="1" t="s">
        <v>5</v>
      </c>
      <c r="B14" s="13">
        <v>964583</v>
      </c>
      <c r="C14" s="13">
        <v>1068652.6939999999</v>
      </c>
      <c r="D14" s="13">
        <v>1246573.4550900001</v>
      </c>
      <c r="E14" s="13">
        <v>1367506.2356899998</v>
      </c>
      <c r="F14" s="13">
        <v>1357270.3777499995</v>
      </c>
      <c r="G14" s="13">
        <v>1358247.1824599998</v>
      </c>
      <c r="H14" s="13">
        <v>1444665.1965799998</v>
      </c>
      <c r="I14" s="13">
        <v>1476653.8136899997</v>
      </c>
      <c r="J14" s="13">
        <v>1426977.2701099999</v>
      </c>
      <c r="K14" s="13">
        <f t="shared" si="3"/>
        <v>1449111.2733224109</v>
      </c>
      <c r="L14" s="151">
        <f>(K14-J14)*100/J14</f>
        <v>1.5511111267178583</v>
      </c>
      <c r="M14" s="151">
        <f t="shared" si="4"/>
        <v>50.231890186993851</v>
      </c>
      <c r="O14" s="3">
        <v>964583221</v>
      </c>
      <c r="P14" s="3">
        <f>O14/1000</f>
        <v>964583.22100000002</v>
      </c>
      <c r="Q14" s="130">
        <v>1068652694</v>
      </c>
      <c r="R14" s="3">
        <f>Q14/1000</f>
        <v>1068652.6939999999</v>
      </c>
      <c r="S14" s="3">
        <v>1246573455.0900002</v>
      </c>
      <c r="T14" s="3">
        <f>S14/1000</f>
        <v>1246573.4550900001</v>
      </c>
      <c r="U14" s="3">
        <v>1367506235.6899998</v>
      </c>
      <c r="V14" s="3">
        <f>U14/1000</f>
        <v>1367506.2356899998</v>
      </c>
      <c r="W14" s="3">
        <v>1357270377.7499995</v>
      </c>
      <c r="X14" s="3">
        <f>W14/1000</f>
        <v>1357270.3777499995</v>
      </c>
      <c r="Y14" s="3">
        <v>1358247182.4599998</v>
      </c>
      <c r="Z14" s="3">
        <f>Y14/1000</f>
        <v>1358247.1824599998</v>
      </c>
      <c r="AA14" s="3">
        <v>1444665196.5799997</v>
      </c>
      <c r="AB14" s="3">
        <f t="shared" si="2"/>
        <v>1444665.1965799998</v>
      </c>
      <c r="AC14" s="3">
        <v>1476653813.6899998</v>
      </c>
      <c r="AD14" s="3">
        <f t="shared" si="5"/>
        <v>1476653.8136899997</v>
      </c>
      <c r="AE14" s="3">
        <v>1426977270.1099999</v>
      </c>
      <c r="AF14" s="3">
        <f t="shared" si="6"/>
        <v>1426977.2701099999</v>
      </c>
      <c r="AG14" s="3">
        <v>1449111273.3224108</v>
      </c>
      <c r="AH14" s="3">
        <f t="shared" si="7"/>
        <v>1449111.2733224109</v>
      </c>
    </row>
    <row r="15" spans="1:34" x14ac:dyDescent="0.2">
      <c r="A15" s="1" t="s">
        <v>6</v>
      </c>
      <c r="B15" s="13">
        <v>1136202</v>
      </c>
      <c r="C15" s="13">
        <v>1216816.7549999999</v>
      </c>
      <c r="D15" s="13">
        <v>1240716.3597800003</v>
      </c>
      <c r="E15" s="13">
        <v>1479360.5409500005</v>
      </c>
      <c r="F15" s="13">
        <v>1447401.8663599999</v>
      </c>
      <c r="G15" s="13">
        <v>1517154.30436</v>
      </c>
      <c r="H15" s="13">
        <v>1520186.6361500004</v>
      </c>
      <c r="I15" s="13">
        <v>1561677.09256</v>
      </c>
      <c r="J15" s="13">
        <v>1562071.6755200003</v>
      </c>
      <c r="K15" s="13">
        <f t="shared" si="3"/>
        <v>1597946.4488707222</v>
      </c>
      <c r="L15" s="151">
        <f>(K15-J15)*100/J15</f>
        <v>2.296615060175105</v>
      </c>
      <c r="M15" s="151">
        <f t="shared" si="4"/>
        <v>40.639292033522402</v>
      </c>
      <c r="O15" s="3">
        <v>1136201804</v>
      </c>
      <c r="P15" s="3">
        <f>O15/1000</f>
        <v>1136201.804</v>
      </c>
      <c r="Q15" s="130">
        <v>1216816755</v>
      </c>
      <c r="R15" s="3">
        <f>Q15/1000</f>
        <v>1216816.7549999999</v>
      </c>
      <c r="S15" s="3">
        <v>1240716359.7800002</v>
      </c>
      <c r="T15" s="3">
        <f>S15/1000</f>
        <v>1240716.3597800003</v>
      </c>
      <c r="U15" s="3">
        <v>1479360540.9500005</v>
      </c>
      <c r="V15" s="3">
        <f>U15/1000</f>
        <v>1479360.5409500005</v>
      </c>
      <c r="W15" s="3">
        <v>1447401866.3599999</v>
      </c>
      <c r="X15" s="3">
        <f>W15/1000</f>
        <v>1447401.8663599999</v>
      </c>
      <c r="Y15" s="3">
        <v>1517154304.3599999</v>
      </c>
      <c r="Z15" s="3">
        <f>Y15/1000</f>
        <v>1517154.30436</v>
      </c>
      <c r="AA15" s="3">
        <v>1520186636.1500003</v>
      </c>
      <c r="AB15" s="3">
        <f t="shared" si="2"/>
        <v>1520186.6361500004</v>
      </c>
      <c r="AC15" s="3">
        <v>1561677092.5599999</v>
      </c>
      <c r="AD15" s="3">
        <f t="shared" si="5"/>
        <v>1561677.09256</v>
      </c>
      <c r="AE15" s="3">
        <v>1562071675.5200002</v>
      </c>
      <c r="AF15" s="3">
        <f t="shared" si="6"/>
        <v>1562071.6755200003</v>
      </c>
      <c r="AG15" s="3">
        <v>1597946448.8707223</v>
      </c>
      <c r="AH15" s="3">
        <f t="shared" si="7"/>
        <v>1597946.4488707222</v>
      </c>
    </row>
    <row r="16" spans="1:34" x14ac:dyDescent="0.2">
      <c r="A16" s="1" t="s">
        <v>7</v>
      </c>
      <c r="B16" s="13">
        <v>173449</v>
      </c>
      <c r="C16" s="13">
        <v>187252.09350000002</v>
      </c>
      <c r="D16" s="13">
        <v>187648.35800000001</v>
      </c>
      <c r="E16" s="13">
        <v>229128.47235000008</v>
      </c>
      <c r="F16" s="13">
        <v>232929.23352000004</v>
      </c>
      <c r="G16" s="13">
        <v>233605.70125999997</v>
      </c>
      <c r="H16" s="13">
        <v>248228.14488000001</v>
      </c>
      <c r="I16" s="13">
        <v>247029.61510000002</v>
      </c>
      <c r="J16" s="13">
        <v>235147.79907000001</v>
      </c>
      <c r="K16" s="13">
        <f t="shared" si="3"/>
        <v>237873.05953628363</v>
      </c>
      <c r="L16" s="151">
        <f>(K16-J16)*100/J16</f>
        <v>1.1589563997885237</v>
      </c>
      <c r="M16" s="151">
        <f t="shared" si="4"/>
        <v>37.142940885380504</v>
      </c>
      <c r="O16" s="3">
        <v>173449465</v>
      </c>
      <c r="P16" s="3">
        <f>O16/1000</f>
        <v>173449.465</v>
      </c>
      <c r="Q16" s="130">
        <v>187252093.50000003</v>
      </c>
      <c r="R16" s="3">
        <f>Q16/1000</f>
        <v>187252.09350000002</v>
      </c>
      <c r="S16" s="3">
        <v>187648358</v>
      </c>
      <c r="T16" s="3">
        <f>S16/1000</f>
        <v>187648.35800000001</v>
      </c>
      <c r="U16" s="3">
        <v>229128472.35000008</v>
      </c>
      <c r="V16" s="3">
        <f>U16/1000</f>
        <v>229128.47235000008</v>
      </c>
      <c r="W16" s="3">
        <v>232929233.52000004</v>
      </c>
      <c r="X16" s="3">
        <f>W16/1000</f>
        <v>232929.23352000004</v>
      </c>
      <c r="Y16" s="3">
        <v>233605701.25999996</v>
      </c>
      <c r="Z16" s="3">
        <f>Y16/1000</f>
        <v>233605.70125999997</v>
      </c>
      <c r="AA16" s="3">
        <v>248228144.88</v>
      </c>
      <c r="AB16" s="3">
        <f t="shared" si="2"/>
        <v>248228.14488000001</v>
      </c>
      <c r="AC16" s="3">
        <v>247029615.10000002</v>
      </c>
      <c r="AD16" s="3">
        <f t="shared" si="5"/>
        <v>247029.61510000002</v>
      </c>
      <c r="AE16" s="3">
        <v>235147799.07000002</v>
      </c>
      <c r="AF16" s="3">
        <f t="shared" si="6"/>
        <v>235147.79907000001</v>
      </c>
      <c r="AG16" s="3">
        <v>237873059.53628364</v>
      </c>
      <c r="AH16" s="3">
        <f t="shared" si="7"/>
        <v>237873.05953628363</v>
      </c>
    </row>
    <row r="17" spans="1:34" x14ac:dyDescent="0.2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51"/>
      <c r="M17" s="151"/>
      <c r="Q17" s="130"/>
    </row>
    <row r="18" spans="1:34" x14ac:dyDescent="0.2">
      <c r="A18" s="1" t="s">
        <v>8</v>
      </c>
      <c r="B18" s="13">
        <v>51130</v>
      </c>
      <c r="C18" s="13">
        <v>63231.483999999997</v>
      </c>
      <c r="D18" s="13">
        <v>57740.707560000003</v>
      </c>
      <c r="E18" s="13">
        <v>65580.790069999988</v>
      </c>
      <c r="F18" s="13">
        <v>91353.427770000009</v>
      </c>
      <c r="G18" s="13">
        <v>66786.271789999999</v>
      </c>
      <c r="H18" s="13">
        <v>74916.294450000001</v>
      </c>
      <c r="I18" s="13">
        <v>69913.17949000001</v>
      </c>
      <c r="J18" s="13">
        <v>71009.700580000019</v>
      </c>
      <c r="K18" s="13">
        <f t="shared" ref="K18:K39" si="8">AH18</f>
        <v>89890.533646494427</v>
      </c>
      <c r="L18" s="151">
        <f>(K18-J18)*100/J18</f>
        <v>26.589089817697698</v>
      </c>
      <c r="M18" s="151">
        <f t="shared" ref="M18:M39" si="9">(K18-B18)*100/B18</f>
        <v>75.807810769595974</v>
      </c>
      <c r="O18" s="3">
        <v>51130171</v>
      </c>
      <c r="P18" s="3">
        <f>O18/1000</f>
        <v>51130.171000000002</v>
      </c>
      <c r="Q18" s="130">
        <v>63231484</v>
      </c>
      <c r="R18" s="3">
        <f>Q18/1000</f>
        <v>63231.483999999997</v>
      </c>
      <c r="S18" s="3">
        <v>57740707.560000002</v>
      </c>
      <c r="T18" s="3">
        <f>S18/1000</f>
        <v>57740.707560000003</v>
      </c>
      <c r="U18" s="3">
        <v>65580790.069999985</v>
      </c>
      <c r="V18" s="3">
        <f>U18/1000</f>
        <v>65580.790069999988</v>
      </c>
      <c r="W18" s="3">
        <v>91353427.770000011</v>
      </c>
      <c r="X18" s="3">
        <f>W18/1000</f>
        <v>91353.427770000009</v>
      </c>
      <c r="Y18" s="3">
        <v>66786271.789999999</v>
      </c>
      <c r="Z18" s="3">
        <f>Y18/1000</f>
        <v>66786.271789999999</v>
      </c>
      <c r="AA18" s="3">
        <v>74916294.450000003</v>
      </c>
      <c r="AB18" s="3">
        <f t="shared" ref="AB18:AB39" si="10">AA18/1000</f>
        <v>74916.294450000001</v>
      </c>
      <c r="AC18" s="3">
        <v>69913179.49000001</v>
      </c>
      <c r="AD18" s="3">
        <f t="shared" si="5"/>
        <v>69913.17949000001</v>
      </c>
      <c r="AE18" s="3">
        <v>71009700.580000013</v>
      </c>
      <c r="AF18" s="3">
        <f t="shared" si="6"/>
        <v>71009.700580000019</v>
      </c>
      <c r="AG18" s="3">
        <v>89890533.646494433</v>
      </c>
      <c r="AH18" s="3">
        <f t="shared" ref="AH18:AH39" si="11">AG18/1000</f>
        <v>89890.533646494427</v>
      </c>
    </row>
    <row r="19" spans="1:34" x14ac:dyDescent="0.2">
      <c r="A19" s="1" t="s">
        <v>9</v>
      </c>
      <c r="B19" s="13">
        <v>285174</v>
      </c>
      <c r="C19" s="13">
        <v>300409.35499999998</v>
      </c>
      <c r="D19" s="13">
        <v>337690.40409000008</v>
      </c>
      <c r="E19" s="13">
        <v>393326.86509000009</v>
      </c>
      <c r="F19" s="13">
        <v>408638.60116999998</v>
      </c>
      <c r="G19" s="13">
        <v>370378.50623</v>
      </c>
      <c r="H19" s="13">
        <v>359927.17812</v>
      </c>
      <c r="I19" s="13">
        <v>386195.50062000006</v>
      </c>
      <c r="J19" s="13">
        <v>367829.13487999991</v>
      </c>
      <c r="K19" s="13">
        <f t="shared" si="8"/>
        <v>373440.07355529245</v>
      </c>
      <c r="L19" s="151">
        <f>(K19-J19)*100/J19</f>
        <v>1.5254198602628473</v>
      </c>
      <c r="M19" s="151">
        <f t="shared" si="9"/>
        <v>30.951655324571121</v>
      </c>
      <c r="O19" s="3">
        <v>285174198</v>
      </c>
      <c r="P19" s="3">
        <f>O19/1000</f>
        <v>285174.19799999997</v>
      </c>
      <c r="Q19" s="130">
        <v>300409355</v>
      </c>
      <c r="R19" s="3">
        <f>Q19/1000</f>
        <v>300409.35499999998</v>
      </c>
      <c r="S19" s="3">
        <v>337690404.09000009</v>
      </c>
      <c r="T19" s="3">
        <f>S19/1000</f>
        <v>337690.40409000008</v>
      </c>
      <c r="U19" s="3">
        <v>393326865.09000009</v>
      </c>
      <c r="V19" s="3">
        <f>U19/1000</f>
        <v>393326.86509000009</v>
      </c>
      <c r="W19" s="3">
        <v>408638601.16999996</v>
      </c>
      <c r="X19" s="3">
        <f>W19/1000</f>
        <v>408638.60116999998</v>
      </c>
      <c r="Y19" s="3">
        <v>370378506.23000002</v>
      </c>
      <c r="Z19" s="3">
        <f>Y19/1000</f>
        <v>370378.50623</v>
      </c>
      <c r="AA19" s="3">
        <v>359927178.12</v>
      </c>
      <c r="AB19" s="3">
        <f t="shared" si="10"/>
        <v>359927.17812</v>
      </c>
      <c r="AC19" s="3">
        <v>386195500.62000006</v>
      </c>
      <c r="AD19" s="3">
        <f t="shared" si="5"/>
        <v>386195.50062000006</v>
      </c>
      <c r="AE19" s="3">
        <v>367829134.87999994</v>
      </c>
      <c r="AF19" s="3">
        <f t="shared" si="6"/>
        <v>367829.13487999991</v>
      </c>
      <c r="AG19" s="3">
        <v>373440073.55529243</v>
      </c>
      <c r="AH19" s="3">
        <f t="shared" si="11"/>
        <v>373440.07355529245</v>
      </c>
    </row>
    <row r="20" spans="1:34" x14ac:dyDescent="0.2">
      <c r="A20" s="1" t="s">
        <v>10</v>
      </c>
      <c r="B20" s="13">
        <v>150554</v>
      </c>
      <c r="C20" s="13">
        <v>184066.08900000001</v>
      </c>
      <c r="D20" s="13">
        <v>211822.77969999996</v>
      </c>
      <c r="E20" s="13">
        <v>209996.75357999999</v>
      </c>
      <c r="F20" s="13">
        <v>212887.25370999999</v>
      </c>
      <c r="G20" s="13">
        <v>214487.40289999996</v>
      </c>
      <c r="H20" s="13">
        <v>211286.85676999998</v>
      </c>
      <c r="I20" s="13">
        <v>201295.90674999999</v>
      </c>
      <c r="J20" s="13">
        <v>208503.53912999999</v>
      </c>
      <c r="K20" s="13">
        <f t="shared" si="8"/>
        <v>213864.93881833542</v>
      </c>
      <c r="L20" s="151">
        <f>(K20-J20)*100/J20</f>
        <v>2.5713710715445672</v>
      </c>
      <c r="M20" s="151">
        <f t="shared" si="9"/>
        <v>42.051980564007216</v>
      </c>
      <c r="O20" s="3">
        <v>150553820</v>
      </c>
      <c r="P20" s="3">
        <f>O20/1000</f>
        <v>150553.82</v>
      </c>
      <c r="Q20" s="131">
        <v>184066089</v>
      </c>
      <c r="R20" s="3">
        <f>Q20/1000</f>
        <v>184066.08900000001</v>
      </c>
      <c r="S20" s="3">
        <v>211822779.69999996</v>
      </c>
      <c r="T20" s="3">
        <f>S20/1000</f>
        <v>211822.77969999996</v>
      </c>
      <c r="U20" s="3">
        <v>209996753.57999998</v>
      </c>
      <c r="V20" s="3">
        <f>U20/1000</f>
        <v>209996.75357999999</v>
      </c>
      <c r="W20" s="3">
        <v>212887253.70999998</v>
      </c>
      <c r="X20" s="3">
        <f>W20/1000</f>
        <v>212887.25370999999</v>
      </c>
      <c r="Y20" s="3">
        <v>214487402.89999995</v>
      </c>
      <c r="Z20" s="3">
        <f>Y20/1000</f>
        <v>214487.40289999996</v>
      </c>
      <c r="AA20" s="3">
        <v>211286856.76999998</v>
      </c>
      <c r="AB20" s="3">
        <f t="shared" si="10"/>
        <v>211286.85676999998</v>
      </c>
      <c r="AC20" s="3">
        <v>201295906.75</v>
      </c>
      <c r="AD20" s="3">
        <f t="shared" si="5"/>
        <v>201295.90674999999</v>
      </c>
      <c r="AE20" s="3">
        <v>208503539.13</v>
      </c>
      <c r="AF20" s="3">
        <f t="shared" si="6"/>
        <v>208503.53912999999</v>
      </c>
      <c r="AG20" s="3">
        <v>213864938.81833541</v>
      </c>
      <c r="AH20" s="3">
        <f t="shared" si="11"/>
        <v>213864.93881833542</v>
      </c>
    </row>
    <row r="21" spans="1:34" x14ac:dyDescent="0.2">
      <c r="A21" s="1" t="s">
        <v>11</v>
      </c>
      <c r="B21" s="13">
        <v>268895</v>
      </c>
      <c r="C21" s="13">
        <v>293864.89399999997</v>
      </c>
      <c r="D21" s="13">
        <v>314359.82516000001</v>
      </c>
      <c r="E21" s="13">
        <v>359922.33060999995</v>
      </c>
      <c r="F21" s="13">
        <v>344098.89250999998</v>
      </c>
      <c r="G21" s="13">
        <v>360033.98957999999</v>
      </c>
      <c r="H21" s="13">
        <v>356568.80753000005</v>
      </c>
      <c r="I21" s="13">
        <v>358937.99392000004</v>
      </c>
      <c r="J21" s="13">
        <v>393997.48215999996</v>
      </c>
      <c r="K21" s="13">
        <f t="shared" si="8"/>
        <v>416235.01728284877</v>
      </c>
      <c r="L21" s="151">
        <f>(K21-J21)*100/J21</f>
        <v>5.644080515676567</v>
      </c>
      <c r="M21" s="151">
        <f t="shared" si="9"/>
        <v>54.794628863626606</v>
      </c>
      <c r="O21" s="3">
        <v>268895283</v>
      </c>
      <c r="P21" s="3">
        <f>O21/1000</f>
        <v>268895.283</v>
      </c>
      <c r="Q21" s="131">
        <v>293864894</v>
      </c>
      <c r="R21" s="3">
        <f>Q21/1000</f>
        <v>293864.89399999997</v>
      </c>
      <c r="S21" s="3">
        <v>314359825.16000003</v>
      </c>
      <c r="T21" s="3">
        <f>S21/1000</f>
        <v>314359.82516000001</v>
      </c>
      <c r="U21" s="3">
        <v>359922330.60999995</v>
      </c>
      <c r="V21" s="3">
        <f>U21/1000</f>
        <v>359922.33060999995</v>
      </c>
      <c r="W21" s="3">
        <v>344098892.50999999</v>
      </c>
      <c r="X21" s="3">
        <f>W21/1000</f>
        <v>344098.89250999998</v>
      </c>
      <c r="Y21" s="3">
        <v>360033989.57999998</v>
      </c>
      <c r="Z21" s="3">
        <f>Y21/1000</f>
        <v>360033.98957999999</v>
      </c>
      <c r="AA21" s="3">
        <v>356568807.53000003</v>
      </c>
      <c r="AB21" s="3">
        <f t="shared" si="10"/>
        <v>356568.80753000005</v>
      </c>
      <c r="AC21" s="3">
        <v>358937993.92000002</v>
      </c>
      <c r="AD21" s="3">
        <f t="shared" si="5"/>
        <v>358937.99392000004</v>
      </c>
      <c r="AE21" s="3">
        <v>393997482.15999997</v>
      </c>
      <c r="AF21" s="3">
        <f t="shared" si="6"/>
        <v>393997.48215999996</v>
      </c>
      <c r="AG21" s="3">
        <v>416235017.28284878</v>
      </c>
      <c r="AH21" s="3">
        <f t="shared" si="11"/>
        <v>416235.01728284877</v>
      </c>
    </row>
    <row r="22" spans="1:34" x14ac:dyDescent="0.2">
      <c r="A22" s="1" t="s">
        <v>12</v>
      </c>
      <c r="B22" s="13">
        <v>48913</v>
      </c>
      <c r="C22" s="13">
        <v>52471.853000000003</v>
      </c>
      <c r="D22" s="13">
        <v>56137.886289999995</v>
      </c>
      <c r="E22" s="13">
        <v>68548.460520000022</v>
      </c>
      <c r="F22" s="13">
        <v>76310.530659999989</v>
      </c>
      <c r="G22" s="13">
        <v>78185.990659999996</v>
      </c>
      <c r="H22" s="13">
        <v>71720.691759999987</v>
      </c>
      <c r="I22" s="13">
        <v>63487.889149999995</v>
      </c>
      <c r="J22" s="13">
        <v>65664.774340000004</v>
      </c>
      <c r="K22" s="13">
        <f t="shared" si="8"/>
        <v>68131.311214812304</v>
      </c>
      <c r="L22" s="151">
        <f>(K22-J22)*100/J22</f>
        <v>3.7562557697084746</v>
      </c>
      <c r="M22" s="151">
        <f t="shared" si="9"/>
        <v>39.290804519886954</v>
      </c>
      <c r="O22" s="3">
        <v>48912847</v>
      </c>
      <c r="P22" s="3">
        <f>O22/1000</f>
        <v>48912.847000000002</v>
      </c>
      <c r="Q22" s="131">
        <v>52471853</v>
      </c>
      <c r="R22" s="3">
        <f>Q22/1000</f>
        <v>52471.853000000003</v>
      </c>
      <c r="S22" s="3">
        <v>56137886.289999992</v>
      </c>
      <c r="T22" s="3">
        <f>S22/1000</f>
        <v>56137.886289999995</v>
      </c>
      <c r="U22" s="3">
        <v>68548460.520000026</v>
      </c>
      <c r="V22" s="3">
        <f>U22/1000</f>
        <v>68548.460520000022</v>
      </c>
      <c r="W22" s="3">
        <v>76310530.659999996</v>
      </c>
      <c r="X22" s="3">
        <f>W22/1000</f>
        <v>76310.530659999989</v>
      </c>
      <c r="Y22" s="3">
        <v>78185990.659999996</v>
      </c>
      <c r="Z22" s="3">
        <f>Y22/1000</f>
        <v>78185.990659999996</v>
      </c>
      <c r="AA22" s="3">
        <v>71720691.75999999</v>
      </c>
      <c r="AB22" s="3">
        <f t="shared" si="10"/>
        <v>71720.691759999987</v>
      </c>
      <c r="AC22" s="3">
        <v>63487889.149999999</v>
      </c>
      <c r="AD22" s="3">
        <f t="shared" si="5"/>
        <v>63487.889149999995</v>
      </c>
      <c r="AE22" s="3">
        <v>65664774.340000004</v>
      </c>
      <c r="AF22" s="3">
        <f t="shared" si="6"/>
        <v>65664.774340000004</v>
      </c>
      <c r="AG22" s="3">
        <v>68131311.214812309</v>
      </c>
      <c r="AH22" s="3">
        <f t="shared" si="11"/>
        <v>68131.311214812304</v>
      </c>
    </row>
    <row r="23" spans="1:34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51"/>
      <c r="M23" s="151"/>
      <c r="Q23" s="131"/>
      <c r="AB23" s="3">
        <f t="shared" si="10"/>
        <v>0</v>
      </c>
    </row>
    <row r="24" spans="1:34" x14ac:dyDescent="0.2">
      <c r="A24" s="1" t="s">
        <v>13</v>
      </c>
      <c r="B24" s="13">
        <v>396166</v>
      </c>
      <c r="C24" s="13">
        <v>440368.36599999998</v>
      </c>
      <c r="D24" s="13">
        <v>468038.61020999996</v>
      </c>
      <c r="E24" s="13">
        <v>550535.60615000001</v>
      </c>
      <c r="F24" s="13">
        <v>583297.13118000003</v>
      </c>
      <c r="G24" s="13">
        <v>591177.75145999994</v>
      </c>
      <c r="H24" s="13">
        <v>531359.66370999999</v>
      </c>
      <c r="I24" s="13">
        <v>558688.51147999999</v>
      </c>
      <c r="J24" s="13">
        <v>562546.97921999975</v>
      </c>
      <c r="K24" s="13">
        <f t="shared" ref="K24" si="12">AH24</f>
        <v>583206.30979051511</v>
      </c>
      <c r="L24" s="151">
        <f>(K24-J24)*100/J24</f>
        <v>3.6724631601720774</v>
      </c>
      <c r="M24" s="151">
        <f t="shared" ref="M24" si="13">(K24-B24)*100/B24</f>
        <v>47.212610317522227</v>
      </c>
      <c r="O24" s="3">
        <v>396166408</v>
      </c>
      <c r="P24" s="3">
        <f>O24/1000</f>
        <v>396166.408</v>
      </c>
      <c r="Q24" s="131">
        <v>440368366</v>
      </c>
      <c r="R24" s="3">
        <f>Q24/1000</f>
        <v>440368.36599999998</v>
      </c>
      <c r="S24" s="3">
        <v>468038610.20999998</v>
      </c>
      <c r="T24" s="3">
        <f>S24/1000</f>
        <v>468038.61020999996</v>
      </c>
      <c r="U24" s="3">
        <v>550535606.14999998</v>
      </c>
      <c r="V24" s="3">
        <f>U24/1000</f>
        <v>550535.60615000001</v>
      </c>
      <c r="W24" s="3">
        <v>583297131.18000007</v>
      </c>
      <c r="X24" s="3">
        <f>W24/1000</f>
        <v>583297.13118000003</v>
      </c>
      <c r="Y24" s="3">
        <v>591177751.45999992</v>
      </c>
      <c r="Z24" s="3">
        <f>Y24/1000</f>
        <v>591177.75145999994</v>
      </c>
      <c r="AA24" s="3">
        <v>531359663.71000004</v>
      </c>
      <c r="AB24" s="3">
        <f t="shared" si="10"/>
        <v>531359.66370999999</v>
      </c>
      <c r="AC24" s="3">
        <v>558688511.48000002</v>
      </c>
      <c r="AD24" s="3">
        <f t="shared" si="5"/>
        <v>558688.51147999999</v>
      </c>
      <c r="AE24" s="3">
        <v>562546979.21999979</v>
      </c>
      <c r="AF24" s="3">
        <f t="shared" si="6"/>
        <v>562546.97921999975</v>
      </c>
      <c r="AG24" s="3">
        <v>583206309.79051507</v>
      </c>
      <c r="AH24" s="3">
        <f t="shared" ref="AH24" si="14">AG24/1000</f>
        <v>583206.30979051511</v>
      </c>
    </row>
    <row r="25" spans="1:34" x14ac:dyDescent="0.2">
      <c r="A25" s="1" t="s">
        <v>14</v>
      </c>
      <c r="B25" s="13">
        <v>48299</v>
      </c>
      <c r="C25" s="13">
        <v>49938.798999999999</v>
      </c>
      <c r="D25" s="13">
        <v>53821.355470000002</v>
      </c>
      <c r="E25" s="13">
        <v>59214.695950000001</v>
      </c>
      <c r="F25" s="13">
        <v>67436.536370000016</v>
      </c>
      <c r="G25" s="13">
        <v>60498.963330000006</v>
      </c>
      <c r="H25" s="13">
        <v>59464.379010000004</v>
      </c>
      <c r="I25" s="13">
        <v>59517.231230000005</v>
      </c>
      <c r="J25" s="13">
        <v>59744.771609999996</v>
      </c>
      <c r="K25" s="13">
        <f t="shared" si="8"/>
        <v>57033.797501209709</v>
      </c>
      <c r="L25" s="151">
        <f>(K25-J25)*100/J25</f>
        <v>-4.537592220599481</v>
      </c>
      <c r="M25" s="151">
        <f t="shared" si="9"/>
        <v>18.084841303566758</v>
      </c>
      <c r="O25" s="3">
        <v>48299481</v>
      </c>
      <c r="P25" s="3">
        <f>O25/1000</f>
        <v>48299.481</v>
      </c>
      <c r="Q25" s="130">
        <v>49938799</v>
      </c>
      <c r="R25" s="3">
        <f>Q25/1000</f>
        <v>49938.798999999999</v>
      </c>
      <c r="S25" s="3">
        <v>53821355.469999999</v>
      </c>
      <c r="T25" s="3">
        <f>S25/1000</f>
        <v>53821.355470000002</v>
      </c>
      <c r="U25" s="3">
        <v>59214695.950000003</v>
      </c>
      <c r="V25" s="3">
        <f>U25/1000</f>
        <v>59214.695950000001</v>
      </c>
      <c r="W25" s="3">
        <v>67436536.37000002</v>
      </c>
      <c r="X25" s="3">
        <f>W25/1000</f>
        <v>67436.536370000016</v>
      </c>
      <c r="Y25" s="3">
        <v>60498963.330000006</v>
      </c>
      <c r="Z25" s="3">
        <f>Y25/1000</f>
        <v>60498.963330000006</v>
      </c>
      <c r="AA25" s="3">
        <v>59464379.010000005</v>
      </c>
      <c r="AB25" s="3">
        <f t="shared" si="10"/>
        <v>59464.379010000004</v>
      </c>
      <c r="AC25" s="3">
        <v>59517231.230000004</v>
      </c>
      <c r="AD25" s="3">
        <f t="shared" si="5"/>
        <v>59517.231230000005</v>
      </c>
      <c r="AE25" s="3">
        <v>59744771.609999999</v>
      </c>
      <c r="AF25" s="3">
        <f t="shared" si="6"/>
        <v>59744.771609999996</v>
      </c>
      <c r="AG25" s="3">
        <v>57033797.501209706</v>
      </c>
      <c r="AH25" s="3">
        <f t="shared" si="11"/>
        <v>57033.797501209709</v>
      </c>
    </row>
    <row r="26" spans="1:34" x14ac:dyDescent="0.2">
      <c r="A26" s="1" t="s">
        <v>15</v>
      </c>
      <c r="B26" s="13">
        <v>387571</v>
      </c>
      <c r="C26" s="13">
        <v>456305.25199999998</v>
      </c>
      <c r="D26" s="13">
        <v>478472.66623999999</v>
      </c>
      <c r="E26" s="13">
        <v>563174.36319000018</v>
      </c>
      <c r="F26" s="13">
        <v>591071.37676999997</v>
      </c>
      <c r="G26" s="13">
        <v>577613.41568000009</v>
      </c>
      <c r="H26" s="13">
        <v>557016.56393000006</v>
      </c>
      <c r="I26" s="13">
        <v>544368.55392999982</v>
      </c>
      <c r="J26" s="13">
        <v>550763.80455000012</v>
      </c>
      <c r="K26" s="13">
        <f t="shared" si="8"/>
        <v>538573.99720724125</v>
      </c>
      <c r="L26" s="151">
        <f>(K26-J26)*100/J26</f>
        <v>-2.2132549819098069</v>
      </c>
      <c r="M26" s="151">
        <f t="shared" si="9"/>
        <v>38.961376678657906</v>
      </c>
      <c r="O26" s="3">
        <v>387571428</v>
      </c>
      <c r="P26" s="3">
        <f>O26/1000</f>
        <v>387571.42800000001</v>
      </c>
      <c r="Q26" s="130">
        <v>456305252</v>
      </c>
      <c r="R26" s="3">
        <f>Q26/1000</f>
        <v>456305.25199999998</v>
      </c>
      <c r="S26" s="3">
        <v>478472666.24000001</v>
      </c>
      <c r="T26" s="3">
        <f>S26/1000</f>
        <v>478472.66623999999</v>
      </c>
      <c r="U26" s="3">
        <v>563174363.19000018</v>
      </c>
      <c r="V26" s="3">
        <f>U26/1000</f>
        <v>563174.36319000018</v>
      </c>
      <c r="W26" s="3">
        <v>591071376.76999998</v>
      </c>
      <c r="X26" s="3">
        <f>W26/1000</f>
        <v>591071.37676999997</v>
      </c>
      <c r="Y26" s="3">
        <v>577613415.68000007</v>
      </c>
      <c r="Z26" s="3">
        <f>Y26/1000</f>
        <v>577613.41568000009</v>
      </c>
      <c r="AA26" s="3">
        <v>557016563.93000007</v>
      </c>
      <c r="AB26" s="3">
        <f t="shared" si="10"/>
        <v>557016.56393000006</v>
      </c>
      <c r="AC26" s="3">
        <v>544368553.92999983</v>
      </c>
      <c r="AD26" s="3">
        <f t="shared" si="5"/>
        <v>544368.55392999982</v>
      </c>
      <c r="AE26" s="3">
        <v>550763804.55000007</v>
      </c>
      <c r="AF26" s="3">
        <f t="shared" si="6"/>
        <v>550763.80455000012</v>
      </c>
      <c r="AG26" s="3">
        <v>538573997.2072413</v>
      </c>
      <c r="AH26" s="3">
        <f t="shared" si="11"/>
        <v>538573.99720724125</v>
      </c>
    </row>
    <row r="27" spans="1:34" x14ac:dyDescent="0.2">
      <c r="A27" s="1" t="s">
        <v>16</v>
      </c>
      <c r="B27" s="13">
        <v>613508</v>
      </c>
      <c r="C27" s="13">
        <v>674917.56799999997</v>
      </c>
      <c r="D27" s="13">
        <v>708544.79595000006</v>
      </c>
      <c r="E27" s="13">
        <v>771765.47826</v>
      </c>
      <c r="F27" s="13">
        <v>802979.2680299998</v>
      </c>
      <c r="G27" s="13">
        <v>814535.03865999985</v>
      </c>
      <c r="H27" s="13">
        <v>850684.70307999989</v>
      </c>
      <c r="I27" s="13">
        <v>857501.07415</v>
      </c>
      <c r="J27" s="13">
        <v>901452.28768999979</v>
      </c>
      <c r="K27" s="13">
        <f t="shared" si="8"/>
        <v>922678.15469265613</v>
      </c>
      <c r="L27" s="151">
        <f>(K27-J27)*100/J27</f>
        <v>2.3546301110453993</v>
      </c>
      <c r="M27" s="151">
        <f t="shared" si="9"/>
        <v>50.393826110279917</v>
      </c>
      <c r="O27" s="3">
        <v>613508175</v>
      </c>
      <c r="P27" s="3">
        <f>O27/1000</f>
        <v>613508.17500000005</v>
      </c>
      <c r="Q27" s="130">
        <v>674917568</v>
      </c>
      <c r="R27" s="3">
        <f>Q27/1000</f>
        <v>674917.56799999997</v>
      </c>
      <c r="S27" s="3">
        <v>708544795.95000005</v>
      </c>
      <c r="T27" s="3">
        <f>S27/1000</f>
        <v>708544.79595000006</v>
      </c>
      <c r="U27" s="3">
        <v>771765478.25999999</v>
      </c>
      <c r="V27" s="3">
        <f>U27/1000</f>
        <v>771765.47826</v>
      </c>
      <c r="W27" s="3">
        <v>802979268.02999985</v>
      </c>
      <c r="X27" s="3">
        <f>W27/1000</f>
        <v>802979.2680299998</v>
      </c>
      <c r="Y27" s="3">
        <v>814535038.65999985</v>
      </c>
      <c r="Z27" s="3">
        <f>Y27/1000</f>
        <v>814535.03865999985</v>
      </c>
      <c r="AA27" s="3">
        <v>850684703.07999992</v>
      </c>
      <c r="AB27" s="3">
        <f t="shared" si="10"/>
        <v>850684.70307999989</v>
      </c>
      <c r="AC27" s="3">
        <v>857501074.14999998</v>
      </c>
      <c r="AD27" s="3">
        <f t="shared" si="5"/>
        <v>857501.07415</v>
      </c>
      <c r="AE27" s="3">
        <v>901452287.68999982</v>
      </c>
      <c r="AF27" s="3">
        <f t="shared" si="6"/>
        <v>901452.28768999979</v>
      </c>
      <c r="AG27" s="3">
        <v>922678154.69265616</v>
      </c>
      <c r="AH27" s="3">
        <f t="shared" si="11"/>
        <v>922678.15469265613</v>
      </c>
    </row>
    <row r="28" spans="1:34" x14ac:dyDescent="0.2">
      <c r="A28" s="1" t="s">
        <v>17</v>
      </c>
      <c r="B28" s="13">
        <v>29174</v>
      </c>
      <c r="C28" s="13">
        <v>35978.317999999999</v>
      </c>
      <c r="D28" s="13">
        <v>34500.417670000003</v>
      </c>
      <c r="E28" s="13">
        <v>32742.656500000001</v>
      </c>
      <c r="F28" s="13">
        <v>35046.940459999998</v>
      </c>
      <c r="G28" s="13">
        <v>35061.130119999994</v>
      </c>
      <c r="H28" s="13">
        <v>32895.057010000004</v>
      </c>
      <c r="I28" s="13">
        <v>31959.248139999996</v>
      </c>
      <c r="J28" s="13">
        <v>32941.07355999999</v>
      </c>
      <c r="K28" s="13">
        <f t="shared" si="8"/>
        <v>31823.137100044773</v>
      </c>
      <c r="L28" s="151">
        <f>(K28-J28)*100/J28</f>
        <v>-3.3937462843127135</v>
      </c>
      <c r="M28" s="151">
        <f t="shared" si="9"/>
        <v>9.0804726813079188</v>
      </c>
      <c r="O28" s="3">
        <v>29174233</v>
      </c>
      <c r="P28" s="3">
        <f>O28/1000</f>
        <v>29174.233</v>
      </c>
      <c r="Q28" s="130">
        <v>35978318</v>
      </c>
      <c r="R28" s="3">
        <f>Q28/1000</f>
        <v>35978.317999999999</v>
      </c>
      <c r="S28" s="3">
        <v>34500417.670000002</v>
      </c>
      <c r="T28" s="3">
        <f>S28/1000</f>
        <v>34500.417670000003</v>
      </c>
      <c r="U28" s="3">
        <v>32742656.5</v>
      </c>
      <c r="V28" s="3">
        <f>U28/1000</f>
        <v>32742.656500000001</v>
      </c>
      <c r="W28" s="3">
        <v>35046940.460000001</v>
      </c>
      <c r="X28" s="3">
        <f>W28/1000</f>
        <v>35046.940459999998</v>
      </c>
      <c r="Y28" s="3">
        <v>35061130.119999997</v>
      </c>
      <c r="Z28" s="3">
        <f>Y28/1000</f>
        <v>35061.130119999994</v>
      </c>
      <c r="AA28" s="3">
        <v>32895057.010000002</v>
      </c>
      <c r="AB28" s="3">
        <f t="shared" si="10"/>
        <v>32895.057010000004</v>
      </c>
      <c r="AC28" s="3">
        <v>31959248.139999997</v>
      </c>
      <c r="AD28" s="3">
        <f t="shared" si="5"/>
        <v>31959.248139999996</v>
      </c>
      <c r="AE28" s="3">
        <v>32941073.559999991</v>
      </c>
      <c r="AF28" s="3">
        <f t="shared" si="6"/>
        <v>32941.07355999999</v>
      </c>
      <c r="AG28" s="3">
        <v>31823137.100044772</v>
      </c>
      <c r="AH28" s="3">
        <f t="shared" si="11"/>
        <v>31823.137100044773</v>
      </c>
    </row>
    <row r="29" spans="1:34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51"/>
      <c r="M29" s="151"/>
      <c r="Q29" s="130"/>
    </row>
    <row r="30" spans="1:34" x14ac:dyDescent="0.2">
      <c r="A30" s="1" t="s">
        <v>18</v>
      </c>
      <c r="B30" s="13">
        <v>1969194</v>
      </c>
      <c r="C30" s="13">
        <v>2064855.344</v>
      </c>
      <c r="D30" s="13">
        <v>2144973.2949299999</v>
      </c>
      <c r="E30" s="13">
        <v>2447011.9773600013</v>
      </c>
      <c r="F30" s="13">
        <v>2218450.7233399996</v>
      </c>
      <c r="G30" s="13">
        <v>2548548.73226</v>
      </c>
      <c r="H30" s="13">
        <v>2572931.8503900003</v>
      </c>
      <c r="I30" s="13">
        <v>2771638.6962199998</v>
      </c>
      <c r="J30" s="13">
        <v>2684252.1363499998</v>
      </c>
      <c r="K30" s="13">
        <f t="shared" ref="K30" si="15">AH30</f>
        <v>2773021.5630338942</v>
      </c>
      <c r="L30" s="151">
        <f>(K30-J30)*100/J30</f>
        <v>3.3070450231475466</v>
      </c>
      <c r="M30" s="151">
        <f t="shared" ref="M30" si="16">(K30-B30)*100/B30</f>
        <v>40.820130623691426</v>
      </c>
      <c r="O30" s="3">
        <v>1969194495</v>
      </c>
      <c r="P30" s="3">
        <f>O30/1000</f>
        <v>1969194.4950000001</v>
      </c>
      <c r="Q30" s="130">
        <v>2064855344</v>
      </c>
      <c r="R30" s="3">
        <f>Q30/1000</f>
        <v>2064855.344</v>
      </c>
      <c r="S30" s="3">
        <v>2144973294.9299998</v>
      </c>
      <c r="T30" s="3">
        <f>S30/1000</f>
        <v>2144973.2949299999</v>
      </c>
      <c r="U30" s="3">
        <v>2447011977.3600011</v>
      </c>
      <c r="V30" s="3">
        <f>U30/1000</f>
        <v>2447011.9773600013</v>
      </c>
      <c r="W30" s="3">
        <v>2218450723.3399997</v>
      </c>
      <c r="X30" s="3">
        <f>W30/1000</f>
        <v>2218450.7233399996</v>
      </c>
      <c r="Y30" s="3">
        <v>2548548732.2599998</v>
      </c>
      <c r="Z30" s="3">
        <f>Y30/1000</f>
        <v>2548548.73226</v>
      </c>
      <c r="AA30" s="3">
        <v>2572931850.3900003</v>
      </c>
      <c r="AB30" s="3">
        <f t="shared" si="10"/>
        <v>2572931.8503900003</v>
      </c>
      <c r="AC30" s="3">
        <v>2771638696.2199998</v>
      </c>
      <c r="AD30" s="3">
        <f t="shared" si="5"/>
        <v>2771638.6962199998</v>
      </c>
      <c r="AE30" s="3">
        <v>2684252136.3499999</v>
      </c>
      <c r="AF30" s="3">
        <f t="shared" si="6"/>
        <v>2684252.1363499998</v>
      </c>
      <c r="AG30" s="3">
        <v>2773021563.0338941</v>
      </c>
      <c r="AH30" s="3">
        <f t="shared" ref="AH30" si="17">AG30/1000</f>
        <v>2773021.5630338942</v>
      </c>
    </row>
    <row r="31" spans="1:34" x14ac:dyDescent="0.2">
      <c r="A31" s="1" t="s">
        <v>19</v>
      </c>
      <c r="B31" s="13">
        <v>1497806</v>
      </c>
      <c r="C31" s="13">
        <v>1564106.889</v>
      </c>
      <c r="D31" s="13">
        <v>1663485.82703</v>
      </c>
      <c r="E31" s="13">
        <v>1973061.2135599996</v>
      </c>
      <c r="F31" s="13">
        <v>1944031.0657799996</v>
      </c>
      <c r="G31" s="13">
        <v>1934744.9437800003</v>
      </c>
      <c r="H31" s="13">
        <v>1961246.7911799999</v>
      </c>
      <c r="I31" s="13">
        <v>1844986.3964</v>
      </c>
      <c r="J31" s="13">
        <v>2004034.5841900001</v>
      </c>
      <c r="K31" s="13">
        <f t="shared" si="8"/>
        <v>1979430.911854106</v>
      </c>
      <c r="L31" s="151">
        <f>(K31-J31)*100/J31</f>
        <v>-1.2277069732226455</v>
      </c>
      <c r="M31" s="151">
        <f t="shared" si="9"/>
        <v>32.155360030211256</v>
      </c>
      <c r="O31" s="3">
        <v>1497805561</v>
      </c>
      <c r="P31" s="3">
        <f>O31/1000</f>
        <v>1497805.561</v>
      </c>
      <c r="Q31" s="130">
        <v>1564106889</v>
      </c>
      <c r="R31" s="3">
        <f>Q31/1000</f>
        <v>1564106.889</v>
      </c>
      <c r="S31" s="3">
        <v>1663485827.03</v>
      </c>
      <c r="T31" s="3">
        <f>S31/1000</f>
        <v>1663485.82703</v>
      </c>
      <c r="U31" s="3">
        <v>1973061213.5599997</v>
      </c>
      <c r="V31" s="3">
        <f>U31/1000</f>
        <v>1973061.2135599996</v>
      </c>
      <c r="W31" s="3">
        <v>1944031065.7799995</v>
      </c>
      <c r="X31" s="3">
        <f>W31/1000</f>
        <v>1944031.0657799996</v>
      </c>
      <c r="Y31" s="3">
        <v>1934744943.7800002</v>
      </c>
      <c r="Z31" s="3">
        <f>Y31/1000</f>
        <v>1934744.9437800003</v>
      </c>
      <c r="AA31" s="3">
        <v>1961246791.1799998</v>
      </c>
      <c r="AB31" s="3">
        <f t="shared" si="10"/>
        <v>1961246.7911799999</v>
      </c>
      <c r="AC31" s="3">
        <v>1844986396.3999999</v>
      </c>
      <c r="AD31" s="3">
        <f t="shared" si="5"/>
        <v>1844986.3964</v>
      </c>
      <c r="AE31" s="3">
        <v>2004034584.1900001</v>
      </c>
      <c r="AF31" s="3">
        <f t="shared" si="6"/>
        <v>2004034.5841900001</v>
      </c>
      <c r="AG31" s="3">
        <v>1979430911.8541059</v>
      </c>
      <c r="AH31" s="3">
        <f t="shared" si="11"/>
        <v>1979430.911854106</v>
      </c>
    </row>
    <row r="32" spans="1:34" x14ac:dyDescent="0.2">
      <c r="A32" s="1" t="s">
        <v>20</v>
      </c>
      <c r="B32" s="13">
        <v>72774</v>
      </c>
      <c r="C32" s="13">
        <v>82685.971000000005</v>
      </c>
      <c r="D32" s="13">
        <v>96872.83103999999</v>
      </c>
      <c r="E32" s="13">
        <v>109666.66805999998</v>
      </c>
      <c r="F32" s="13">
        <v>102707.59561999996</v>
      </c>
      <c r="G32" s="13">
        <v>99158.520359999995</v>
      </c>
      <c r="H32" s="13">
        <v>110985.48738999998</v>
      </c>
      <c r="I32" s="13">
        <v>108235.05923</v>
      </c>
      <c r="J32" s="13">
        <v>101253.98652999999</v>
      </c>
      <c r="K32" s="13">
        <f t="shared" si="8"/>
        <v>100259.08418772441</v>
      </c>
      <c r="L32" s="151">
        <f>(K32-J32)*100/J32</f>
        <v>-0.98258091001761316</v>
      </c>
      <c r="M32" s="151">
        <f t="shared" si="9"/>
        <v>37.767724994811893</v>
      </c>
      <c r="O32" s="3">
        <v>72774055</v>
      </c>
      <c r="P32" s="3">
        <f>O32/1000</f>
        <v>72774.054999999993</v>
      </c>
      <c r="Q32" s="130">
        <v>82685971</v>
      </c>
      <c r="R32" s="3">
        <f>Q32/1000</f>
        <v>82685.971000000005</v>
      </c>
      <c r="S32" s="3">
        <v>96872831.039999992</v>
      </c>
      <c r="T32" s="3">
        <f>S32/1000</f>
        <v>96872.83103999999</v>
      </c>
      <c r="U32" s="3">
        <v>109666668.05999999</v>
      </c>
      <c r="V32" s="3">
        <f>U32/1000</f>
        <v>109666.66805999998</v>
      </c>
      <c r="W32" s="3">
        <v>102707595.61999996</v>
      </c>
      <c r="X32" s="3">
        <f>W32/1000</f>
        <v>102707.59561999996</v>
      </c>
      <c r="Y32" s="3">
        <v>99158520.359999999</v>
      </c>
      <c r="Z32" s="3">
        <f>Y32/1000</f>
        <v>99158.520359999995</v>
      </c>
      <c r="AA32" s="3">
        <v>110985487.38999999</v>
      </c>
      <c r="AB32" s="3">
        <f t="shared" si="10"/>
        <v>110985.48738999998</v>
      </c>
      <c r="AC32" s="3">
        <v>108235059.23</v>
      </c>
      <c r="AD32" s="3">
        <f t="shared" si="5"/>
        <v>108235.05923</v>
      </c>
      <c r="AE32" s="3">
        <v>101253986.53</v>
      </c>
      <c r="AF32" s="3">
        <f t="shared" si="6"/>
        <v>101253.98652999999</v>
      </c>
      <c r="AG32" s="3">
        <v>100259084.18772441</v>
      </c>
      <c r="AH32" s="3">
        <f t="shared" si="11"/>
        <v>100259.08418772441</v>
      </c>
    </row>
    <row r="33" spans="1:34" x14ac:dyDescent="0.2">
      <c r="A33" s="1" t="s">
        <v>21</v>
      </c>
      <c r="B33" s="13">
        <v>164853</v>
      </c>
      <c r="C33" s="13">
        <v>178967.58600000001</v>
      </c>
      <c r="D33" s="13">
        <v>183901.83767000004</v>
      </c>
      <c r="E33" s="13">
        <v>205448.63781000001</v>
      </c>
      <c r="F33" s="13">
        <v>223163.80486</v>
      </c>
      <c r="G33" s="13">
        <v>223815.1801</v>
      </c>
      <c r="H33" s="13">
        <v>223792.93255999999</v>
      </c>
      <c r="I33" s="13">
        <v>220874.97082000002</v>
      </c>
      <c r="J33" s="13">
        <v>224882.65705000007</v>
      </c>
      <c r="K33" s="13">
        <f t="shared" si="8"/>
        <v>240898.64939055959</v>
      </c>
      <c r="L33" s="151">
        <f>(K33-J33)*100/J33</f>
        <v>7.1219330786360047</v>
      </c>
      <c r="M33" s="151">
        <f t="shared" si="9"/>
        <v>46.129369432500219</v>
      </c>
      <c r="O33" s="3">
        <v>164853300</v>
      </c>
      <c r="P33" s="3">
        <f>O33/1000</f>
        <v>164853.29999999999</v>
      </c>
      <c r="Q33" s="130">
        <v>178967586</v>
      </c>
      <c r="R33" s="3">
        <f>Q33/1000</f>
        <v>178967.58600000001</v>
      </c>
      <c r="S33" s="3">
        <v>183901837.67000005</v>
      </c>
      <c r="T33" s="3">
        <f>S33/1000</f>
        <v>183901.83767000004</v>
      </c>
      <c r="U33" s="3">
        <v>205448637.81</v>
      </c>
      <c r="V33" s="3">
        <f>U33/1000</f>
        <v>205448.63781000001</v>
      </c>
      <c r="W33" s="3">
        <v>223163804.86000001</v>
      </c>
      <c r="X33" s="3">
        <f>W33/1000</f>
        <v>223163.80486</v>
      </c>
      <c r="Y33" s="3">
        <v>223815180.09999999</v>
      </c>
      <c r="Z33" s="3">
        <f>Y33/1000</f>
        <v>223815.1801</v>
      </c>
      <c r="AA33" s="3">
        <v>223792932.55999997</v>
      </c>
      <c r="AB33" s="3">
        <f t="shared" si="10"/>
        <v>223792.93255999999</v>
      </c>
      <c r="AC33" s="3">
        <v>220874970.82000002</v>
      </c>
      <c r="AD33" s="3">
        <f t="shared" si="5"/>
        <v>220874.97082000002</v>
      </c>
      <c r="AE33" s="3">
        <v>224882657.05000007</v>
      </c>
      <c r="AF33" s="3">
        <f t="shared" si="6"/>
        <v>224882.65705000007</v>
      </c>
      <c r="AG33" s="3">
        <v>240898649.39055958</v>
      </c>
      <c r="AH33" s="3">
        <f t="shared" si="11"/>
        <v>240898.64939055959</v>
      </c>
    </row>
    <row r="34" spans="1:34" x14ac:dyDescent="0.2">
      <c r="A34" s="1" t="s">
        <v>22</v>
      </c>
      <c r="B34" s="13">
        <v>32610</v>
      </c>
      <c r="C34" s="13">
        <v>36621.817000000003</v>
      </c>
      <c r="D34" s="13">
        <v>37620.780450000006</v>
      </c>
      <c r="E34" s="13">
        <v>49011.552759999999</v>
      </c>
      <c r="F34" s="13">
        <v>47038.863130000005</v>
      </c>
      <c r="G34" s="13">
        <v>53884.076460000011</v>
      </c>
      <c r="H34" s="13">
        <v>50054.807710000008</v>
      </c>
      <c r="I34" s="13">
        <v>45464.352960000004</v>
      </c>
      <c r="J34" s="13">
        <v>42023.987950000002</v>
      </c>
      <c r="K34" s="13">
        <f t="shared" si="8"/>
        <v>44170.758942414264</v>
      </c>
      <c r="L34" s="151">
        <f>(K34-J34)*100/J34</f>
        <v>5.1084418617492533</v>
      </c>
      <c r="M34" s="151">
        <f t="shared" si="9"/>
        <v>35.451576027029326</v>
      </c>
      <c r="O34" s="3">
        <v>32610484</v>
      </c>
      <c r="P34" s="3">
        <f>O34/1000</f>
        <v>32610.484</v>
      </c>
      <c r="Q34" s="130">
        <v>36621817</v>
      </c>
      <c r="R34" s="3">
        <f>Q34/1000</f>
        <v>36621.817000000003</v>
      </c>
      <c r="S34" s="3">
        <v>37620780.450000003</v>
      </c>
      <c r="T34" s="3">
        <f>S34/1000</f>
        <v>37620.780450000006</v>
      </c>
      <c r="U34" s="3">
        <v>49011552.759999998</v>
      </c>
      <c r="V34" s="3">
        <f>U34/1000</f>
        <v>49011.552759999999</v>
      </c>
      <c r="W34" s="3">
        <v>47038863.130000003</v>
      </c>
      <c r="X34" s="3">
        <f>W34/1000</f>
        <v>47038.863130000005</v>
      </c>
      <c r="Y34" s="3">
        <v>53884076.460000008</v>
      </c>
      <c r="Z34" s="3">
        <f>Y34/1000</f>
        <v>53884.076460000011</v>
      </c>
      <c r="AA34" s="3">
        <v>50054807.710000008</v>
      </c>
      <c r="AB34" s="3">
        <f t="shared" si="10"/>
        <v>50054.807710000008</v>
      </c>
      <c r="AC34" s="3">
        <v>45464352.960000001</v>
      </c>
      <c r="AD34" s="3">
        <f t="shared" si="5"/>
        <v>45464.352960000004</v>
      </c>
      <c r="AE34" s="3">
        <v>42023987.950000003</v>
      </c>
      <c r="AF34" s="3">
        <f t="shared" si="6"/>
        <v>42023.987950000002</v>
      </c>
      <c r="AG34" s="3">
        <v>44170758.942414261</v>
      </c>
      <c r="AH34" s="3">
        <f t="shared" si="11"/>
        <v>44170.758942414264</v>
      </c>
    </row>
    <row r="35" spans="1:34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51"/>
      <c r="M35" s="151"/>
      <c r="Q35" s="130"/>
    </row>
    <row r="36" spans="1:34" x14ac:dyDescent="0.2">
      <c r="A36" s="1" t="s">
        <v>23</v>
      </c>
      <c r="B36" s="13">
        <v>43510</v>
      </c>
      <c r="C36" s="13">
        <v>46882.442999999999</v>
      </c>
      <c r="D36" s="13">
        <v>48761.397340000003</v>
      </c>
      <c r="E36" s="13">
        <v>62926.546070000011</v>
      </c>
      <c r="F36" s="13">
        <v>63594.621900000006</v>
      </c>
      <c r="G36" s="13">
        <v>56709.420859999991</v>
      </c>
      <c r="H36" s="13">
        <v>56620.598749999997</v>
      </c>
      <c r="I36" s="13">
        <v>56108.275590000005</v>
      </c>
      <c r="J36" s="13">
        <v>57978.511340000005</v>
      </c>
      <c r="K36" s="13">
        <f t="shared" ref="K36" si="18">AH36</f>
        <v>58668.054730844327</v>
      </c>
      <c r="L36" s="151">
        <f>(K36-J36)*100/J36</f>
        <v>1.1893085470937219</v>
      </c>
      <c r="M36" s="151">
        <f t="shared" ref="M36" si="19">(K36-B36)*100/B36</f>
        <v>34.8380940722692</v>
      </c>
      <c r="O36" s="3">
        <v>43510095</v>
      </c>
      <c r="P36" s="3">
        <f>O36/1000</f>
        <v>43510.095000000001</v>
      </c>
      <c r="Q36" s="130">
        <v>46882443</v>
      </c>
      <c r="R36" s="3">
        <f>Q36/1000</f>
        <v>46882.442999999999</v>
      </c>
      <c r="S36" s="3">
        <v>48761397.340000004</v>
      </c>
      <c r="T36" s="3">
        <f>S36/1000</f>
        <v>48761.397340000003</v>
      </c>
      <c r="U36" s="3">
        <v>62926546.070000008</v>
      </c>
      <c r="V36" s="3">
        <f>U36/1000</f>
        <v>62926.546070000011</v>
      </c>
      <c r="W36" s="3">
        <v>63594621.900000006</v>
      </c>
      <c r="X36" s="3">
        <f>W36/1000</f>
        <v>63594.621900000006</v>
      </c>
      <c r="Y36" s="3">
        <v>56709420.859999992</v>
      </c>
      <c r="Z36" s="3">
        <f>Y36/1000</f>
        <v>56709.420859999991</v>
      </c>
      <c r="AA36" s="3">
        <v>56620598.75</v>
      </c>
      <c r="AB36" s="3">
        <f t="shared" si="10"/>
        <v>56620.598749999997</v>
      </c>
      <c r="AC36" s="3">
        <v>56108275.590000004</v>
      </c>
      <c r="AD36" s="3">
        <f t="shared" si="5"/>
        <v>56108.275590000005</v>
      </c>
      <c r="AE36" s="3">
        <v>57978511.340000004</v>
      </c>
      <c r="AF36" s="3">
        <f t="shared" si="6"/>
        <v>57978.511340000005</v>
      </c>
      <c r="AG36" s="3">
        <v>58668054.730844326</v>
      </c>
      <c r="AH36" s="3">
        <f t="shared" ref="AH36" si="20">AG36/1000</f>
        <v>58668.054730844327</v>
      </c>
    </row>
    <row r="37" spans="1:34" x14ac:dyDescent="0.2">
      <c r="A37" s="1" t="s">
        <v>24</v>
      </c>
      <c r="B37" s="13">
        <v>197473</v>
      </c>
      <c r="C37" s="13">
        <v>217420.878</v>
      </c>
      <c r="D37" s="13">
        <v>236894.68472999995</v>
      </c>
      <c r="E37" s="13">
        <v>305300.21220000007</v>
      </c>
      <c r="F37" s="13">
        <v>326238.66884000006</v>
      </c>
      <c r="G37" s="13">
        <v>293793.52243000001</v>
      </c>
      <c r="H37" s="13">
        <v>308026.20310999994</v>
      </c>
      <c r="I37" s="13">
        <v>296788.05143000005</v>
      </c>
      <c r="J37" s="13">
        <v>304048.91123999993</v>
      </c>
      <c r="K37" s="13">
        <f t="shared" si="8"/>
        <v>322856.33622058865</v>
      </c>
      <c r="L37" s="151">
        <f>(K37-J37)*100/J37</f>
        <v>6.1856577298325366</v>
      </c>
      <c r="M37" s="151">
        <f t="shared" si="9"/>
        <v>63.493913710020429</v>
      </c>
      <c r="O37" s="3">
        <v>197472528</v>
      </c>
      <c r="P37" s="3">
        <f>O37/1000</f>
        <v>197472.52799999999</v>
      </c>
      <c r="Q37" s="131">
        <v>217420878</v>
      </c>
      <c r="R37" s="3">
        <f>Q37/1000</f>
        <v>217420.878</v>
      </c>
      <c r="S37" s="3">
        <v>236894684.72999996</v>
      </c>
      <c r="T37" s="3">
        <f>S37/1000</f>
        <v>236894.68472999995</v>
      </c>
      <c r="U37" s="3">
        <v>305300212.20000005</v>
      </c>
      <c r="V37" s="3">
        <f>U37/1000</f>
        <v>305300.21220000007</v>
      </c>
      <c r="W37" s="3">
        <v>326238668.84000003</v>
      </c>
      <c r="X37" s="3">
        <f>W37/1000</f>
        <v>326238.66884000006</v>
      </c>
      <c r="Y37" s="3">
        <v>293793522.43000001</v>
      </c>
      <c r="Z37" s="3">
        <f>Y37/1000</f>
        <v>293793.52243000001</v>
      </c>
      <c r="AA37" s="3">
        <v>308026203.10999995</v>
      </c>
      <c r="AB37" s="3">
        <f t="shared" si="10"/>
        <v>308026.20310999994</v>
      </c>
      <c r="AC37" s="3">
        <v>296788051.43000007</v>
      </c>
      <c r="AD37" s="3">
        <f t="shared" si="5"/>
        <v>296788.05143000005</v>
      </c>
      <c r="AE37" s="3">
        <v>304048911.23999995</v>
      </c>
      <c r="AF37" s="3">
        <f t="shared" si="6"/>
        <v>304048.91123999993</v>
      </c>
      <c r="AG37" s="3">
        <v>322856336.22058862</v>
      </c>
      <c r="AH37" s="3">
        <f t="shared" si="11"/>
        <v>322856.33622058865</v>
      </c>
    </row>
    <row r="38" spans="1:34" x14ac:dyDescent="0.2">
      <c r="A38" s="1" t="s">
        <v>25</v>
      </c>
      <c r="B38" s="13">
        <v>151669</v>
      </c>
      <c r="C38" s="13">
        <v>163271.31</v>
      </c>
      <c r="D38" s="13">
        <v>166108.34189000001</v>
      </c>
      <c r="E38" s="13">
        <v>194257.71067</v>
      </c>
      <c r="F38" s="13">
        <v>192873.42625000002</v>
      </c>
      <c r="G38" s="13">
        <v>229068.65484999999</v>
      </c>
      <c r="H38" s="13">
        <v>204934.82330000002</v>
      </c>
      <c r="I38" s="13">
        <v>194545.63028000001</v>
      </c>
      <c r="J38" s="13">
        <v>204783.37682999996</v>
      </c>
      <c r="K38" s="13">
        <f t="shared" si="8"/>
        <v>239341.11534996654</v>
      </c>
      <c r="L38" s="151">
        <f>(K38-J38)*100/J38</f>
        <v>16.875265490252431</v>
      </c>
      <c r="M38" s="151">
        <f t="shared" si="9"/>
        <v>57.804901034467512</v>
      </c>
      <c r="O38" s="3">
        <v>151668650</v>
      </c>
      <c r="P38" s="3">
        <f>O38/1000</f>
        <v>151668.65</v>
      </c>
      <c r="Q38" s="130">
        <v>163271310</v>
      </c>
      <c r="R38" s="3">
        <f>Q38/1000</f>
        <v>163271.31</v>
      </c>
      <c r="S38" s="3">
        <v>166108341.89000002</v>
      </c>
      <c r="T38" s="3">
        <f>S38/1000</f>
        <v>166108.34189000001</v>
      </c>
      <c r="U38" s="3">
        <v>194257710.66999999</v>
      </c>
      <c r="V38" s="3">
        <f>U38/1000</f>
        <v>194257.71067</v>
      </c>
      <c r="W38" s="3">
        <v>192873426.25000003</v>
      </c>
      <c r="X38" s="3">
        <f>W38/1000</f>
        <v>192873.42625000002</v>
      </c>
      <c r="Y38" s="3">
        <v>229068654.84999999</v>
      </c>
      <c r="Z38" s="3">
        <f>Y38/1000</f>
        <v>229068.65484999999</v>
      </c>
      <c r="AA38" s="3">
        <v>204934823.30000001</v>
      </c>
      <c r="AB38" s="3">
        <f t="shared" si="10"/>
        <v>204934.82330000002</v>
      </c>
      <c r="AC38" s="3">
        <v>194545630.28</v>
      </c>
      <c r="AD38" s="3">
        <f t="shared" si="5"/>
        <v>194545.63028000001</v>
      </c>
      <c r="AE38" s="3">
        <v>204783376.82999995</v>
      </c>
      <c r="AF38" s="3">
        <f t="shared" si="6"/>
        <v>204783.37682999996</v>
      </c>
      <c r="AG38" s="3">
        <v>239341115.34996653</v>
      </c>
      <c r="AH38" s="3">
        <f t="shared" si="11"/>
        <v>239341.11534996654</v>
      </c>
    </row>
    <row r="39" spans="1:34" x14ac:dyDescent="0.2">
      <c r="A39" s="15" t="s">
        <v>26</v>
      </c>
      <c r="B39" s="13">
        <v>91352</v>
      </c>
      <c r="C39" s="13">
        <v>94936.293999999994</v>
      </c>
      <c r="D39" s="13">
        <v>93321.390330000024</v>
      </c>
      <c r="E39" s="13">
        <v>125068.49233000002</v>
      </c>
      <c r="F39" s="13">
        <v>135713.61137</v>
      </c>
      <c r="G39" s="13">
        <v>121325.89813</v>
      </c>
      <c r="H39" s="13">
        <v>120134.57029000003</v>
      </c>
      <c r="I39" s="13">
        <v>115159.15840000001</v>
      </c>
      <c r="J39" s="13">
        <v>109239.96055999999</v>
      </c>
      <c r="K39" s="13">
        <f t="shared" si="8"/>
        <v>123489.20900706708</v>
      </c>
      <c r="L39" s="151">
        <f>(K39-J39)*100/J39</f>
        <v>13.043989007338297</v>
      </c>
      <c r="M39" s="151">
        <f t="shared" si="9"/>
        <v>35.179535212219861</v>
      </c>
      <c r="O39" s="3">
        <v>91351883</v>
      </c>
      <c r="P39" s="3">
        <f>O39/1000</f>
        <v>91351.883000000002</v>
      </c>
      <c r="Q39" s="132">
        <v>94936294</v>
      </c>
      <c r="R39" s="3">
        <f>Q39/1000</f>
        <v>94936.293999999994</v>
      </c>
      <c r="S39" s="3">
        <v>93321390.330000028</v>
      </c>
      <c r="T39" s="3">
        <f>S39/1000</f>
        <v>93321.390330000024</v>
      </c>
      <c r="U39" s="3">
        <v>125068492.33000003</v>
      </c>
      <c r="V39" s="3">
        <f>U39/1000</f>
        <v>125068.49233000002</v>
      </c>
      <c r="W39" s="3">
        <v>135713611.37</v>
      </c>
      <c r="X39" s="3">
        <f>W39/1000</f>
        <v>135713.61137</v>
      </c>
      <c r="Y39" s="3">
        <v>121325898.13</v>
      </c>
      <c r="Z39" s="3">
        <f>Y39/1000</f>
        <v>121325.89813</v>
      </c>
      <c r="AA39" s="3">
        <v>120134570.29000004</v>
      </c>
      <c r="AB39" s="3">
        <f t="shared" si="10"/>
        <v>120134.57029000003</v>
      </c>
      <c r="AC39" s="3">
        <v>115159158.40000002</v>
      </c>
      <c r="AD39" s="3">
        <f t="shared" si="5"/>
        <v>115159.15840000001</v>
      </c>
      <c r="AE39" s="3">
        <v>109239960.55999999</v>
      </c>
      <c r="AF39" s="3">
        <f t="shared" si="6"/>
        <v>109239.96055999999</v>
      </c>
      <c r="AG39" s="3">
        <v>123489209.00706708</v>
      </c>
      <c r="AH39" s="3">
        <f t="shared" si="11"/>
        <v>123489.20900706708</v>
      </c>
    </row>
    <row r="40" spans="1:34" x14ac:dyDescent="0.2">
      <c r="A40" s="1" t="s">
        <v>235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34" x14ac:dyDescent="0.2">
      <c r="A41" s="1" t="s">
        <v>165</v>
      </c>
    </row>
  </sheetData>
  <sheetProtection password="CAB5" sheet="1" objects="1" scenarios="1"/>
  <mergeCells count="6">
    <mergeCell ref="O9:P9"/>
    <mergeCell ref="AC7:AD7"/>
    <mergeCell ref="AE7:AF7"/>
    <mergeCell ref="AA7:AB7"/>
    <mergeCell ref="A4:M4"/>
    <mergeCell ref="U6:V7"/>
  </mergeCells>
  <phoneticPr fontId="2" type="noConversion"/>
  <printOptions horizontalCentered="1"/>
  <pageMargins left="0.34" right="0.36" top="1" bottom="0.93" header="0.5" footer="0.52"/>
  <pageSetup scale="78" orientation="landscape" r:id="rId1"/>
  <headerFooter scaleWithDoc="0" alignWithMargins="0">
    <oddHeader xml:space="preserve">&amp;R
</oddHeader>
    <oddFooter>&amp;L&amp;"Arial,Italic"&amp;10MSDE - LFRO   04-2016&amp;C&amp;"Arial,Regular"&amp;10&amp;P&amp;R&amp;"Arial,Italic"&amp;10Selected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BK72"/>
  <sheetViews>
    <sheetView zoomScaleNormal="100" workbookViewId="0">
      <selection activeCell="K10" sqref="K10"/>
    </sheetView>
  </sheetViews>
  <sheetFormatPr defaultColWidth="10" defaultRowHeight="12.75" x14ac:dyDescent="0.2"/>
  <cols>
    <col min="1" max="1" width="12.875" style="1" customWidth="1"/>
    <col min="2" max="2" width="11.5" style="1" customWidth="1"/>
    <col min="3" max="3" width="10.625" style="1" customWidth="1"/>
    <col min="4" max="5" width="10.5" style="1" customWidth="1"/>
    <col min="6" max="9" width="12.625" style="1" customWidth="1"/>
    <col min="10" max="10" width="11.375" style="1" bestFit="1" customWidth="1"/>
    <col min="11" max="11" width="11.25" style="1" customWidth="1"/>
    <col min="12" max="13" width="8" style="1" customWidth="1"/>
    <col min="14" max="14" width="4.75" style="3" customWidth="1"/>
    <col min="15" max="15" width="14" style="3" customWidth="1"/>
    <col min="16" max="16" width="12.625" style="3" customWidth="1"/>
    <col min="17" max="17" width="11.75" style="3" customWidth="1"/>
    <col min="18" max="18" width="10.125" style="3" customWidth="1"/>
    <col min="19" max="19" width="4.25" style="3" customWidth="1"/>
    <col min="20" max="20" width="14.75" style="3" customWidth="1"/>
    <col min="21" max="21" width="10.875" style="3" customWidth="1"/>
    <col min="22" max="22" width="12.75" style="3" bestFit="1" customWidth="1"/>
    <col min="23" max="23" width="13.25" style="3" customWidth="1"/>
    <col min="24" max="24" width="4.25" style="3" customWidth="1"/>
    <col min="25" max="25" width="14.125" style="3" customWidth="1"/>
    <col min="26" max="26" width="11.25" style="3" customWidth="1"/>
    <col min="27" max="27" width="12.75" style="3" bestFit="1" customWidth="1"/>
    <col min="28" max="29" width="10.125" style="3" customWidth="1"/>
    <col min="30" max="30" width="14.75" style="3" bestFit="1" customWidth="1"/>
    <col min="31" max="31" width="11.375" style="3" bestFit="1" customWidth="1"/>
    <col min="32" max="32" width="13.75" style="3" bestFit="1" customWidth="1"/>
    <col min="33" max="33" width="10.375" style="3" bestFit="1" customWidth="1"/>
    <col min="34" max="34" width="10" style="3"/>
    <col min="35" max="35" width="15.125" style="3" customWidth="1"/>
    <col min="36" max="36" width="11.25" style="3" customWidth="1"/>
    <col min="37" max="37" width="13.75" style="3" bestFit="1" customWidth="1"/>
    <col min="38" max="38" width="10.375" style="3" bestFit="1" customWidth="1"/>
    <col min="39" max="39" width="10" style="3"/>
    <col min="40" max="40" width="14.75" style="3" bestFit="1" customWidth="1"/>
    <col min="41" max="41" width="11.875" style="3" bestFit="1" customWidth="1"/>
    <col min="42" max="42" width="13.75" style="3" bestFit="1" customWidth="1"/>
    <col min="43" max="43" width="10" style="3" customWidth="1"/>
    <col min="44" max="44" width="10" style="3"/>
    <col min="45" max="45" width="15" style="3" customWidth="1"/>
    <col min="46" max="46" width="11.125" style="3" bestFit="1" customWidth="1"/>
    <col min="47" max="47" width="13.5" style="3" bestFit="1" customWidth="1"/>
    <col min="48" max="48" width="13.5" style="3" customWidth="1"/>
    <col min="49" max="49" width="10" style="3"/>
    <col min="50" max="50" width="10.25" style="3" bestFit="1" customWidth="1"/>
    <col min="51" max="54" width="10" style="3"/>
    <col min="55" max="55" width="11.75" style="3" customWidth="1"/>
    <col min="56" max="61" width="10" style="3"/>
    <col min="62" max="62" width="10.25" style="3" bestFit="1" customWidth="1"/>
    <col min="63" max="16384" width="10" style="3"/>
  </cols>
  <sheetData>
    <row r="1" spans="1:63" s="78" customFormat="1" ht="15.75" customHeight="1" x14ac:dyDescent="0.2">
      <c r="A1" s="74" t="s">
        <v>46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63" s="78" customForma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63" s="78" customFormat="1" x14ac:dyDescent="0.2">
      <c r="A3" s="74" t="s">
        <v>29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63" x14ac:dyDescent="0.2">
      <c r="A4" s="285" t="s">
        <v>288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1"/>
    </row>
    <row r="5" spans="1:63" s="78" customFormat="1" ht="13.5" thickBo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63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63" ht="13.5" thickBot="1" x14ac:dyDescent="0.25">
      <c r="L7" s="286" t="s">
        <v>27</v>
      </c>
      <c r="M7" s="286"/>
      <c r="O7" s="292" t="s">
        <v>132</v>
      </c>
      <c r="P7" s="292"/>
      <c r="Q7" s="292"/>
      <c r="R7" s="292"/>
      <c r="T7" s="291" t="s">
        <v>145</v>
      </c>
      <c r="U7" s="291"/>
      <c r="V7" s="291"/>
      <c r="W7" s="291"/>
      <c r="Y7" s="291" t="s">
        <v>180</v>
      </c>
      <c r="Z7" s="291"/>
      <c r="AA7" s="291"/>
      <c r="AB7" s="291"/>
      <c r="AD7" s="291" t="s">
        <v>193</v>
      </c>
      <c r="AE7" s="291"/>
      <c r="AF7" s="291"/>
      <c r="AG7" s="291"/>
      <c r="AI7" s="291" t="s">
        <v>206</v>
      </c>
      <c r="AJ7" s="291"/>
      <c r="AK7" s="291"/>
      <c r="AL7" s="291"/>
      <c r="AN7" s="291" t="s">
        <v>220</v>
      </c>
      <c r="AO7" s="291"/>
      <c r="AP7" s="291"/>
      <c r="AQ7" s="291"/>
      <c r="AS7" s="291" t="s">
        <v>240</v>
      </c>
      <c r="AT7" s="291"/>
      <c r="AU7" s="291"/>
      <c r="AV7" s="291"/>
      <c r="AX7" s="291" t="s">
        <v>267</v>
      </c>
      <c r="AY7" s="291"/>
      <c r="AZ7" s="291"/>
      <c r="BA7" s="291"/>
      <c r="BC7" s="291" t="s">
        <v>279</v>
      </c>
      <c r="BD7" s="291"/>
      <c r="BE7" s="291"/>
      <c r="BF7" s="291"/>
      <c r="BH7" s="290" t="s">
        <v>287</v>
      </c>
      <c r="BI7" s="290"/>
      <c r="BJ7" s="290"/>
      <c r="BK7" s="290"/>
    </row>
    <row r="8" spans="1:63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1" t="s">
        <v>39</v>
      </c>
      <c r="M8" s="21" t="s">
        <v>40</v>
      </c>
      <c r="O8" s="3" t="s">
        <v>116</v>
      </c>
      <c r="P8" s="3" t="s">
        <v>58</v>
      </c>
      <c r="T8" s="3" t="s">
        <v>116</v>
      </c>
      <c r="U8" s="3" t="s">
        <v>58</v>
      </c>
      <c r="V8" s="3" t="s">
        <v>149</v>
      </c>
      <c r="W8" s="3" t="s">
        <v>150</v>
      </c>
      <c r="Y8" s="3" t="s">
        <v>116</v>
      </c>
      <c r="Z8" s="3" t="s">
        <v>58</v>
      </c>
      <c r="AA8" s="3" t="s">
        <v>149</v>
      </c>
      <c r="AB8" s="3" t="s">
        <v>150</v>
      </c>
      <c r="AD8" s="3" t="s">
        <v>116</v>
      </c>
      <c r="AE8" s="3" t="s">
        <v>58</v>
      </c>
      <c r="AF8" s="3" t="s">
        <v>149</v>
      </c>
      <c r="AG8" s="3" t="s">
        <v>150</v>
      </c>
      <c r="AI8" s="3" t="s">
        <v>116</v>
      </c>
      <c r="AJ8" s="3" t="s">
        <v>58</v>
      </c>
      <c r="AK8" s="3" t="s">
        <v>149</v>
      </c>
      <c r="AL8" s="3" t="s">
        <v>150</v>
      </c>
      <c r="AN8" s="3" t="s">
        <v>116</v>
      </c>
      <c r="AO8" s="3" t="s">
        <v>58</v>
      </c>
      <c r="AP8" s="3" t="s">
        <v>149</v>
      </c>
      <c r="AQ8" s="3" t="s">
        <v>150</v>
      </c>
      <c r="AS8" s="3" t="s">
        <v>116</v>
      </c>
      <c r="AT8" s="3" t="s">
        <v>58</v>
      </c>
      <c r="AU8" s="3" t="s">
        <v>149</v>
      </c>
      <c r="AV8" s="3" t="s">
        <v>150</v>
      </c>
      <c r="AX8" s="3" t="s">
        <v>116</v>
      </c>
      <c r="AY8" s="3" t="s">
        <v>58</v>
      </c>
      <c r="AZ8" s="3" t="s">
        <v>149</v>
      </c>
      <c r="BA8" s="3" t="s">
        <v>150</v>
      </c>
      <c r="BC8" s="3" t="s">
        <v>116</v>
      </c>
      <c r="BD8" s="3" t="s">
        <v>58</v>
      </c>
      <c r="BE8" s="3" t="s">
        <v>149</v>
      </c>
      <c r="BF8" s="3" t="s">
        <v>150</v>
      </c>
      <c r="BH8" s="3" t="s">
        <v>116</v>
      </c>
      <c r="BI8" s="3" t="s">
        <v>58</v>
      </c>
      <c r="BJ8" s="3" t="s">
        <v>149</v>
      </c>
      <c r="BK8" s="3" t="s">
        <v>150</v>
      </c>
    </row>
    <row r="9" spans="1:63" ht="13.5" thickBot="1" x14ac:dyDescent="0.25">
      <c r="A9" s="8" t="s">
        <v>1</v>
      </c>
      <c r="B9" s="264" t="s">
        <v>132</v>
      </c>
      <c r="C9" s="264" t="s">
        <v>145</v>
      </c>
      <c r="D9" s="264" t="s">
        <v>180</v>
      </c>
      <c r="E9" s="264" t="s">
        <v>193</v>
      </c>
      <c r="F9" s="264" t="s">
        <v>206</v>
      </c>
      <c r="G9" s="264" t="s">
        <v>220</v>
      </c>
      <c r="H9" s="264" t="s">
        <v>240</v>
      </c>
      <c r="I9" s="264" t="s">
        <v>267</v>
      </c>
      <c r="J9" s="264" t="s">
        <v>279</v>
      </c>
      <c r="K9" s="264" t="s">
        <v>287</v>
      </c>
      <c r="L9" s="9" t="s">
        <v>38</v>
      </c>
      <c r="M9" s="9" t="s">
        <v>38</v>
      </c>
      <c r="P9" s="3" t="s">
        <v>57</v>
      </c>
      <c r="U9" s="3" t="s">
        <v>57</v>
      </c>
      <c r="Z9" s="3" t="s">
        <v>57</v>
      </c>
      <c r="AE9" s="3" t="s">
        <v>57</v>
      </c>
      <c r="AJ9" s="3" t="s">
        <v>57</v>
      </c>
      <c r="AO9" s="3" t="s">
        <v>57</v>
      </c>
      <c r="AT9" s="3" t="s">
        <v>57</v>
      </c>
      <c r="AY9" s="3" t="s">
        <v>57</v>
      </c>
      <c r="BD9" s="3" t="s">
        <v>57</v>
      </c>
      <c r="BI9" s="3" t="s">
        <v>57</v>
      </c>
    </row>
    <row r="10" spans="1:63" x14ac:dyDescent="0.2">
      <c r="A10" s="7" t="s">
        <v>2</v>
      </c>
      <c r="B10" s="12">
        <v>8024111</v>
      </c>
      <c r="C10" s="12">
        <v>8691114.0709899999</v>
      </c>
      <c r="D10" s="12">
        <v>9483526.2159799989</v>
      </c>
      <c r="E10" s="12">
        <v>10338201.845540006</v>
      </c>
      <c r="F10" s="12">
        <v>10664548.544969998</v>
      </c>
      <c r="G10" s="12">
        <v>10865151.469949998</v>
      </c>
      <c r="H10" s="12">
        <v>10891606.962689999</v>
      </c>
      <c r="I10" s="12">
        <v>10854111.973060001</v>
      </c>
      <c r="J10" s="12">
        <v>11159884.35798</v>
      </c>
      <c r="K10" s="12">
        <f>BK10</f>
        <v>11410718.5976</v>
      </c>
      <c r="L10" s="151">
        <f>(K10-J10)*100/J10</f>
        <v>2.2476419250763859</v>
      </c>
      <c r="M10" s="151">
        <f>(K10-B10)*100/B10</f>
        <v>42.20539319059769</v>
      </c>
      <c r="O10" s="11">
        <f>SUM(O12:O39)</f>
        <v>8427289516</v>
      </c>
      <c r="P10" s="11">
        <f>SUM(P12:P39)</f>
        <v>403179150</v>
      </c>
      <c r="Q10" s="40">
        <f>SUM(Q12:Q39)</f>
        <v>8024110366</v>
      </c>
      <c r="T10" s="11">
        <f>SUM(T12:T39)</f>
        <v>9097990497.9899998</v>
      </c>
      <c r="U10" s="11">
        <f>SUM(U12:U39)</f>
        <v>406876427</v>
      </c>
      <c r="V10" s="11">
        <f>SUM(V12:V39)</f>
        <v>8691114070.9899998</v>
      </c>
      <c r="W10" s="11">
        <f>SUM(W12:W39)</f>
        <v>8691114.0709899999</v>
      </c>
      <c r="Y10" s="11">
        <f>SUM(Y12:Y39)</f>
        <v>9929668515.9799995</v>
      </c>
      <c r="Z10" s="11">
        <f>SUM(Z12:Z39)</f>
        <v>446142300</v>
      </c>
      <c r="AA10" s="11">
        <f>SUM(AA12:AA39)</f>
        <v>9483526215.9799995</v>
      </c>
      <c r="AB10" s="11">
        <f>SUM(AB12:AB39)</f>
        <v>9483526.2159799989</v>
      </c>
      <c r="AD10" s="11">
        <f>SUM(AD12:AD39)</f>
        <v>10904649535.540003</v>
      </c>
      <c r="AE10" s="11">
        <f>SUM(AE12:AE39)</f>
        <v>566447690</v>
      </c>
      <c r="AF10" s="11">
        <f>SUM(AF12:AF39)</f>
        <v>10338201845.540003</v>
      </c>
      <c r="AG10" s="11">
        <f>SUM(AG12:AG39)</f>
        <v>10338201.845540006</v>
      </c>
      <c r="AI10" s="11">
        <f>SUM(AI12:AI39)</f>
        <v>11286317964.970003</v>
      </c>
      <c r="AJ10" s="11">
        <f>SUM(AJ12:AJ39)</f>
        <v>621769420</v>
      </c>
      <c r="AK10" s="11">
        <f>SUM(AK12:AK39)</f>
        <v>10664548544.970001</v>
      </c>
      <c r="AL10" s="11">
        <f>SUM(AL12:AL39)</f>
        <v>10664548.544969998</v>
      </c>
      <c r="AN10" s="185">
        <f>SUM(AN12:AN39)</f>
        <v>11586117449.989</v>
      </c>
      <c r="AO10" s="185">
        <f>SUM(AO12:AO39)</f>
        <v>720965980.03899992</v>
      </c>
      <c r="AP10" s="11">
        <f>SUM(AP12:AP39)</f>
        <v>10865151469.950003</v>
      </c>
      <c r="AQ10" s="11">
        <f>SUM(AQ12:AQ39)</f>
        <v>10865151.469949998</v>
      </c>
      <c r="AS10" s="11">
        <f>SUM(AS12:AS39)</f>
        <v>11700842165.589998</v>
      </c>
      <c r="AT10" s="11">
        <f>SUM(AT12:AT39)</f>
        <v>809235202.89999986</v>
      </c>
      <c r="AU10" s="11">
        <f>SUM(AU12:AU39)</f>
        <v>10891606962.689999</v>
      </c>
      <c r="AV10" s="11">
        <f>SUM(AV12:AV39)</f>
        <v>10891606.962689999</v>
      </c>
      <c r="AX10" s="3">
        <f>SUM(AX12:AX39)</f>
        <v>11663623022.68</v>
      </c>
      <c r="AY10" s="3">
        <f t="shared" ref="AY10:BA10" si="0">SUM(AY12:AY39)</f>
        <v>809511049.61999989</v>
      </c>
      <c r="AZ10" s="3">
        <f t="shared" si="0"/>
        <v>10854111973.059998</v>
      </c>
      <c r="BA10" s="3">
        <f t="shared" si="0"/>
        <v>10854111.973060001</v>
      </c>
      <c r="BC10" s="3">
        <f>SUM(BC12:BC39)</f>
        <v>11912424600.01</v>
      </c>
      <c r="BD10" s="3">
        <f t="shared" ref="BD10:BF10" si="1">SUM(BD12:BD39)</f>
        <v>752540242.02999985</v>
      </c>
      <c r="BE10" s="3">
        <f t="shared" si="1"/>
        <v>11159884357.979998</v>
      </c>
      <c r="BF10" s="3">
        <f t="shared" si="1"/>
        <v>11159884.35798</v>
      </c>
      <c r="BH10" s="3">
        <v>12138834310.615839</v>
      </c>
      <c r="BI10" s="3">
        <v>728115713.01583898</v>
      </c>
      <c r="BJ10" s="3">
        <f>BH10-BI10</f>
        <v>11410718597.6</v>
      </c>
      <c r="BK10" s="3">
        <f>BJ10/1000</f>
        <v>11410718.5976</v>
      </c>
    </row>
    <row r="11" spans="1:63" x14ac:dyDescent="0.2">
      <c r="B11" s="51"/>
      <c r="C11" s="51"/>
      <c r="D11" s="51"/>
      <c r="E11" s="51"/>
      <c r="F11" s="51"/>
      <c r="G11" s="51"/>
      <c r="H11" s="51"/>
      <c r="I11" s="51"/>
      <c r="J11" s="51"/>
      <c r="K11" s="51"/>
      <c r="M11" s="13"/>
      <c r="AO11" s="79"/>
    </row>
    <row r="12" spans="1:63" x14ac:dyDescent="0.2">
      <c r="A12" s="1" t="s">
        <v>3</v>
      </c>
      <c r="B12" s="13">
        <v>87878</v>
      </c>
      <c r="C12" s="13">
        <v>95611.441999999995</v>
      </c>
      <c r="D12" s="13">
        <v>104076.87293000003</v>
      </c>
      <c r="E12" s="13">
        <v>110848.61780999997</v>
      </c>
      <c r="F12" s="13">
        <v>118831.33620999998</v>
      </c>
      <c r="G12" s="13">
        <v>118163.02380000002</v>
      </c>
      <c r="H12" s="13">
        <v>118191.42653999999</v>
      </c>
      <c r="I12" s="13">
        <v>113015.14536999997</v>
      </c>
      <c r="J12" s="13">
        <v>116455.58770999999</v>
      </c>
      <c r="K12" s="13">
        <f>BK12</f>
        <v>116786.36945999999</v>
      </c>
      <c r="L12" s="151">
        <f>(K12-J12)*100/J12</f>
        <v>0.28404111516204261</v>
      </c>
      <c r="M12" s="151">
        <f>(K12-B12)*100/B12</f>
        <v>32.89602569471311</v>
      </c>
      <c r="O12" s="3">
        <v>92084584</v>
      </c>
      <c r="P12" s="3">
        <v>4206214</v>
      </c>
      <c r="Q12" s="3">
        <f>O12-P12</f>
        <v>87878370</v>
      </c>
      <c r="R12" s="3">
        <f>Q12/1000</f>
        <v>87878.37</v>
      </c>
      <c r="T12" s="3">
        <v>99934865</v>
      </c>
      <c r="U12" s="3">
        <v>4323423</v>
      </c>
      <c r="V12" s="3">
        <f>T12-U12</f>
        <v>95611442</v>
      </c>
      <c r="W12" s="3">
        <f>V12/1000</f>
        <v>95611.441999999995</v>
      </c>
      <c r="Y12" s="3">
        <v>108900679.93000002</v>
      </c>
      <c r="Z12" s="3">
        <v>4823807</v>
      </c>
      <c r="AA12" s="3">
        <f>Y12-Z12</f>
        <v>104076872.93000002</v>
      </c>
      <c r="AB12" s="3">
        <f>AA12/1000</f>
        <v>104076.87293000003</v>
      </c>
      <c r="AD12" s="3">
        <v>116990742.80999997</v>
      </c>
      <c r="AE12" s="3">
        <v>6142125</v>
      </c>
      <c r="AF12" s="3">
        <f>AD12-AE12</f>
        <v>110848617.80999997</v>
      </c>
      <c r="AG12" s="3">
        <f>AF12/1000</f>
        <v>110848.61780999997</v>
      </c>
      <c r="AI12" s="3">
        <v>125587396.20999998</v>
      </c>
      <c r="AJ12" s="3">
        <v>6756060</v>
      </c>
      <c r="AK12" s="3">
        <f>AI12-AJ12</f>
        <v>118831336.20999998</v>
      </c>
      <c r="AL12" s="3">
        <f>AK12/1000</f>
        <v>118831.33620999998</v>
      </c>
      <c r="AN12" s="3">
        <v>125636196.96000002</v>
      </c>
      <c r="AO12" s="186">
        <v>7473173.1600000001</v>
      </c>
      <c r="AP12" s="3">
        <f>AN12-AO12</f>
        <v>118163023.80000003</v>
      </c>
      <c r="AQ12" s="3">
        <f>AP12/1000</f>
        <v>118163.02380000002</v>
      </c>
      <c r="AS12" s="3">
        <v>126640879.97999999</v>
      </c>
      <c r="AT12" s="3">
        <v>8449453.4399999995</v>
      </c>
      <c r="AU12" s="3">
        <f>AS12-AT12</f>
        <v>118191426.53999999</v>
      </c>
      <c r="AV12" s="3">
        <f>AU12/1000</f>
        <v>118191.42653999999</v>
      </c>
      <c r="AX12" s="3">
        <v>121516284.64999998</v>
      </c>
      <c r="AY12" s="3">
        <v>8501139.2799999993</v>
      </c>
      <c r="AZ12" s="3">
        <f>AX12-AY12</f>
        <v>113015145.36999997</v>
      </c>
      <c r="BA12" s="3">
        <f>AZ12/1000</f>
        <v>113015.14536999997</v>
      </c>
      <c r="BC12" s="3">
        <v>124506926.16999999</v>
      </c>
      <c r="BD12" s="3">
        <v>8051338.46</v>
      </c>
      <c r="BE12" s="3">
        <f>BC12-BD12</f>
        <v>116455587.70999999</v>
      </c>
      <c r="BF12" s="3">
        <f>BE12/1000</f>
        <v>116455.58770999999</v>
      </c>
      <c r="BH12" s="3">
        <v>124644063.83911447</v>
      </c>
      <c r="BI12" s="3">
        <v>7857694.379114477</v>
      </c>
      <c r="BJ12" s="3">
        <f>BH12-BI12</f>
        <v>116786369.45999999</v>
      </c>
      <c r="BK12" s="3">
        <f>BJ12/1000</f>
        <v>116786.36945999999</v>
      </c>
    </row>
    <row r="13" spans="1:63" x14ac:dyDescent="0.2">
      <c r="A13" s="1" t="s">
        <v>4</v>
      </c>
      <c r="B13" s="13">
        <v>652008</v>
      </c>
      <c r="C13" s="13">
        <v>700719.83</v>
      </c>
      <c r="D13" s="13">
        <v>768465.07374000014</v>
      </c>
      <c r="E13" s="13">
        <v>821955.05985000008</v>
      </c>
      <c r="F13" s="13">
        <v>865887.05314999982</v>
      </c>
      <c r="G13" s="13">
        <v>884154.92631000001</v>
      </c>
      <c r="H13" s="13">
        <v>900593.90582999995</v>
      </c>
      <c r="I13" s="13">
        <v>907959.1166999999</v>
      </c>
      <c r="J13" s="13">
        <v>942441.69924999983</v>
      </c>
      <c r="K13" s="13">
        <f t="shared" ref="K13:K16" si="2">BK13</f>
        <v>973836.36977999995</v>
      </c>
      <c r="L13" s="151">
        <f>(K13-J13)*100/J13</f>
        <v>3.3312055859778029</v>
      </c>
      <c r="M13" s="151">
        <f t="shared" ref="M13:M16" si="3">(K13-B13)*100/B13</f>
        <v>49.3595737751684</v>
      </c>
      <c r="O13" s="3">
        <v>684197237</v>
      </c>
      <c r="P13" s="3">
        <v>32189217</v>
      </c>
      <c r="Q13" s="3">
        <f>O13-P13</f>
        <v>652008020</v>
      </c>
      <c r="R13" s="3">
        <f>Q13/1000</f>
        <v>652008.02</v>
      </c>
      <c r="T13" s="3">
        <v>732747201</v>
      </c>
      <c r="U13" s="3">
        <v>32027371</v>
      </c>
      <c r="V13" s="3">
        <f>T13-U13</f>
        <v>700719830</v>
      </c>
      <c r="W13" s="3">
        <f>V13/1000</f>
        <v>700719.83</v>
      </c>
      <c r="Y13" s="3">
        <v>803676339.74000013</v>
      </c>
      <c r="Z13" s="3">
        <v>35211266</v>
      </c>
      <c r="AA13" s="3">
        <f>Y13-Z13</f>
        <v>768465073.74000013</v>
      </c>
      <c r="AB13" s="3">
        <f>AA13/1000</f>
        <v>768465.07374000014</v>
      </c>
      <c r="AD13" s="3">
        <v>866746230.85000002</v>
      </c>
      <c r="AE13" s="3">
        <v>44791171</v>
      </c>
      <c r="AF13" s="3">
        <f>AD13-AE13</f>
        <v>821955059.85000002</v>
      </c>
      <c r="AG13" s="3">
        <f>AF13/1000</f>
        <v>821955.05985000008</v>
      </c>
      <c r="AI13" s="3">
        <v>916446315.14999986</v>
      </c>
      <c r="AJ13" s="3">
        <v>50559262</v>
      </c>
      <c r="AK13" s="3">
        <f>AI13-AJ13</f>
        <v>865887053.14999986</v>
      </c>
      <c r="AL13" s="3">
        <f>AK13/1000</f>
        <v>865887.05314999982</v>
      </c>
      <c r="AN13" s="3">
        <v>943898410.65900004</v>
      </c>
      <c r="AO13" s="186">
        <v>59743484.348999999</v>
      </c>
      <c r="AP13" s="3">
        <f>AN13-AO13</f>
        <v>884154926.31000006</v>
      </c>
      <c r="AQ13" s="3">
        <f>AP13/1000</f>
        <v>884154.92631000001</v>
      </c>
      <c r="AS13" s="3">
        <v>969670939.87999988</v>
      </c>
      <c r="AT13" s="3">
        <v>69077034.049999997</v>
      </c>
      <c r="AU13" s="3">
        <f>AS13-AT13</f>
        <v>900593905.82999992</v>
      </c>
      <c r="AV13" s="3">
        <f>AU13/1000</f>
        <v>900593.90582999995</v>
      </c>
      <c r="AX13" s="3">
        <v>975422071.77999997</v>
      </c>
      <c r="AY13" s="3">
        <v>67462955.079999998</v>
      </c>
      <c r="AZ13" s="3">
        <f t="shared" ref="AZ13:AZ39" si="4">AX13-AY13</f>
        <v>907959116.69999993</v>
      </c>
      <c r="BA13" s="3">
        <f t="shared" ref="BA13:BA39" si="5">AZ13/1000</f>
        <v>907959.1166999999</v>
      </c>
      <c r="BC13" s="3">
        <v>1006202817.7299999</v>
      </c>
      <c r="BD13" s="3">
        <v>63761118.479999997</v>
      </c>
      <c r="BE13" s="3">
        <f t="shared" ref="BE13:BE39" si="6">BC13-BD13</f>
        <v>942441699.24999988</v>
      </c>
      <c r="BF13" s="3">
        <f t="shared" ref="BF13:BF39" si="7">BE13/1000</f>
        <v>942441.69924999983</v>
      </c>
      <c r="BH13" s="3">
        <v>1035364675.9206922</v>
      </c>
      <c r="BI13" s="3">
        <v>61528306.140692249</v>
      </c>
      <c r="BJ13" s="3">
        <f t="shared" ref="BJ13:BJ16" si="8">BH13-BI13</f>
        <v>973836369.77999997</v>
      </c>
      <c r="BK13" s="3">
        <f t="shared" ref="BK13:BK16" si="9">BJ13/1000</f>
        <v>973836.36977999995</v>
      </c>
    </row>
    <row r="14" spans="1:63" x14ac:dyDescent="0.2">
      <c r="A14" s="1" t="s">
        <v>5</v>
      </c>
      <c r="B14" s="13">
        <v>854376</v>
      </c>
      <c r="C14" s="13">
        <v>943473.94799999997</v>
      </c>
      <c r="D14" s="13">
        <v>1059218.1113900002</v>
      </c>
      <c r="E14" s="13">
        <v>1137216.4451699997</v>
      </c>
      <c r="F14" s="13">
        <v>1171321.9521399997</v>
      </c>
      <c r="G14" s="13">
        <v>1200529.92909</v>
      </c>
      <c r="H14" s="13">
        <v>1259496.6298899995</v>
      </c>
      <c r="I14" s="13">
        <v>1259348.8670899996</v>
      </c>
      <c r="J14" s="13">
        <v>1236934.2842299999</v>
      </c>
      <c r="K14" s="13">
        <f t="shared" si="2"/>
        <v>1264987.6987600003</v>
      </c>
      <c r="L14" s="151">
        <f>(K14-J14)*100/J14</f>
        <v>2.2679793815775637</v>
      </c>
      <c r="M14" s="151">
        <f t="shared" si="3"/>
        <v>48.059835337134977</v>
      </c>
      <c r="O14" s="3">
        <v>900715286</v>
      </c>
      <c r="P14" s="3">
        <v>46339455</v>
      </c>
      <c r="Q14" s="3">
        <f>O14-P14</f>
        <v>854375831</v>
      </c>
      <c r="R14" s="3">
        <f>Q14/1000</f>
        <v>854375.83100000001</v>
      </c>
      <c r="T14" s="3">
        <v>985440128</v>
      </c>
      <c r="U14" s="3">
        <v>41966180</v>
      </c>
      <c r="V14" s="3">
        <f>T14-U14</f>
        <v>943473948</v>
      </c>
      <c r="W14" s="3">
        <f>V14/1000</f>
        <v>943473.94799999997</v>
      </c>
      <c r="Y14" s="3">
        <v>1101846139.3900001</v>
      </c>
      <c r="Z14" s="3">
        <v>42628028</v>
      </c>
      <c r="AA14" s="3">
        <f>Y14-Z14</f>
        <v>1059218111.3900001</v>
      </c>
      <c r="AB14" s="3">
        <f>AA14/1000</f>
        <v>1059218.1113900002</v>
      </c>
      <c r="AD14" s="3">
        <v>1190912323.1699998</v>
      </c>
      <c r="AE14" s="3">
        <v>53695878</v>
      </c>
      <c r="AF14" s="3">
        <f>AD14-AE14</f>
        <v>1137216445.1699998</v>
      </c>
      <c r="AG14" s="3">
        <f>AF14/1000</f>
        <v>1137216.4451699997</v>
      </c>
      <c r="AI14" s="3">
        <v>1232127440.1399996</v>
      </c>
      <c r="AJ14" s="3">
        <v>60805488</v>
      </c>
      <c r="AK14" s="3">
        <f>AI14-AJ14</f>
        <v>1171321952.1399996</v>
      </c>
      <c r="AL14" s="3">
        <f>AK14/1000</f>
        <v>1171321.9521399997</v>
      </c>
      <c r="AN14" s="3">
        <v>1268486680.76</v>
      </c>
      <c r="AO14" s="186">
        <v>67956751.670000002</v>
      </c>
      <c r="AP14" s="3">
        <f>AN14-AO14</f>
        <v>1200529929.0899999</v>
      </c>
      <c r="AQ14" s="3">
        <f>AP14/1000</f>
        <v>1200529.92909</v>
      </c>
      <c r="AS14" s="3">
        <v>1333091057.6399996</v>
      </c>
      <c r="AT14" s="3">
        <v>73594427.75</v>
      </c>
      <c r="AU14" s="3">
        <f>AS14-AT14</f>
        <v>1259496629.8899996</v>
      </c>
      <c r="AV14" s="3">
        <f>AU14/1000</f>
        <v>1259496.6298899995</v>
      </c>
      <c r="AX14" s="3">
        <v>1330796645.8099997</v>
      </c>
      <c r="AY14" s="3">
        <v>71447778.719999999</v>
      </c>
      <c r="AZ14" s="3">
        <f t="shared" si="4"/>
        <v>1259348867.0899997</v>
      </c>
      <c r="BA14" s="3">
        <f t="shared" si="5"/>
        <v>1259348.8670899996</v>
      </c>
      <c r="BC14" s="3">
        <v>1304749466.5499997</v>
      </c>
      <c r="BD14" s="3">
        <v>67815182.319999993</v>
      </c>
      <c r="BE14" s="3">
        <f t="shared" si="6"/>
        <v>1236934284.2299998</v>
      </c>
      <c r="BF14" s="3">
        <f t="shared" si="7"/>
        <v>1236934.2842299999</v>
      </c>
      <c r="BH14" s="3">
        <v>1335351519.6224108</v>
      </c>
      <c r="BI14" s="3">
        <v>70363820.862410665</v>
      </c>
      <c r="BJ14" s="3">
        <f t="shared" si="8"/>
        <v>1264987698.7600002</v>
      </c>
      <c r="BK14" s="3">
        <f t="shared" si="9"/>
        <v>1264987.6987600003</v>
      </c>
    </row>
    <row r="15" spans="1:63" x14ac:dyDescent="0.2">
      <c r="A15" s="1" t="s">
        <v>6</v>
      </c>
      <c r="B15" s="13">
        <v>987324</v>
      </c>
      <c r="C15" s="13">
        <v>1056945.45</v>
      </c>
      <c r="D15" s="13">
        <v>1139137.3277800002</v>
      </c>
      <c r="E15" s="13">
        <v>1197282.4049500006</v>
      </c>
      <c r="F15" s="13">
        <v>1227006.42936</v>
      </c>
      <c r="G15" s="13">
        <v>1281244.7432500001</v>
      </c>
      <c r="H15" s="13">
        <v>1284629.2482800002</v>
      </c>
      <c r="I15" s="13">
        <v>1275672.2793099999</v>
      </c>
      <c r="J15" s="13">
        <v>1331168.8582600001</v>
      </c>
      <c r="K15" s="13">
        <f t="shared" si="2"/>
        <v>1365843.6700199998</v>
      </c>
      <c r="L15" s="151">
        <f>(K15-J15)*100/J15</f>
        <v>2.6048394645682986</v>
      </c>
      <c r="M15" s="151">
        <f t="shared" si="3"/>
        <v>38.337938713127585</v>
      </c>
      <c r="O15" s="3">
        <v>1036800176</v>
      </c>
      <c r="P15" s="3">
        <v>49476521</v>
      </c>
      <c r="Q15" s="3">
        <f>O15-P15</f>
        <v>987323655</v>
      </c>
      <c r="R15" s="3">
        <f>Q15/1000</f>
        <v>987323.65500000003</v>
      </c>
      <c r="T15" s="3">
        <v>1106375967</v>
      </c>
      <c r="U15" s="3">
        <v>49430517</v>
      </c>
      <c r="V15" s="3">
        <f>T15-U15</f>
        <v>1056945450</v>
      </c>
      <c r="W15" s="3">
        <f>V15/1000</f>
        <v>1056945.45</v>
      </c>
      <c r="Y15" s="3">
        <v>1194033158.7800002</v>
      </c>
      <c r="Z15" s="3">
        <v>54895831</v>
      </c>
      <c r="AA15" s="3">
        <f>Y15-Z15</f>
        <v>1139137327.7800002</v>
      </c>
      <c r="AB15" s="3">
        <f>AA15/1000</f>
        <v>1139137.3277800002</v>
      </c>
      <c r="AD15" s="3">
        <v>1265861138.9500005</v>
      </c>
      <c r="AE15" s="3">
        <v>68578734</v>
      </c>
      <c r="AF15" s="3">
        <f>AD15-AE15</f>
        <v>1197282404.9500005</v>
      </c>
      <c r="AG15" s="3">
        <f>AF15/1000</f>
        <v>1197282.4049500006</v>
      </c>
      <c r="AI15" s="3">
        <v>1299987371.3599999</v>
      </c>
      <c r="AJ15" s="3">
        <v>72980942</v>
      </c>
      <c r="AK15" s="3">
        <f>AI15-AJ15</f>
        <v>1227006429.3599999</v>
      </c>
      <c r="AL15" s="3">
        <f>AK15/1000</f>
        <v>1227006.42936</v>
      </c>
      <c r="AN15" s="3">
        <v>1362701128.6099999</v>
      </c>
      <c r="AO15" s="186">
        <v>81456385.359999999</v>
      </c>
      <c r="AP15" s="3">
        <f>AN15-AO15</f>
        <v>1281244743.25</v>
      </c>
      <c r="AQ15" s="3">
        <f>AP15/1000</f>
        <v>1281244.7432500001</v>
      </c>
      <c r="AS15" s="3">
        <v>1372154165.1500003</v>
      </c>
      <c r="AT15" s="3">
        <v>87524916.870000005</v>
      </c>
      <c r="AU15" s="3">
        <f>AS15-AT15</f>
        <v>1284629248.2800002</v>
      </c>
      <c r="AV15" s="3">
        <f>AU15/1000</f>
        <v>1284629.2482800002</v>
      </c>
      <c r="AX15" s="3">
        <v>1367967794.5599999</v>
      </c>
      <c r="AY15" s="3">
        <v>92295515.25</v>
      </c>
      <c r="AZ15" s="3">
        <f t="shared" si="4"/>
        <v>1275672279.3099999</v>
      </c>
      <c r="BA15" s="3">
        <f t="shared" si="5"/>
        <v>1275672.2793099999</v>
      </c>
      <c r="BC15" s="3">
        <v>1418800586.5200002</v>
      </c>
      <c r="BD15" s="3">
        <v>87631728.260000005</v>
      </c>
      <c r="BE15" s="3">
        <f t="shared" si="6"/>
        <v>1331168858.2600002</v>
      </c>
      <c r="BF15" s="3">
        <f t="shared" si="7"/>
        <v>1331168.8582600001</v>
      </c>
      <c r="BH15" s="3">
        <v>1451936925.8707223</v>
      </c>
      <c r="BI15" s="3">
        <v>86093255.850722536</v>
      </c>
      <c r="BJ15" s="3">
        <f t="shared" si="8"/>
        <v>1365843670.0199997</v>
      </c>
      <c r="BK15" s="3">
        <f t="shared" si="9"/>
        <v>1365843.6700199998</v>
      </c>
    </row>
    <row r="16" spans="1:63" x14ac:dyDescent="0.2">
      <c r="A16" s="1" t="s">
        <v>7</v>
      </c>
      <c r="B16" s="13">
        <v>149918</v>
      </c>
      <c r="C16" s="13">
        <v>161983.14499</v>
      </c>
      <c r="D16" s="13">
        <v>171397.22808999999</v>
      </c>
      <c r="E16" s="13">
        <v>188003.13170000009</v>
      </c>
      <c r="F16" s="13">
        <v>195998.31253000002</v>
      </c>
      <c r="G16" s="13">
        <v>200214.65224999998</v>
      </c>
      <c r="H16" s="13">
        <v>202566.34572000001</v>
      </c>
      <c r="I16" s="13">
        <v>210990.12187</v>
      </c>
      <c r="J16" s="13">
        <v>200837.66912000001</v>
      </c>
      <c r="K16" s="13">
        <f t="shared" si="2"/>
        <v>205681.95504000003</v>
      </c>
      <c r="L16" s="151">
        <f>(K16-J16)*100/J16</f>
        <v>2.4120405007815418</v>
      </c>
      <c r="M16" s="151">
        <f t="shared" si="3"/>
        <v>37.196304006190068</v>
      </c>
      <c r="O16" s="3">
        <v>157586683</v>
      </c>
      <c r="P16" s="3">
        <v>7669075</v>
      </c>
      <c r="Q16" s="3">
        <f>O16-P16</f>
        <v>149917608</v>
      </c>
      <c r="R16" s="3">
        <f>Q16/1000</f>
        <v>149917.60800000001</v>
      </c>
      <c r="T16" s="3">
        <v>170257953.99000001</v>
      </c>
      <c r="U16" s="3">
        <v>8274809</v>
      </c>
      <c r="V16" s="3">
        <f>T16-U16</f>
        <v>161983144.99000001</v>
      </c>
      <c r="W16" s="3">
        <f>V16/1000</f>
        <v>161983.14499</v>
      </c>
      <c r="Y16" s="3">
        <v>180564762.09</v>
      </c>
      <c r="Z16" s="3">
        <v>9167534</v>
      </c>
      <c r="AA16" s="3">
        <f>Y16-Z16</f>
        <v>171397228.09</v>
      </c>
      <c r="AB16" s="3">
        <f>AA16/1000</f>
        <v>171397.22808999999</v>
      </c>
      <c r="AD16" s="3">
        <v>199699758.70000008</v>
      </c>
      <c r="AE16" s="3">
        <v>11696627</v>
      </c>
      <c r="AF16" s="3">
        <f>AD16-AE16</f>
        <v>188003131.70000008</v>
      </c>
      <c r="AG16" s="3">
        <f>AF16/1000</f>
        <v>188003.13170000009</v>
      </c>
      <c r="AI16" s="3">
        <v>208384233.53000003</v>
      </c>
      <c r="AJ16" s="3">
        <v>12385921</v>
      </c>
      <c r="AK16" s="3">
        <f>AI16-AJ16</f>
        <v>195998312.53000003</v>
      </c>
      <c r="AL16" s="3">
        <f>AK16/1000</f>
        <v>195998.31253000002</v>
      </c>
      <c r="AN16" s="3">
        <v>214887178.28999996</v>
      </c>
      <c r="AO16" s="186">
        <v>14672526.039999999</v>
      </c>
      <c r="AP16" s="3">
        <f>AN16-AO16</f>
        <v>200214652.24999997</v>
      </c>
      <c r="AQ16" s="3">
        <f>AP16/1000</f>
        <v>200214.65224999998</v>
      </c>
      <c r="AS16" s="3">
        <v>219063087.53999999</v>
      </c>
      <c r="AT16" s="3">
        <v>16496741.82</v>
      </c>
      <c r="AU16" s="3">
        <f>AS16-AT16</f>
        <v>202566345.72</v>
      </c>
      <c r="AV16" s="3">
        <f>AU16/1000</f>
        <v>202566.34572000001</v>
      </c>
      <c r="AX16" s="3">
        <v>227440880.24000001</v>
      </c>
      <c r="AY16" s="3">
        <v>16450758.369999999</v>
      </c>
      <c r="AZ16" s="3">
        <f t="shared" si="4"/>
        <v>210990121.87</v>
      </c>
      <c r="BA16" s="3">
        <f t="shared" si="5"/>
        <v>210990.12187</v>
      </c>
      <c r="BC16" s="3">
        <v>216722045.33000001</v>
      </c>
      <c r="BD16" s="3">
        <v>15884376.210000001</v>
      </c>
      <c r="BE16" s="3">
        <f t="shared" si="6"/>
        <v>200837669.12</v>
      </c>
      <c r="BF16" s="3">
        <f t="shared" si="7"/>
        <v>200837.66912000001</v>
      </c>
      <c r="BH16" s="3">
        <v>220631504.74628365</v>
      </c>
      <c r="BI16" s="3">
        <v>14949549.706283635</v>
      </c>
      <c r="BJ16" s="3">
        <f t="shared" si="8"/>
        <v>205681955.04000002</v>
      </c>
      <c r="BK16" s="3">
        <f t="shared" si="9"/>
        <v>205681.95504000003</v>
      </c>
    </row>
    <row r="17" spans="1:63" x14ac:dyDescent="0.2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51"/>
      <c r="M17" s="151"/>
      <c r="AO17" s="186"/>
    </row>
    <row r="18" spans="1:63" x14ac:dyDescent="0.2">
      <c r="A18" s="1" t="s">
        <v>8</v>
      </c>
      <c r="B18" s="13">
        <v>44184</v>
      </c>
      <c r="C18" s="13">
        <v>47841.108999999997</v>
      </c>
      <c r="D18" s="13">
        <v>52542.93161</v>
      </c>
      <c r="E18" s="13">
        <v>57244.380319999982</v>
      </c>
      <c r="F18" s="13">
        <v>58246.37576000001</v>
      </c>
      <c r="G18" s="13">
        <v>59805.338559999997</v>
      </c>
      <c r="H18" s="13">
        <v>60217.93149000001</v>
      </c>
      <c r="I18" s="13">
        <v>61274.180570000011</v>
      </c>
      <c r="J18" s="13">
        <v>62637.827030000008</v>
      </c>
      <c r="K18" s="13">
        <f t="shared" ref="K18:K39" si="10">BK18</f>
        <v>65228.684210000007</v>
      </c>
      <c r="L18" s="151">
        <f>(K18-J18)*100/J18</f>
        <v>4.1362500949452219</v>
      </c>
      <c r="M18" s="151">
        <f t="shared" ref="M18:M39" si="11">(K18-B18)*100/B18</f>
        <v>47.629649216911112</v>
      </c>
      <c r="O18" s="3">
        <v>46535839</v>
      </c>
      <c r="P18" s="3">
        <v>2351696</v>
      </c>
      <c r="Q18" s="3">
        <f>O18-P18</f>
        <v>44184143</v>
      </c>
      <c r="R18" s="3">
        <f>Q18/1000</f>
        <v>44184.142999999996</v>
      </c>
      <c r="T18" s="3">
        <v>50262294</v>
      </c>
      <c r="U18" s="3">
        <v>2421185</v>
      </c>
      <c r="V18" s="3">
        <f>T18-U18</f>
        <v>47841109</v>
      </c>
      <c r="W18" s="3">
        <f>V18/1000</f>
        <v>47841.108999999997</v>
      </c>
      <c r="Y18" s="3">
        <v>55206038.609999999</v>
      </c>
      <c r="Z18" s="3">
        <v>2663107</v>
      </c>
      <c r="AA18" s="3">
        <f>Y18-Z18</f>
        <v>52542931.609999999</v>
      </c>
      <c r="AB18" s="3">
        <f>AA18/1000</f>
        <v>52542.93161</v>
      </c>
      <c r="AD18" s="3">
        <v>60569133.319999985</v>
      </c>
      <c r="AE18" s="3">
        <v>3324753</v>
      </c>
      <c r="AF18" s="3">
        <f>AD18-AE18</f>
        <v>57244380.319999985</v>
      </c>
      <c r="AG18" s="3">
        <f>AF18/1000</f>
        <v>57244.380319999982</v>
      </c>
      <c r="AI18" s="3">
        <v>61942908.760000013</v>
      </c>
      <c r="AJ18" s="3">
        <v>3696533</v>
      </c>
      <c r="AK18" s="3">
        <f>AI18-AJ18</f>
        <v>58246375.760000013</v>
      </c>
      <c r="AL18" s="3">
        <f>AK18/1000</f>
        <v>58246.37576000001</v>
      </c>
      <c r="AN18" s="3">
        <v>63948514.299999997</v>
      </c>
      <c r="AO18" s="186">
        <v>4143175.74</v>
      </c>
      <c r="AP18" s="3">
        <f>AN18-AO18</f>
        <v>59805338.559999995</v>
      </c>
      <c r="AQ18" s="3">
        <f>AP18/1000</f>
        <v>59805.338559999997</v>
      </c>
      <c r="AS18" s="3">
        <v>64812595.280000009</v>
      </c>
      <c r="AT18" s="3">
        <v>4594663.79</v>
      </c>
      <c r="AU18" s="3">
        <f>AS18-AT18</f>
        <v>60217931.49000001</v>
      </c>
      <c r="AV18" s="3">
        <f>AU18/1000</f>
        <v>60217.93149000001</v>
      </c>
      <c r="AX18" s="3">
        <v>65849011.230000004</v>
      </c>
      <c r="AY18" s="3">
        <v>4574830.66</v>
      </c>
      <c r="AZ18" s="3">
        <f t="shared" si="4"/>
        <v>61274180.570000008</v>
      </c>
      <c r="BA18" s="3">
        <f t="shared" si="5"/>
        <v>61274.180570000011</v>
      </c>
      <c r="BC18" s="3">
        <v>66975878.040000007</v>
      </c>
      <c r="BD18" s="3">
        <v>4338051.01</v>
      </c>
      <c r="BE18" s="3">
        <f t="shared" si="6"/>
        <v>62637827.030000009</v>
      </c>
      <c r="BF18" s="3">
        <f t="shared" si="7"/>
        <v>62637.827030000008</v>
      </c>
      <c r="BH18" s="3">
        <v>69485549.906494439</v>
      </c>
      <c r="BI18" s="3">
        <v>4256865.6964944322</v>
      </c>
      <c r="BJ18" s="3">
        <f t="shared" ref="BJ18:BJ22" si="12">BH18-BI18</f>
        <v>65228684.210000008</v>
      </c>
      <c r="BK18" s="3">
        <f t="shared" ref="BK18:BK39" si="13">BJ18/1000</f>
        <v>65228.684210000007</v>
      </c>
    </row>
    <row r="19" spans="1:63" x14ac:dyDescent="0.2">
      <c r="A19" s="1" t="s">
        <v>9</v>
      </c>
      <c r="B19" s="13">
        <v>241402</v>
      </c>
      <c r="C19" s="13">
        <v>262092.11799999999</v>
      </c>
      <c r="D19" s="13">
        <v>280271.75599000009</v>
      </c>
      <c r="E19" s="13">
        <v>302650.82971000008</v>
      </c>
      <c r="F19" s="13">
        <v>319189.64642999996</v>
      </c>
      <c r="G19" s="13">
        <v>323538.58690000005</v>
      </c>
      <c r="H19" s="13">
        <v>317463.40664999996</v>
      </c>
      <c r="I19" s="13">
        <v>318567.90054</v>
      </c>
      <c r="J19" s="13">
        <v>322765.14721999993</v>
      </c>
      <c r="K19" s="13">
        <f t="shared" si="10"/>
        <v>323593.76615999994</v>
      </c>
      <c r="L19" s="151">
        <f>(K19-J19)*100/J19</f>
        <v>0.25672503587731543</v>
      </c>
      <c r="M19" s="151">
        <f t="shared" si="11"/>
        <v>34.047674070637335</v>
      </c>
      <c r="O19" s="3">
        <v>252984688</v>
      </c>
      <c r="P19" s="3">
        <v>11582831</v>
      </c>
      <c r="Q19" s="3">
        <f>O19-P19</f>
        <v>241401857</v>
      </c>
      <c r="R19" s="3">
        <f>Q19/1000</f>
        <v>241401.85699999999</v>
      </c>
      <c r="T19" s="3">
        <v>274272755</v>
      </c>
      <c r="U19" s="3">
        <v>12180637</v>
      </c>
      <c r="V19" s="3">
        <f>T19-U19</f>
        <v>262092118</v>
      </c>
      <c r="W19" s="3">
        <f>V19/1000</f>
        <v>262092.11799999999</v>
      </c>
      <c r="Y19" s="3">
        <v>293707942.99000007</v>
      </c>
      <c r="Z19" s="3">
        <v>13436187</v>
      </c>
      <c r="AA19" s="3">
        <f>Y19-Z19</f>
        <v>280271755.99000007</v>
      </c>
      <c r="AB19" s="3">
        <f>AA19/1000</f>
        <v>280271.75599000009</v>
      </c>
      <c r="AD19" s="3">
        <v>319922122.7100001</v>
      </c>
      <c r="AE19" s="3">
        <v>17271293</v>
      </c>
      <c r="AF19" s="3">
        <f>AD19-AE19</f>
        <v>302650829.7100001</v>
      </c>
      <c r="AG19" s="3">
        <f>AF19/1000</f>
        <v>302650.82971000008</v>
      </c>
      <c r="AI19" s="3">
        <v>338008626.42999995</v>
      </c>
      <c r="AJ19" s="3">
        <v>18818980</v>
      </c>
      <c r="AK19" s="3">
        <f>AI19-AJ19</f>
        <v>319189646.42999995</v>
      </c>
      <c r="AL19" s="3">
        <f>AK19/1000</f>
        <v>319189.64642999996</v>
      </c>
      <c r="AN19" s="3">
        <v>346090282.10000002</v>
      </c>
      <c r="AO19" s="186">
        <v>22551695.199999999</v>
      </c>
      <c r="AP19" s="3">
        <f>AN19-AO19</f>
        <v>323538586.90000004</v>
      </c>
      <c r="AQ19" s="3">
        <f>AP19/1000</f>
        <v>323538.58690000005</v>
      </c>
      <c r="AS19" s="3">
        <v>342357239.35999995</v>
      </c>
      <c r="AT19" s="3">
        <v>24893832.710000001</v>
      </c>
      <c r="AU19" s="3">
        <f>AS19-AT19</f>
        <v>317463406.64999998</v>
      </c>
      <c r="AV19" s="3">
        <f>AU19/1000</f>
        <v>317463.40664999996</v>
      </c>
      <c r="AX19" s="3">
        <v>342903567.83000004</v>
      </c>
      <c r="AY19" s="3">
        <v>24335667.289999999</v>
      </c>
      <c r="AZ19" s="3">
        <f t="shared" si="4"/>
        <v>318567900.54000002</v>
      </c>
      <c r="BA19" s="3">
        <f t="shared" si="5"/>
        <v>318567.90054</v>
      </c>
      <c r="BC19" s="3">
        <v>345196787.00999993</v>
      </c>
      <c r="BD19" s="3">
        <v>22431639.789999999</v>
      </c>
      <c r="BE19" s="3">
        <f t="shared" si="6"/>
        <v>322765147.21999991</v>
      </c>
      <c r="BF19" s="3">
        <f t="shared" si="7"/>
        <v>322765.14721999993</v>
      </c>
      <c r="BH19" s="3">
        <v>345032888.90529239</v>
      </c>
      <c r="BI19" s="3">
        <v>21439122.745292407</v>
      </c>
      <c r="BJ19" s="3">
        <f t="shared" si="12"/>
        <v>323593766.15999997</v>
      </c>
      <c r="BK19" s="3">
        <f t="shared" si="13"/>
        <v>323593.76615999994</v>
      </c>
    </row>
    <row r="20" spans="1:63" x14ac:dyDescent="0.2">
      <c r="A20" s="1" t="s">
        <v>10</v>
      </c>
      <c r="B20" s="13">
        <v>134957</v>
      </c>
      <c r="C20" s="13">
        <v>148570.546</v>
      </c>
      <c r="D20" s="13">
        <v>157701.09870999999</v>
      </c>
      <c r="E20" s="13">
        <v>170351.90718000001</v>
      </c>
      <c r="F20" s="13">
        <v>176412.02559999999</v>
      </c>
      <c r="G20" s="13">
        <v>179936.81609999994</v>
      </c>
      <c r="H20" s="13">
        <v>180700.68210000001</v>
      </c>
      <c r="I20" s="13">
        <v>173330.61809</v>
      </c>
      <c r="J20" s="13">
        <v>180663.97920999999</v>
      </c>
      <c r="K20" s="13">
        <f t="shared" si="10"/>
        <v>184465.55116999999</v>
      </c>
      <c r="L20" s="151">
        <f>(K20-J20)*100/J20</f>
        <v>2.1042224225456332</v>
      </c>
      <c r="M20" s="151">
        <f t="shared" si="11"/>
        <v>36.68468561838214</v>
      </c>
      <c r="O20" s="3">
        <v>141782842</v>
      </c>
      <c r="P20" s="3">
        <v>6826204</v>
      </c>
      <c r="Q20" s="3">
        <f>O20-P20</f>
        <v>134956638</v>
      </c>
      <c r="R20" s="3">
        <f>Q20/1000</f>
        <v>134956.63800000001</v>
      </c>
      <c r="T20" s="3">
        <v>155694308</v>
      </c>
      <c r="U20" s="3">
        <v>7123762</v>
      </c>
      <c r="V20" s="3">
        <f>T20-U20</f>
        <v>148570546</v>
      </c>
      <c r="W20" s="3">
        <f>V20/1000</f>
        <v>148570.546</v>
      </c>
      <c r="Y20" s="3">
        <v>165640054.70999998</v>
      </c>
      <c r="Z20" s="3">
        <v>7938956</v>
      </c>
      <c r="AA20" s="3">
        <f>Y20-Z20</f>
        <v>157701098.70999998</v>
      </c>
      <c r="AB20" s="3">
        <f>AA20/1000</f>
        <v>157701.09870999999</v>
      </c>
      <c r="AD20" s="3">
        <v>180576253.18000001</v>
      </c>
      <c r="AE20" s="3">
        <v>10224346</v>
      </c>
      <c r="AF20" s="3">
        <f>AD20-AE20</f>
        <v>170351907.18000001</v>
      </c>
      <c r="AG20" s="3">
        <f>AF20/1000</f>
        <v>170351.90718000001</v>
      </c>
      <c r="AI20" s="3">
        <v>187488918.59999999</v>
      </c>
      <c r="AJ20" s="3">
        <v>11076893</v>
      </c>
      <c r="AK20" s="3">
        <f>AI20-AJ20</f>
        <v>176412025.59999999</v>
      </c>
      <c r="AL20" s="3">
        <f>AK20/1000</f>
        <v>176412.02559999999</v>
      </c>
      <c r="AN20" s="3">
        <v>192444629.39999995</v>
      </c>
      <c r="AO20" s="186">
        <v>12507813.300000001</v>
      </c>
      <c r="AP20" s="3">
        <f>AN20-AO20</f>
        <v>179936816.09999993</v>
      </c>
      <c r="AQ20" s="3">
        <f>AP20/1000</f>
        <v>179936.81609999994</v>
      </c>
      <c r="AS20" s="3">
        <v>194766299.13</v>
      </c>
      <c r="AT20" s="3">
        <v>14065617.029999999</v>
      </c>
      <c r="AU20" s="3">
        <f>AS20-AT20</f>
        <v>180700682.09999999</v>
      </c>
      <c r="AV20" s="3">
        <f>AU20/1000</f>
        <v>180700.68210000001</v>
      </c>
      <c r="AX20" s="3">
        <v>187637970.71000001</v>
      </c>
      <c r="AY20" s="3">
        <v>14307352.619999999</v>
      </c>
      <c r="AZ20" s="3">
        <f t="shared" si="4"/>
        <v>173330618.09</v>
      </c>
      <c r="BA20" s="3">
        <f t="shared" si="5"/>
        <v>173330.61809</v>
      </c>
      <c r="BC20" s="3">
        <v>194311096.84999999</v>
      </c>
      <c r="BD20" s="3">
        <v>13647117.640000001</v>
      </c>
      <c r="BE20" s="3">
        <f t="shared" si="6"/>
        <v>180663979.20999998</v>
      </c>
      <c r="BF20" s="3">
        <f t="shared" si="7"/>
        <v>180663.97920999999</v>
      </c>
      <c r="BH20" s="3">
        <v>197468284.60833541</v>
      </c>
      <c r="BI20" s="3">
        <v>13002733.438335426</v>
      </c>
      <c r="BJ20" s="3">
        <f t="shared" si="12"/>
        <v>184465551.16999999</v>
      </c>
      <c r="BK20" s="3">
        <f t="shared" si="13"/>
        <v>184465.55116999999</v>
      </c>
    </row>
    <row r="21" spans="1:63" x14ac:dyDescent="0.2">
      <c r="A21" s="1" t="s">
        <v>11</v>
      </c>
      <c r="B21" s="13">
        <v>213861</v>
      </c>
      <c r="C21" s="13">
        <v>238730.337</v>
      </c>
      <c r="D21" s="13">
        <v>266538.45556000009</v>
      </c>
      <c r="E21" s="13">
        <v>294828.60644999996</v>
      </c>
      <c r="F21" s="13">
        <v>306472.51009999996</v>
      </c>
      <c r="G21" s="13">
        <v>311874.06404000003</v>
      </c>
      <c r="H21" s="13">
        <v>306409.33395999996</v>
      </c>
      <c r="I21" s="13">
        <v>314994.04358</v>
      </c>
      <c r="J21" s="13">
        <v>322367.76267999999</v>
      </c>
      <c r="K21" s="13">
        <f t="shared" si="10"/>
        <v>331519.79194999998</v>
      </c>
      <c r="L21" s="151">
        <f>(K21-J21)*100/J21</f>
        <v>2.839002632867111</v>
      </c>
      <c r="M21" s="151">
        <f t="shared" si="11"/>
        <v>55.016478904522089</v>
      </c>
      <c r="O21" s="3">
        <v>224042551</v>
      </c>
      <c r="P21" s="3">
        <v>10181678</v>
      </c>
      <c r="Q21" s="3">
        <f>O21-P21</f>
        <v>213860873</v>
      </c>
      <c r="R21" s="3">
        <f>Q21/1000</f>
        <v>213860.87299999999</v>
      </c>
      <c r="T21" s="3">
        <v>249166391</v>
      </c>
      <c r="U21" s="3">
        <v>10436054</v>
      </c>
      <c r="V21" s="3">
        <f>T21-U21</f>
        <v>238730337</v>
      </c>
      <c r="W21" s="3">
        <f>V21/1000</f>
        <v>238730.337</v>
      </c>
      <c r="Y21" s="3">
        <v>278280607.56000006</v>
      </c>
      <c r="Z21" s="3">
        <v>11742152</v>
      </c>
      <c r="AA21" s="3">
        <f>Y21-Z21</f>
        <v>266538455.56000006</v>
      </c>
      <c r="AB21" s="3">
        <f>AA21/1000</f>
        <v>266538.45556000009</v>
      </c>
      <c r="AD21" s="3">
        <v>310300960.44999999</v>
      </c>
      <c r="AE21" s="3">
        <v>15472354</v>
      </c>
      <c r="AF21" s="3">
        <f>AD21-AE21</f>
        <v>294828606.44999999</v>
      </c>
      <c r="AG21" s="3">
        <f>AF21/1000</f>
        <v>294828.60644999996</v>
      </c>
      <c r="AI21" s="3">
        <v>323540688.09999996</v>
      </c>
      <c r="AJ21" s="3">
        <v>17068178</v>
      </c>
      <c r="AK21" s="3">
        <f>AI21-AJ21</f>
        <v>306472510.09999996</v>
      </c>
      <c r="AL21" s="3">
        <f>AK21/1000</f>
        <v>306472.51009999996</v>
      </c>
      <c r="AN21" s="3">
        <v>332678278.48000002</v>
      </c>
      <c r="AO21" s="186">
        <v>20804214.440000001</v>
      </c>
      <c r="AP21" s="3">
        <f>AN21-AO21</f>
        <v>311874064.04000002</v>
      </c>
      <c r="AQ21" s="3">
        <f>AP21/1000</f>
        <v>311874.06404000003</v>
      </c>
      <c r="AS21" s="3">
        <v>330125949.12</v>
      </c>
      <c r="AT21" s="3">
        <v>23716615.16</v>
      </c>
      <c r="AU21" s="3">
        <f>AS21-AT21</f>
        <v>306409333.95999998</v>
      </c>
      <c r="AV21" s="3">
        <f>AU21/1000</f>
        <v>306409.33395999996</v>
      </c>
      <c r="AX21" s="3">
        <v>338975479.25</v>
      </c>
      <c r="AY21" s="3">
        <v>23981435.670000002</v>
      </c>
      <c r="AZ21" s="3">
        <f t="shared" si="4"/>
        <v>314994043.57999998</v>
      </c>
      <c r="BA21" s="3">
        <f t="shared" si="5"/>
        <v>314994.04358</v>
      </c>
      <c r="BC21" s="3">
        <v>344302707.01999998</v>
      </c>
      <c r="BD21" s="3">
        <v>21934944.34</v>
      </c>
      <c r="BE21" s="3">
        <f t="shared" si="6"/>
        <v>322367762.68000001</v>
      </c>
      <c r="BF21" s="3">
        <f t="shared" si="7"/>
        <v>322367.76267999999</v>
      </c>
      <c r="BH21" s="3">
        <v>353305404.3828488</v>
      </c>
      <c r="BI21" s="3">
        <v>21785612.432848811</v>
      </c>
      <c r="BJ21" s="3">
        <f t="shared" si="12"/>
        <v>331519791.94999999</v>
      </c>
      <c r="BK21" s="3">
        <f t="shared" si="13"/>
        <v>331519.79194999998</v>
      </c>
    </row>
    <row r="22" spans="1:63" x14ac:dyDescent="0.2">
      <c r="A22" s="1" t="s">
        <v>12</v>
      </c>
      <c r="B22" s="13">
        <v>42049</v>
      </c>
      <c r="C22" s="13">
        <v>45256.364000000001</v>
      </c>
      <c r="D22" s="13">
        <v>48622.296789999993</v>
      </c>
      <c r="E22" s="13">
        <v>53423.736240000013</v>
      </c>
      <c r="F22" s="13">
        <v>53086.437880000005</v>
      </c>
      <c r="G22" s="13">
        <v>52324.311289999998</v>
      </c>
      <c r="H22" s="13">
        <v>52196.237670000002</v>
      </c>
      <c r="I22" s="13">
        <v>53627.911359999998</v>
      </c>
      <c r="J22" s="13">
        <v>56464.009230000003</v>
      </c>
      <c r="K22" s="13">
        <f t="shared" si="10"/>
        <v>56679.053909999995</v>
      </c>
      <c r="L22" s="151">
        <f>(K22-J22)*100/J22</f>
        <v>0.38085265806051899</v>
      </c>
      <c r="M22" s="151">
        <f t="shared" si="11"/>
        <v>34.792870008799248</v>
      </c>
      <c r="O22" s="3">
        <v>44174662</v>
      </c>
      <c r="P22" s="3">
        <v>2125281</v>
      </c>
      <c r="Q22" s="3">
        <f>O22-P22</f>
        <v>42049381</v>
      </c>
      <c r="R22" s="3">
        <f>Q22/1000</f>
        <v>42049.381000000001</v>
      </c>
      <c r="T22" s="3">
        <v>47401688</v>
      </c>
      <c r="U22" s="3">
        <v>2145324</v>
      </c>
      <c r="V22" s="3">
        <f>T22-U22</f>
        <v>45256364</v>
      </c>
      <c r="W22" s="3">
        <f>V22/1000</f>
        <v>45256.364000000001</v>
      </c>
      <c r="Y22" s="3">
        <v>51036873.789999992</v>
      </c>
      <c r="Z22" s="3">
        <v>2414577</v>
      </c>
      <c r="AA22" s="3">
        <f>Y22-Z22</f>
        <v>48622296.789999992</v>
      </c>
      <c r="AB22" s="3">
        <f>AA22/1000</f>
        <v>48622.296789999993</v>
      </c>
      <c r="AD22" s="3">
        <v>56381497.24000001</v>
      </c>
      <c r="AE22" s="3">
        <v>2957761</v>
      </c>
      <c r="AF22" s="3">
        <f>AD22-AE22</f>
        <v>53423736.24000001</v>
      </c>
      <c r="AG22" s="3">
        <f>AF22/1000</f>
        <v>53423.736240000013</v>
      </c>
      <c r="AI22" s="3">
        <v>56232535.880000003</v>
      </c>
      <c r="AJ22" s="3">
        <v>3146098</v>
      </c>
      <c r="AK22" s="3">
        <f>AI22-AJ22</f>
        <v>53086437.880000003</v>
      </c>
      <c r="AL22" s="3">
        <f>AK22/1000</f>
        <v>53086.437880000005</v>
      </c>
      <c r="AN22" s="3">
        <v>55971058.369999997</v>
      </c>
      <c r="AO22" s="186">
        <v>3646747.08</v>
      </c>
      <c r="AP22" s="3">
        <f>AN22-AO22</f>
        <v>52324311.289999999</v>
      </c>
      <c r="AQ22" s="3">
        <f>AP22/1000</f>
        <v>52324.311289999998</v>
      </c>
      <c r="AS22" s="3">
        <v>56278968.759999998</v>
      </c>
      <c r="AT22" s="3">
        <v>4082731.09</v>
      </c>
      <c r="AU22" s="3">
        <f>AS22-AT22</f>
        <v>52196237.670000002</v>
      </c>
      <c r="AV22" s="3">
        <f>AU22/1000</f>
        <v>52196.237670000002</v>
      </c>
      <c r="AX22" s="3">
        <v>57562682.149999999</v>
      </c>
      <c r="AY22" s="3">
        <v>3934770.79</v>
      </c>
      <c r="AZ22" s="3">
        <f t="shared" si="4"/>
        <v>53627911.359999999</v>
      </c>
      <c r="BA22" s="3">
        <f t="shared" si="5"/>
        <v>53627.911359999998</v>
      </c>
      <c r="BC22" s="3">
        <v>60003041.340000004</v>
      </c>
      <c r="BD22" s="3">
        <v>3539032.11</v>
      </c>
      <c r="BE22" s="3">
        <f t="shared" si="6"/>
        <v>56464009.230000004</v>
      </c>
      <c r="BF22" s="3">
        <f t="shared" si="7"/>
        <v>56464.009230000003</v>
      </c>
      <c r="BH22" s="3">
        <v>60275794.214812301</v>
      </c>
      <c r="BI22" s="3">
        <v>3596740.3048123037</v>
      </c>
      <c r="BJ22" s="3">
        <f t="shared" si="12"/>
        <v>56679053.909999996</v>
      </c>
      <c r="BK22" s="3">
        <f t="shared" si="13"/>
        <v>56679.053909999995</v>
      </c>
    </row>
    <row r="23" spans="1:63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51"/>
      <c r="M23" s="151"/>
      <c r="AO23" s="186"/>
    </row>
    <row r="24" spans="1:63" x14ac:dyDescent="0.2">
      <c r="A24" s="1" t="s">
        <v>13</v>
      </c>
      <c r="B24" s="13">
        <v>325488</v>
      </c>
      <c r="C24" s="13">
        <v>357570.19199999998</v>
      </c>
      <c r="D24" s="13">
        <v>390910.99620999995</v>
      </c>
      <c r="E24" s="13">
        <v>443370.23215</v>
      </c>
      <c r="F24" s="13">
        <v>457712.33818000002</v>
      </c>
      <c r="G24" s="13">
        <v>455328.64005999989</v>
      </c>
      <c r="H24" s="13">
        <v>456285.67713999999</v>
      </c>
      <c r="I24" s="13">
        <v>473913.55427000002</v>
      </c>
      <c r="J24" s="13">
        <v>478413.76167999982</v>
      </c>
      <c r="K24" s="13">
        <f t="shared" ref="K24" si="14">BK24</f>
        <v>482881.28068000008</v>
      </c>
      <c r="L24" s="151">
        <f>(K24-J24)*100/J24</f>
        <v>0.93381908252641044</v>
      </c>
      <c r="M24" s="151">
        <f t="shared" ref="M24" si="15">(K24-B24)*100/B24</f>
        <v>48.356093213881948</v>
      </c>
      <c r="O24" s="3">
        <v>340998866</v>
      </c>
      <c r="P24" s="3">
        <v>15511293</v>
      </c>
      <c r="Q24" s="3">
        <f>O24-P24</f>
        <v>325487573</v>
      </c>
      <c r="R24" s="3">
        <f>Q24/1000</f>
        <v>325487.57299999997</v>
      </c>
      <c r="T24" s="3">
        <v>374013983</v>
      </c>
      <c r="U24" s="3">
        <v>16443791</v>
      </c>
      <c r="V24" s="3">
        <f>T24-U24</f>
        <v>357570192</v>
      </c>
      <c r="W24" s="3">
        <f>V24/1000</f>
        <v>357570.19199999998</v>
      </c>
      <c r="Y24" s="3">
        <v>409384394.20999998</v>
      </c>
      <c r="Z24" s="3">
        <v>18473398</v>
      </c>
      <c r="AA24" s="3">
        <f>Y24-Z24</f>
        <v>390910996.20999998</v>
      </c>
      <c r="AB24" s="3">
        <f>AA24/1000</f>
        <v>390910.99620999995</v>
      </c>
      <c r="AD24" s="3">
        <v>467308609.14999998</v>
      </c>
      <c r="AE24" s="3">
        <v>23938377</v>
      </c>
      <c r="AF24" s="3">
        <f>AD24-AE24</f>
        <v>443370232.14999998</v>
      </c>
      <c r="AG24" s="3">
        <f>AF24/1000</f>
        <v>443370.23215</v>
      </c>
      <c r="AI24" s="3">
        <v>484031918.18000001</v>
      </c>
      <c r="AJ24" s="3">
        <v>26319580</v>
      </c>
      <c r="AK24" s="3">
        <f>AI24-AJ24</f>
        <v>457712338.18000001</v>
      </c>
      <c r="AL24" s="3">
        <f>AK24/1000</f>
        <v>457712.33818000002</v>
      </c>
      <c r="AN24" s="3">
        <v>487074790.5399999</v>
      </c>
      <c r="AO24" s="186">
        <v>31746150.48</v>
      </c>
      <c r="AP24" s="3">
        <f>AN24-AO24</f>
        <v>455328640.05999988</v>
      </c>
      <c r="AQ24" s="3">
        <f>AP24/1000</f>
        <v>455328.64005999989</v>
      </c>
      <c r="AS24" s="3">
        <v>492171347.31</v>
      </c>
      <c r="AT24" s="3">
        <v>35885670.170000002</v>
      </c>
      <c r="AU24" s="3">
        <f>AS24-AT24</f>
        <v>456285677.13999999</v>
      </c>
      <c r="AV24" s="3">
        <f>AU24/1000</f>
        <v>456285.67713999999</v>
      </c>
      <c r="AX24" s="3">
        <v>509454223.34000003</v>
      </c>
      <c r="AY24" s="3">
        <v>35540669.07</v>
      </c>
      <c r="AZ24" s="3">
        <f t="shared" si="4"/>
        <v>473913554.27000004</v>
      </c>
      <c r="BA24" s="3">
        <f t="shared" si="5"/>
        <v>473913.55427000002</v>
      </c>
      <c r="BC24" s="3">
        <v>511245318.21999985</v>
      </c>
      <c r="BD24" s="3">
        <v>32831556.539999999</v>
      </c>
      <c r="BE24" s="3">
        <f t="shared" si="6"/>
        <v>478413761.67999983</v>
      </c>
      <c r="BF24" s="3">
        <f t="shared" si="7"/>
        <v>478413.76167999982</v>
      </c>
      <c r="BH24" s="3">
        <v>514917622.79051507</v>
      </c>
      <c r="BI24" s="3">
        <v>32036342.110514969</v>
      </c>
      <c r="BJ24" s="3">
        <f t="shared" ref="BJ24:BJ28" si="16">BH24-BI24</f>
        <v>482881280.68000007</v>
      </c>
      <c r="BK24" s="3">
        <f t="shared" ref="BK24" si="17">BJ24/1000</f>
        <v>482881.28068000008</v>
      </c>
    </row>
    <row r="25" spans="1:63" x14ac:dyDescent="0.2">
      <c r="A25" s="1" t="s">
        <v>14</v>
      </c>
      <c r="B25" s="13">
        <v>42272</v>
      </c>
      <c r="C25" s="13">
        <v>44416.553</v>
      </c>
      <c r="D25" s="13">
        <v>47935.845049999996</v>
      </c>
      <c r="E25" s="13">
        <v>51192.808920000003</v>
      </c>
      <c r="F25" s="13">
        <v>51548.936000000023</v>
      </c>
      <c r="G25" s="13">
        <v>53288.94271000001</v>
      </c>
      <c r="H25" s="13">
        <v>52715.264810000001</v>
      </c>
      <c r="I25" s="13">
        <v>52707.253810000002</v>
      </c>
      <c r="J25" s="13">
        <v>53413.524460000001</v>
      </c>
      <c r="K25" s="13">
        <f t="shared" si="10"/>
        <v>50791.514420000007</v>
      </c>
      <c r="L25" s="151">
        <f>(K25-J25)*100/J25</f>
        <v>-4.908887901534281</v>
      </c>
      <c r="M25" s="151">
        <f t="shared" si="11"/>
        <v>20.154036761922804</v>
      </c>
      <c r="O25" s="3">
        <v>44396694</v>
      </c>
      <c r="P25" s="3">
        <v>2124810</v>
      </c>
      <c r="Q25" s="3">
        <f>O25-P25</f>
        <v>42271884</v>
      </c>
      <c r="R25" s="3">
        <f>Q25/1000</f>
        <v>42271.883999999998</v>
      </c>
      <c r="T25" s="3">
        <v>46614618</v>
      </c>
      <c r="U25" s="3">
        <v>2198065</v>
      </c>
      <c r="V25" s="3">
        <f>T25-U25</f>
        <v>44416553</v>
      </c>
      <c r="W25" s="3">
        <f>V25/1000</f>
        <v>44416.553</v>
      </c>
      <c r="Y25" s="3">
        <v>50375976.049999997</v>
      </c>
      <c r="Z25" s="3">
        <v>2440131</v>
      </c>
      <c r="AA25" s="3">
        <f>Y25-Z25</f>
        <v>47935845.049999997</v>
      </c>
      <c r="AB25" s="3">
        <f>AA25/1000</f>
        <v>47935.845049999996</v>
      </c>
      <c r="AD25" s="3">
        <v>54201104.920000002</v>
      </c>
      <c r="AE25" s="3">
        <v>3008296</v>
      </c>
      <c r="AF25" s="3">
        <f>AD25-AE25</f>
        <v>51192808.920000002</v>
      </c>
      <c r="AG25" s="3">
        <f>AF25/1000</f>
        <v>51192.808920000003</v>
      </c>
      <c r="AI25" s="3">
        <v>54809304.000000022</v>
      </c>
      <c r="AJ25" s="3">
        <v>3260368</v>
      </c>
      <c r="AK25" s="3">
        <f>AI25-AJ25</f>
        <v>51548936.000000022</v>
      </c>
      <c r="AL25" s="3">
        <f>AK25/1000</f>
        <v>51548.936000000023</v>
      </c>
      <c r="AN25" s="3">
        <v>56859219.120000005</v>
      </c>
      <c r="AO25" s="186">
        <v>3570276.41</v>
      </c>
      <c r="AP25" s="3">
        <f>AN25-AO25</f>
        <v>53288942.710000008</v>
      </c>
      <c r="AQ25" s="3">
        <f>AP25/1000</f>
        <v>53288.94271000001</v>
      </c>
      <c r="AS25" s="3">
        <v>56712452.300000004</v>
      </c>
      <c r="AT25" s="3">
        <v>3997187.49</v>
      </c>
      <c r="AU25" s="3">
        <f>AS25-AT25</f>
        <v>52715264.810000002</v>
      </c>
      <c r="AV25" s="3">
        <f>AU25/1000</f>
        <v>52715.264810000001</v>
      </c>
      <c r="AX25" s="3">
        <v>56684658.380000003</v>
      </c>
      <c r="AY25" s="3">
        <v>3977404.57</v>
      </c>
      <c r="AZ25" s="3">
        <f t="shared" si="4"/>
        <v>52707253.810000002</v>
      </c>
      <c r="BA25" s="3">
        <f t="shared" si="5"/>
        <v>52707.253810000002</v>
      </c>
      <c r="BC25" s="3">
        <v>57027937.609999999</v>
      </c>
      <c r="BD25" s="3">
        <v>3614413.15</v>
      </c>
      <c r="BE25" s="3">
        <f t="shared" si="6"/>
        <v>53413524.460000001</v>
      </c>
      <c r="BF25" s="3">
        <f t="shared" si="7"/>
        <v>53413.524460000001</v>
      </c>
      <c r="BH25" s="3">
        <v>54264413.031209707</v>
      </c>
      <c r="BI25" s="3">
        <v>3472898.611209699</v>
      </c>
      <c r="BJ25" s="3">
        <f t="shared" si="16"/>
        <v>50791514.420000009</v>
      </c>
      <c r="BK25" s="3">
        <f t="shared" si="13"/>
        <v>50791.514420000007</v>
      </c>
    </row>
    <row r="26" spans="1:63" x14ac:dyDescent="0.2">
      <c r="A26" s="1" t="s">
        <v>15</v>
      </c>
      <c r="B26" s="13">
        <v>315636</v>
      </c>
      <c r="C26" s="13">
        <v>358802.42499999999</v>
      </c>
      <c r="D26" s="13">
        <v>396108.08735000005</v>
      </c>
      <c r="E26" s="13">
        <v>424776.19008000009</v>
      </c>
      <c r="F26" s="13">
        <v>433218.83867999999</v>
      </c>
      <c r="G26" s="13">
        <v>442881.79856000002</v>
      </c>
      <c r="H26" s="13">
        <v>450317.57029</v>
      </c>
      <c r="I26" s="13">
        <v>456204.16802999988</v>
      </c>
      <c r="J26" s="13">
        <v>454911.30856000003</v>
      </c>
      <c r="K26" s="13">
        <f t="shared" si="10"/>
        <v>452004.40674000006</v>
      </c>
      <c r="L26" s="151">
        <f>(K26-J26)*100/J26</f>
        <v>-0.63900407954280769</v>
      </c>
      <c r="M26" s="151">
        <f t="shared" si="11"/>
        <v>43.204326103486316</v>
      </c>
      <c r="O26" s="3">
        <v>331807665</v>
      </c>
      <c r="P26" s="3">
        <v>16172006</v>
      </c>
      <c r="Q26" s="3">
        <f>O26-P26</f>
        <v>315635659</v>
      </c>
      <c r="R26" s="3">
        <f>Q26/1000</f>
        <v>315635.65899999999</v>
      </c>
      <c r="T26" s="3">
        <v>375190636</v>
      </c>
      <c r="U26" s="3">
        <v>16388211</v>
      </c>
      <c r="V26" s="3">
        <f>T26-U26</f>
        <v>358802425</v>
      </c>
      <c r="W26" s="3">
        <f>V26/1000</f>
        <v>358802.42499999999</v>
      </c>
      <c r="Y26" s="3">
        <v>413859943.35000002</v>
      </c>
      <c r="Z26" s="3">
        <v>17751856</v>
      </c>
      <c r="AA26" s="3">
        <f>Y26-Z26</f>
        <v>396108087.35000002</v>
      </c>
      <c r="AB26" s="3">
        <f>AA26/1000</f>
        <v>396108.08735000005</v>
      </c>
      <c r="AD26" s="3">
        <v>448646923.0800001</v>
      </c>
      <c r="AE26" s="3">
        <v>23870733</v>
      </c>
      <c r="AF26" s="3">
        <f>AD26-AE26</f>
        <v>424776190.0800001</v>
      </c>
      <c r="AG26" s="3">
        <f>AF26/1000</f>
        <v>424776.19008000009</v>
      </c>
      <c r="AI26" s="3">
        <v>459638455.68000001</v>
      </c>
      <c r="AJ26" s="3">
        <v>26419617</v>
      </c>
      <c r="AK26" s="3">
        <f>AI26-AJ26</f>
        <v>433218838.68000001</v>
      </c>
      <c r="AL26" s="3">
        <f>AK26/1000</f>
        <v>433218.83867999999</v>
      </c>
      <c r="AN26" s="3">
        <v>472969887.25999999</v>
      </c>
      <c r="AO26" s="186">
        <v>30088088.699999999</v>
      </c>
      <c r="AP26" s="3">
        <f>AN26-AO26</f>
        <v>442881798.56</v>
      </c>
      <c r="AQ26" s="3">
        <f>AP26/1000</f>
        <v>442881.79856000002</v>
      </c>
      <c r="AS26" s="3">
        <v>482860551.16000003</v>
      </c>
      <c r="AT26" s="3">
        <v>32542980.870000001</v>
      </c>
      <c r="AU26" s="3">
        <f>AS26-AT26</f>
        <v>450317570.29000002</v>
      </c>
      <c r="AV26" s="3">
        <f>AU26/1000</f>
        <v>450317.57029</v>
      </c>
      <c r="AX26" s="3">
        <v>488634115.95999992</v>
      </c>
      <c r="AY26" s="3">
        <v>32429947.93</v>
      </c>
      <c r="AZ26" s="3">
        <f t="shared" si="4"/>
        <v>456204168.02999991</v>
      </c>
      <c r="BA26" s="3">
        <f t="shared" si="5"/>
        <v>456204.16802999988</v>
      </c>
      <c r="BC26" s="3">
        <v>485309182.93000007</v>
      </c>
      <c r="BD26" s="3">
        <v>30397874.370000001</v>
      </c>
      <c r="BE26" s="3">
        <f t="shared" si="6"/>
        <v>454911308.56000006</v>
      </c>
      <c r="BF26" s="3">
        <f t="shared" si="7"/>
        <v>454911.30856000003</v>
      </c>
      <c r="BH26" s="3">
        <v>481290436.04724139</v>
      </c>
      <c r="BI26" s="3">
        <v>29286029.307241336</v>
      </c>
      <c r="BJ26" s="3">
        <f t="shared" si="16"/>
        <v>452004406.74000007</v>
      </c>
      <c r="BK26" s="3">
        <f t="shared" si="13"/>
        <v>452004.40674000006</v>
      </c>
    </row>
    <row r="27" spans="1:63" x14ac:dyDescent="0.2">
      <c r="A27" s="1" t="s">
        <v>16</v>
      </c>
      <c r="B27" s="13">
        <v>483205</v>
      </c>
      <c r="C27" s="13">
        <v>522610.95699999999</v>
      </c>
      <c r="D27" s="13">
        <v>567700.78995000001</v>
      </c>
      <c r="E27" s="13">
        <v>633790.91425999999</v>
      </c>
      <c r="F27" s="13">
        <v>677174.39202999987</v>
      </c>
      <c r="G27" s="13">
        <v>679399.27179999987</v>
      </c>
      <c r="H27" s="13">
        <v>701873.29119999998</v>
      </c>
      <c r="I27" s="13">
        <v>705426.68515999999</v>
      </c>
      <c r="J27" s="13">
        <v>721240.39381999976</v>
      </c>
      <c r="K27" s="13">
        <f t="shared" si="10"/>
        <v>753721.25865999993</v>
      </c>
      <c r="L27" s="151">
        <f>(K27-J27)*100/J27</f>
        <v>4.5034727835982009</v>
      </c>
      <c r="M27" s="151">
        <f t="shared" si="11"/>
        <v>55.983745751803049</v>
      </c>
      <c r="O27" s="3">
        <v>507485503</v>
      </c>
      <c r="P27" s="3">
        <v>24280894</v>
      </c>
      <c r="Q27" s="3">
        <f>O27-P27</f>
        <v>483204609</v>
      </c>
      <c r="R27" s="3">
        <f>Q27/1000</f>
        <v>483204.609</v>
      </c>
      <c r="T27" s="3">
        <v>548902171</v>
      </c>
      <c r="U27" s="3">
        <v>26291214</v>
      </c>
      <c r="V27" s="3">
        <f>T27-U27</f>
        <v>522610957</v>
      </c>
      <c r="W27" s="3">
        <f>V27/1000</f>
        <v>522610.95699999999</v>
      </c>
      <c r="Y27" s="3">
        <v>597416783.95000005</v>
      </c>
      <c r="Z27" s="3">
        <v>29715994</v>
      </c>
      <c r="AA27" s="3">
        <f>Y27-Z27</f>
        <v>567700789.95000005</v>
      </c>
      <c r="AB27" s="3">
        <f>AA27/1000</f>
        <v>567700.78995000001</v>
      </c>
      <c r="AD27" s="3">
        <v>671766550.25999999</v>
      </c>
      <c r="AE27" s="3">
        <v>37975636</v>
      </c>
      <c r="AF27" s="3">
        <f>AD27-AE27</f>
        <v>633790914.25999999</v>
      </c>
      <c r="AG27" s="3">
        <f>AF27/1000</f>
        <v>633790.91425999999</v>
      </c>
      <c r="AI27" s="3">
        <v>718598360.02999985</v>
      </c>
      <c r="AJ27" s="3">
        <v>41423968</v>
      </c>
      <c r="AK27" s="3">
        <f>AI27-AJ27</f>
        <v>677174392.02999985</v>
      </c>
      <c r="AL27" s="3">
        <f>AK27/1000</f>
        <v>677174.39202999987</v>
      </c>
      <c r="AN27" s="3">
        <v>730008616.65999985</v>
      </c>
      <c r="AO27" s="186">
        <v>50609344.859999999</v>
      </c>
      <c r="AP27" s="3">
        <f>AN27-AO27</f>
        <v>679399271.79999983</v>
      </c>
      <c r="AQ27" s="3">
        <f>AP27/1000</f>
        <v>679399.27179999987</v>
      </c>
      <c r="AS27" s="3">
        <v>760623810.07999992</v>
      </c>
      <c r="AT27" s="3">
        <v>58750518.880000003</v>
      </c>
      <c r="AU27" s="3">
        <f>AS27-AT27</f>
        <v>701873291.19999993</v>
      </c>
      <c r="AV27" s="3">
        <f>AU27/1000</f>
        <v>701873.29119999998</v>
      </c>
      <c r="AX27" s="3">
        <v>763767295.14999998</v>
      </c>
      <c r="AY27" s="3">
        <v>58340609.990000002</v>
      </c>
      <c r="AZ27" s="3">
        <f t="shared" si="4"/>
        <v>705426685.15999997</v>
      </c>
      <c r="BA27" s="3">
        <f t="shared" si="5"/>
        <v>705426.68515999999</v>
      </c>
      <c r="BC27" s="3">
        <v>776628790.68999982</v>
      </c>
      <c r="BD27" s="3">
        <v>55388396.869999997</v>
      </c>
      <c r="BE27" s="3">
        <f t="shared" si="6"/>
        <v>721240393.81999981</v>
      </c>
      <c r="BF27" s="3">
        <f t="shared" si="7"/>
        <v>721240.39381999976</v>
      </c>
      <c r="BH27" s="3">
        <v>807820728.14265621</v>
      </c>
      <c r="BI27" s="3">
        <v>54099469.482656211</v>
      </c>
      <c r="BJ27" s="3">
        <f t="shared" si="16"/>
        <v>753721258.65999997</v>
      </c>
      <c r="BK27" s="3">
        <f t="shared" si="13"/>
        <v>753721.25865999993</v>
      </c>
    </row>
    <row r="28" spans="1:63" x14ac:dyDescent="0.2">
      <c r="A28" s="1" t="s">
        <v>17</v>
      </c>
      <c r="B28" s="13">
        <v>24640</v>
      </c>
      <c r="C28" s="13">
        <v>26038.525000000001</v>
      </c>
      <c r="D28" s="13">
        <v>27514.929669999998</v>
      </c>
      <c r="E28" s="13">
        <v>27109.1895</v>
      </c>
      <c r="F28" s="13">
        <v>29771.891370000001</v>
      </c>
      <c r="G28" s="13">
        <v>30928.958039999998</v>
      </c>
      <c r="H28" s="13">
        <v>29588.883700000002</v>
      </c>
      <c r="I28" s="13">
        <v>28563.218419999997</v>
      </c>
      <c r="J28" s="13">
        <v>29581.260019999991</v>
      </c>
      <c r="K28" s="13">
        <f t="shared" si="10"/>
        <v>28527.341929999999</v>
      </c>
      <c r="L28" s="151">
        <f>(K28-J28)*100/J28</f>
        <v>-3.5627897164875137</v>
      </c>
      <c r="M28" s="151">
        <f t="shared" si="11"/>
        <v>15.776550040584409</v>
      </c>
      <c r="O28" s="3">
        <v>26017181</v>
      </c>
      <c r="P28" s="3">
        <v>1377577</v>
      </c>
      <c r="Q28" s="3">
        <f>O28-P28</f>
        <v>24639604</v>
      </c>
      <c r="R28" s="3">
        <f>Q28/1000</f>
        <v>24639.603999999999</v>
      </c>
      <c r="T28" s="3">
        <v>27324704</v>
      </c>
      <c r="U28" s="3">
        <v>1286179</v>
      </c>
      <c r="V28" s="3">
        <f>T28-U28</f>
        <v>26038525</v>
      </c>
      <c r="W28" s="3">
        <f>V28/1000</f>
        <v>26038.525000000001</v>
      </c>
      <c r="Y28" s="3">
        <v>28885560.669999998</v>
      </c>
      <c r="Z28" s="3">
        <v>1370631</v>
      </c>
      <c r="AA28" s="3">
        <f>Y28-Z28</f>
        <v>27514929.669999998</v>
      </c>
      <c r="AB28" s="3">
        <f>AA28/1000</f>
        <v>27514.929669999998</v>
      </c>
      <c r="AD28" s="3">
        <v>28787983.5</v>
      </c>
      <c r="AE28" s="3">
        <v>1678794</v>
      </c>
      <c r="AF28" s="3">
        <f>AD28-AE28</f>
        <v>27109189.5</v>
      </c>
      <c r="AG28" s="3">
        <f>AF28/1000</f>
        <v>27109.1895</v>
      </c>
      <c r="AI28" s="3">
        <v>31560237.370000001</v>
      </c>
      <c r="AJ28" s="3">
        <v>1788346</v>
      </c>
      <c r="AK28" s="3">
        <f>AI28-AJ28</f>
        <v>29771891.370000001</v>
      </c>
      <c r="AL28" s="3">
        <f>AK28/1000</f>
        <v>29771.891370000001</v>
      </c>
      <c r="AN28" s="3">
        <v>32913089.709999997</v>
      </c>
      <c r="AO28" s="186">
        <v>1984131.67</v>
      </c>
      <c r="AP28" s="3">
        <f>AN28-AO28</f>
        <v>30928958.039999999</v>
      </c>
      <c r="AQ28" s="3">
        <f>AP28/1000</f>
        <v>30928.958039999998</v>
      </c>
      <c r="AS28" s="3">
        <v>31738029.850000001</v>
      </c>
      <c r="AT28" s="3">
        <v>2149146.15</v>
      </c>
      <c r="AU28" s="3">
        <f>AS28-AT28</f>
        <v>29588883.700000003</v>
      </c>
      <c r="AV28" s="3">
        <f>AU28/1000</f>
        <v>29588.883700000002</v>
      </c>
      <c r="AX28" s="3">
        <v>30686572.139999997</v>
      </c>
      <c r="AY28" s="3">
        <v>2123353.7200000002</v>
      </c>
      <c r="AZ28" s="3">
        <f t="shared" si="4"/>
        <v>28563218.419999998</v>
      </c>
      <c r="BA28" s="3">
        <f t="shared" si="5"/>
        <v>28563.218419999997</v>
      </c>
      <c r="BC28" s="3">
        <v>31563067.399999991</v>
      </c>
      <c r="BD28" s="3">
        <v>1981807.38</v>
      </c>
      <c r="BE28" s="3">
        <f t="shared" si="6"/>
        <v>29581260.019999992</v>
      </c>
      <c r="BF28" s="3">
        <f t="shared" si="7"/>
        <v>29581.260019999991</v>
      </c>
      <c r="BH28" s="3">
        <v>30403698.010044772</v>
      </c>
      <c r="BI28" s="3">
        <v>1876356.0800447711</v>
      </c>
      <c r="BJ28" s="3">
        <f t="shared" si="16"/>
        <v>28527341.93</v>
      </c>
      <c r="BK28" s="3">
        <f t="shared" si="13"/>
        <v>28527.341929999999</v>
      </c>
    </row>
    <row r="29" spans="1:63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51"/>
      <c r="M29" s="151"/>
      <c r="AO29" s="186"/>
    </row>
    <row r="30" spans="1:63" x14ac:dyDescent="0.2">
      <c r="A30" s="1" t="s">
        <v>18</v>
      </c>
      <c r="B30" s="13">
        <v>1567296</v>
      </c>
      <c r="C30" s="13">
        <v>1683251.537</v>
      </c>
      <c r="D30" s="13">
        <v>1804220.49804</v>
      </c>
      <c r="E30" s="13">
        <v>1926642.179130001</v>
      </c>
      <c r="F30" s="13">
        <v>2006302.4228899998</v>
      </c>
      <c r="G30" s="13">
        <v>2043837.1688399997</v>
      </c>
      <c r="H30" s="13">
        <v>2029433.9132300003</v>
      </c>
      <c r="I30" s="13">
        <v>2017719.1699799998</v>
      </c>
      <c r="J30" s="13">
        <v>2097120.0014</v>
      </c>
      <c r="K30" s="13">
        <f t="shared" ref="K30" si="18">BK30</f>
        <v>2161935.7520099999</v>
      </c>
      <c r="L30" s="151">
        <f>(K30-J30)*100/J30</f>
        <v>3.090702991089215</v>
      </c>
      <c r="M30" s="151">
        <f t="shared" ref="M30" si="19">(K30-B30)*100/B30</f>
        <v>37.940488076917184</v>
      </c>
      <c r="O30" s="3">
        <v>1649233527</v>
      </c>
      <c r="P30" s="3">
        <v>81937339</v>
      </c>
      <c r="Q30" s="3">
        <f>O30-P30</f>
        <v>1567296188</v>
      </c>
      <c r="R30" s="3">
        <f t="shared" ref="R30:R39" si="20">Q30/1000</f>
        <v>1567296.1880000001</v>
      </c>
      <c r="T30" s="3">
        <v>1767545886</v>
      </c>
      <c r="U30" s="3">
        <v>84294349</v>
      </c>
      <c r="V30" s="3">
        <f>T30-U30</f>
        <v>1683251537</v>
      </c>
      <c r="W30" s="3">
        <f t="shared" ref="W30:W39" si="21">V30/1000</f>
        <v>1683251.537</v>
      </c>
      <c r="Y30" s="3">
        <v>1895860817.04</v>
      </c>
      <c r="Z30" s="3">
        <v>91640319</v>
      </c>
      <c r="AA30" s="3">
        <f>Y30-Z30</f>
        <v>1804220498.04</v>
      </c>
      <c r="AB30" s="3">
        <f t="shared" ref="AB30:AB39" si="22">AA30/1000</f>
        <v>1804220.49804</v>
      </c>
      <c r="AD30" s="3">
        <v>2042149198.1300011</v>
      </c>
      <c r="AE30" s="3">
        <v>115507019</v>
      </c>
      <c r="AF30" s="3">
        <f>AD30-AE30</f>
        <v>1926642179.1300011</v>
      </c>
      <c r="AG30" s="3">
        <f t="shared" ref="AG30:AG39" si="23">AF30/1000</f>
        <v>1926642.179130001</v>
      </c>
      <c r="AI30" s="3">
        <v>2131199809.8899999</v>
      </c>
      <c r="AJ30" s="3">
        <v>124897387</v>
      </c>
      <c r="AK30" s="3">
        <f>AI30-AJ30</f>
        <v>2006302422.8899999</v>
      </c>
      <c r="AL30" s="3">
        <f>AK30/1000</f>
        <v>2006302.4228899998</v>
      </c>
      <c r="AN30" s="3">
        <v>2187410005.1999998</v>
      </c>
      <c r="AO30" s="186">
        <v>143572836.36000001</v>
      </c>
      <c r="AP30" s="3">
        <f>AN30-AO30</f>
        <v>2043837168.8399997</v>
      </c>
      <c r="AQ30" s="3">
        <f>AP30/1000</f>
        <v>2043837.1688399997</v>
      </c>
      <c r="AS30" s="3">
        <v>2193145346.3900003</v>
      </c>
      <c r="AT30" s="3">
        <v>163711433.16</v>
      </c>
      <c r="AU30" s="3">
        <f>AS30-AT30</f>
        <v>2029433913.2300003</v>
      </c>
      <c r="AV30" s="3">
        <f>AU30/1000</f>
        <v>2029433.9132300003</v>
      </c>
      <c r="AX30" s="3">
        <v>2183035460.2199998</v>
      </c>
      <c r="AY30" s="3">
        <v>165316290.24000001</v>
      </c>
      <c r="AZ30" s="3">
        <f t="shared" si="4"/>
        <v>2017719169.9799998</v>
      </c>
      <c r="BA30" s="3">
        <f t="shared" si="5"/>
        <v>2017719.1699799998</v>
      </c>
      <c r="BC30" s="3">
        <v>2248377803.3499999</v>
      </c>
      <c r="BD30" s="3">
        <v>151257801.94999999</v>
      </c>
      <c r="BE30" s="3">
        <f t="shared" si="6"/>
        <v>2097120001.3999999</v>
      </c>
      <c r="BF30" s="3">
        <f t="shared" si="7"/>
        <v>2097120.0014</v>
      </c>
      <c r="BH30" s="3">
        <v>2308166515.0338941</v>
      </c>
      <c r="BI30" s="3">
        <v>146230763.0238941</v>
      </c>
      <c r="BJ30" s="3">
        <f t="shared" ref="BJ30:BJ34" si="24">BH30-BI30</f>
        <v>2161935752.0099998</v>
      </c>
      <c r="BK30" s="3">
        <f t="shared" ref="BK30" si="25">BJ30/1000</f>
        <v>2161935.7520099999</v>
      </c>
    </row>
    <row r="31" spans="1:63" x14ac:dyDescent="0.2">
      <c r="A31" s="1" t="s">
        <v>19</v>
      </c>
      <c r="B31" s="13">
        <v>1224625</v>
      </c>
      <c r="C31" s="13">
        <v>1309195.3999999999</v>
      </c>
      <c r="D31" s="13">
        <v>1457135.6442</v>
      </c>
      <c r="E31" s="13">
        <v>1675769.1465599998</v>
      </c>
      <c r="F31" s="13">
        <v>1657020.5187899994</v>
      </c>
      <c r="G31" s="13">
        <v>1659544.2218000002</v>
      </c>
      <c r="H31" s="13">
        <v>1604147.5851799999</v>
      </c>
      <c r="I31" s="13">
        <v>1551964.9808399999</v>
      </c>
      <c r="J31" s="13">
        <v>1649119.6755700002</v>
      </c>
      <c r="K31" s="13">
        <f t="shared" si="10"/>
        <v>1656088.90102</v>
      </c>
      <c r="L31" s="151">
        <f>(K31-J31)*100/J31</f>
        <v>0.4226027712385978</v>
      </c>
      <c r="M31" s="151">
        <f t="shared" si="11"/>
        <v>35.232328347045012</v>
      </c>
      <c r="O31" s="3">
        <v>1281721111</v>
      </c>
      <c r="P31" s="3">
        <v>57096339</v>
      </c>
      <c r="Q31" s="3">
        <f>O31-P31</f>
        <v>1224624772</v>
      </c>
      <c r="R31" s="3">
        <f t="shared" si="20"/>
        <v>1224624.7720000001</v>
      </c>
      <c r="T31" s="3">
        <v>1365988555</v>
      </c>
      <c r="U31" s="3">
        <v>56793155</v>
      </c>
      <c r="V31" s="3">
        <f>T31-U31</f>
        <v>1309195400</v>
      </c>
      <c r="W31" s="3">
        <f t="shared" si="21"/>
        <v>1309195.3999999999</v>
      </c>
      <c r="Y31" s="3">
        <v>1520688408.2</v>
      </c>
      <c r="Z31" s="3">
        <v>63552764</v>
      </c>
      <c r="AA31" s="3">
        <f>Y31-Z31</f>
        <v>1457135644.2</v>
      </c>
      <c r="AB31" s="3">
        <f t="shared" si="22"/>
        <v>1457135.6442</v>
      </c>
      <c r="AD31" s="3">
        <v>1755513547.5599997</v>
      </c>
      <c r="AE31" s="3">
        <v>79744401</v>
      </c>
      <c r="AF31" s="3">
        <f>AD31-AE31</f>
        <v>1675769146.5599997</v>
      </c>
      <c r="AG31" s="3">
        <f t="shared" si="23"/>
        <v>1675769.1465599998</v>
      </c>
      <c r="AI31" s="3">
        <v>1747163549.7899995</v>
      </c>
      <c r="AJ31" s="3">
        <v>90143031</v>
      </c>
      <c r="AK31" s="3">
        <f>AI31-AJ31</f>
        <v>1657020518.7899995</v>
      </c>
      <c r="AL31" s="3">
        <f>AK31/1000</f>
        <v>1657020.5187899994</v>
      </c>
      <c r="AN31" s="3">
        <v>1766759542.4700003</v>
      </c>
      <c r="AO31" s="186">
        <v>107215320.67</v>
      </c>
      <c r="AP31" s="3">
        <f>AN31-AO31</f>
        <v>1659544221.8000002</v>
      </c>
      <c r="AQ31" s="3">
        <f>AP31/1000</f>
        <v>1659544.2218000002</v>
      </c>
      <c r="AS31" s="3">
        <v>1725020778.1799998</v>
      </c>
      <c r="AT31" s="3">
        <v>120873193</v>
      </c>
      <c r="AU31" s="3">
        <f>AS31-AT31</f>
        <v>1604147585.1799998</v>
      </c>
      <c r="AV31" s="3">
        <f>AU31/1000</f>
        <v>1604147.5851799999</v>
      </c>
      <c r="AX31" s="3">
        <v>1670401396.3999999</v>
      </c>
      <c r="AY31" s="3">
        <v>118436415.56</v>
      </c>
      <c r="AZ31" s="3">
        <f t="shared" si="4"/>
        <v>1551964980.8399999</v>
      </c>
      <c r="BA31" s="3">
        <f t="shared" si="5"/>
        <v>1551964.9808399999</v>
      </c>
      <c r="BC31" s="3">
        <v>1755484197.1900001</v>
      </c>
      <c r="BD31" s="3">
        <v>106364521.62</v>
      </c>
      <c r="BE31" s="3">
        <f t="shared" si="6"/>
        <v>1649119675.5700002</v>
      </c>
      <c r="BF31" s="3">
        <f t="shared" si="7"/>
        <v>1649119.6755700002</v>
      </c>
      <c r="BH31" s="3">
        <v>1752220452.8541059</v>
      </c>
      <c r="BI31" s="3">
        <v>96131551.834106028</v>
      </c>
      <c r="BJ31" s="3">
        <f t="shared" si="24"/>
        <v>1656088901.02</v>
      </c>
      <c r="BK31" s="3">
        <f t="shared" si="13"/>
        <v>1656088.90102</v>
      </c>
    </row>
    <row r="32" spans="1:63" x14ac:dyDescent="0.2">
      <c r="A32" s="1" t="s">
        <v>20</v>
      </c>
      <c r="B32" s="13">
        <v>62828</v>
      </c>
      <c r="C32" s="13">
        <v>67404.182000000001</v>
      </c>
      <c r="D32" s="13">
        <v>71201.18763</v>
      </c>
      <c r="E32" s="13">
        <v>77965.840599999996</v>
      </c>
      <c r="F32" s="13">
        <v>82881.189349999971</v>
      </c>
      <c r="G32" s="13">
        <v>84732.288849999997</v>
      </c>
      <c r="H32" s="13">
        <v>84861.810169999982</v>
      </c>
      <c r="I32" s="13">
        <v>80211.067710000003</v>
      </c>
      <c r="J32" s="13">
        <v>83064.4372</v>
      </c>
      <c r="K32" s="13">
        <f t="shared" si="10"/>
        <v>85445.222610000012</v>
      </c>
      <c r="L32" s="151">
        <f>(K32-J32)*100/J32</f>
        <v>2.866190984076169</v>
      </c>
      <c r="M32" s="151">
        <f t="shared" si="11"/>
        <v>35.998635337747523</v>
      </c>
      <c r="O32" s="3">
        <v>65906459</v>
      </c>
      <c r="P32" s="3">
        <v>3078267</v>
      </c>
      <c r="Q32" s="3">
        <f>O32-P32</f>
        <v>62828192</v>
      </c>
      <c r="R32" s="3">
        <f t="shared" si="20"/>
        <v>62828.192000000003</v>
      </c>
      <c r="T32" s="3">
        <v>70640615</v>
      </c>
      <c r="U32" s="3">
        <v>3236433</v>
      </c>
      <c r="V32" s="3">
        <f>T32-U32</f>
        <v>67404182</v>
      </c>
      <c r="W32" s="3">
        <f t="shared" si="21"/>
        <v>67404.182000000001</v>
      </c>
      <c r="Y32" s="3">
        <v>74774911.629999995</v>
      </c>
      <c r="Z32" s="3">
        <v>3573724</v>
      </c>
      <c r="AA32" s="3">
        <f>Y32-Z32</f>
        <v>71201187.629999995</v>
      </c>
      <c r="AB32" s="3">
        <f t="shared" si="22"/>
        <v>71201.18763</v>
      </c>
      <c r="AD32" s="3">
        <v>82468978.599999994</v>
      </c>
      <c r="AE32" s="3">
        <v>4503138</v>
      </c>
      <c r="AF32" s="3">
        <f>AD32-AE32</f>
        <v>77965840.599999994</v>
      </c>
      <c r="AG32" s="3">
        <f t="shared" si="23"/>
        <v>77965.840599999996</v>
      </c>
      <c r="AI32" s="3">
        <v>87597406.349999964</v>
      </c>
      <c r="AJ32" s="3">
        <v>4716217</v>
      </c>
      <c r="AK32" s="3">
        <f>AI32-AJ32</f>
        <v>82881189.349999964</v>
      </c>
      <c r="AL32" s="3">
        <f>AK32/1000</f>
        <v>82881.189349999971</v>
      </c>
      <c r="AN32" s="3">
        <v>90188107.289999992</v>
      </c>
      <c r="AO32" s="186">
        <v>5455818.4400000004</v>
      </c>
      <c r="AP32" s="3">
        <f>AN32-AO32</f>
        <v>84732288.849999994</v>
      </c>
      <c r="AQ32" s="3">
        <f>AP32/1000</f>
        <v>84732.288849999997</v>
      </c>
      <c r="AS32" s="3">
        <v>91097227.729999989</v>
      </c>
      <c r="AT32" s="3">
        <v>6235417.5600000005</v>
      </c>
      <c r="AU32" s="3">
        <f>AS32-AT32</f>
        <v>84861810.169999987</v>
      </c>
      <c r="AV32" s="3">
        <f>AU32/1000</f>
        <v>84861.810169999982</v>
      </c>
      <c r="AX32" s="3">
        <v>86692719.590000004</v>
      </c>
      <c r="AY32" s="3">
        <v>6481651.8799999999</v>
      </c>
      <c r="AZ32" s="3">
        <f t="shared" si="4"/>
        <v>80211067.710000008</v>
      </c>
      <c r="BA32" s="3">
        <f t="shared" si="5"/>
        <v>80211.067710000003</v>
      </c>
      <c r="BC32" s="3">
        <v>89163309.189999998</v>
      </c>
      <c r="BD32" s="3">
        <v>6098871.9900000002</v>
      </c>
      <c r="BE32" s="3">
        <f t="shared" si="6"/>
        <v>83064437.200000003</v>
      </c>
      <c r="BF32" s="3">
        <f t="shared" si="7"/>
        <v>83064.4372</v>
      </c>
      <c r="BH32" s="3">
        <v>91158573.427724421</v>
      </c>
      <c r="BI32" s="3">
        <v>5713350.8177244104</v>
      </c>
      <c r="BJ32" s="3">
        <f t="shared" si="24"/>
        <v>85445222.610000014</v>
      </c>
      <c r="BK32" s="3">
        <f t="shared" si="13"/>
        <v>85445.222610000012</v>
      </c>
    </row>
    <row r="33" spans="1:63" x14ac:dyDescent="0.2">
      <c r="A33" s="1" t="s">
        <v>21</v>
      </c>
      <c r="B33" s="13">
        <v>133326</v>
      </c>
      <c r="C33" s="13">
        <v>145102.48699999999</v>
      </c>
      <c r="D33" s="13">
        <v>154821.61119000003</v>
      </c>
      <c r="E33" s="13">
        <v>170984.20019</v>
      </c>
      <c r="F33" s="13">
        <v>183531.43567000001</v>
      </c>
      <c r="G33" s="13">
        <v>195626.52916000001</v>
      </c>
      <c r="H33" s="13">
        <v>190932.47046999997</v>
      </c>
      <c r="I33" s="13">
        <v>189540.70642000006</v>
      </c>
      <c r="J33" s="13">
        <v>198782.72688000006</v>
      </c>
      <c r="K33" s="13">
        <f t="shared" si="10"/>
        <v>204675.63179000001</v>
      </c>
      <c r="L33" s="151">
        <f>(K33-J33)*100/J33</f>
        <v>2.9644954581779865</v>
      </c>
      <c r="M33" s="151">
        <f t="shared" si="11"/>
        <v>53.515167176694732</v>
      </c>
      <c r="O33" s="3">
        <v>140002079</v>
      </c>
      <c r="P33" s="3">
        <v>6675959</v>
      </c>
      <c r="Q33" s="3">
        <f>O33-P33</f>
        <v>133326120</v>
      </c>
      <c r="R33" s="3">
        <f t="shared" si="20"/>
        <v>133326.12</v>
      </c>
      <c r="T33" s="3">
        <v>152037867</v>
      </c>
      <c r="U33" s="3">
        <v>6935380</v>
      </c>
      <c r="V33" s="3">
        <f>T33-U33</f>
        <v>145102487</v>
      </c>
      <c r="W33" s="3">
        <f t="shared" si="21"/>
        <v>145102.48699999999</v>
      </c>
      <c r="Y33" s="3">
        <v>162550860.19000003</v>
      </c>
      <c r="Z33" s="3">
        <v>7729249</v>
      </c>
      <c r="AA33" s="3">
        <f>Y33-Z33</f>
        <v>154821611.19000003</v>
      </c>
      <c r="AB33" s="3">
        <f t="shared" si="22"/>
        <v>154821.61119000003</v>
      </c>
      <c r="AD33" s="3">
        <v>181042940.19</v>
      </c>
      <c r="AE33" s="3">
        <v>10058740</v>
      </c>
      <c r="AF33" s="3">
        <f>AD33-AE33</f>
        <v>170984200.19</v>
      </c>
      <c r="AG33" s="3">
        <f t="shared" si="23"/>
        <v>170984.20019</v>
      </c>
      <c r="AI33" s="3">
        <v>194367532.67000002</v>
      </c>
      <c r="AJ33" s="3">
        <v>10836097</v>
      </c>
      <c r="AK33" s="3">
        <f>AI33-AJ33</f>
        <v>183531435.67000002</v>
      </c>
      <c r="AL33" s="3">
        <f>AK33/1000</f>
        <v>183531.43567000001</v>
      </c>
      <c r="AN33" s="3">
        <v>208060203.88</v>
      </c>
      <c r="AO33" s="186">
        <v>12433674.720000001</v>
      </c>
      <c r="AP33" s="3">
        <f>AN33-AO33</f>
        <v>195626529.16</v>
      </c>
      <c r="AQ33" s="3">
        <f>AP33/1000</f>
        <v>195626.52916000001</v>
      </c>
      <c r="AS33" s="3">
        <v>205031592.87999997</v>
      </c>
      <c r="AT33" s="3">
        <v>14099122.41</v>
      </c>
      <c r="AU33" s="3">
        <f>AS33-AT33</f>
        <v>190932470.46999997</v>
      </c>
      <c r="AV33" s="3">
        <f>AU33/1000</f>
        <v>190932.47046999997</v>
      </c>
      <c r="AX33" s="3">
        <v>203854528.77000004</v>
      </c>
      <c r="AY33" s="3">
        <v>14313822.35</v>
      </c>
      <c r="AZ33" s="3">
        <f t="shared" si="4"/>
        <v>189540706.42000005</v>
      </c>
      <c r="BA33" s="3">
        <f t="shared" si="5"/>
        <v>189540.70642000006</v>
      </c>
      <c r="BC33" s="3">
        <v>212588761.22000006</v>
      </c>
      <c r="BD33" s="3">
        <v>13806034.34</v>
      </c>
      <c r="BE33" s="3">
        <f t="shared" si="6"/>
        <v>198782726.88000005</v>
      </c>
      <c r="BF33" s="3">
        <f t="shared" si="7"/>
        <v>198782.72688000006</v>
      </c>
      <c r="BH33" s="3">
        <v>217734457.9405596</v>
      </c>
      <c r="BI33" s="3">
        <v>13058826.150559589</v>
      </c>
      <c r="BJ33" s="3">
        <f t="shared" si="24"/>
        <v>204675631.79000002</v>
      </c>
      <c r="BK33" s="3">
        <f t="shared" si="13"/>
        <v>204675.63179000001</v>
      </c>
    </row>
    <row r="34" spans="1:63" x14ac:dyDescent="0.2">
      <c r="A34" s="1" t="s">
        <v>22</v>
      </c>
      <c r="B34" s="13">
        <v>28702</v>
      </c>
      <c r="C34" s="13">
        <v>31452.991999999998</v>
      </c>
      <c r="D34" s="13">
        <v>34585.466200000003</v>
      </c>
      <c r="E34" s="13">
        <v>38741.093110000002</v>
      </c>
      <c r="F34" s="13">
        <v>39051.780039999998</v>
      </c>
      <c r="G34" s="13">
        <v>38756.911370000002</v>
      </c>
      <c r="H34" s="13">
        <v>37084.451800000003</v>
      </c>
      <c r="I34" s="13">
        <v>37339.143130000004</v>
      </c>
      <c r="J34" s="13">
        <v>37269.748910000002</v>
      </c>
      <c r="K34" s="13">
        <f t="shared" si="10"/>
        <v>39148.419989999995</v>
      </c>
      <c r="L34" s="151">
        <f>(K34-J34)*100/J34</f>
        <v>5.0407398357758151</v>
      </c>
      <c r="M34" s="151">
        <f t="shared" si="11"/>
        <v>36.396139606996009</v>
      </c>
      <c r="O34" s="3">
        <v>30111492</v>
      </c>
      <c r="P34" s="3">
        <v>1409021</v>
      </c>
      <c r="Q34" s="3">
        <f>O34-P34</f>
        <v>28702471</v>
      </c>
      <c r="R34" s="3">
        <f t="shared" si="20"/>
        <v>28702.471000000001</v>
      </c>
      <c r="T34" s="3">
        <v>32848576</v>
      </c>
      <c r="U34" s="3">
        <v>1395584</v>
      </c>
      <c r="V34" s="3">
        <f>T34-U34</f>
        <v>31452992</v>
      </c>
      <c r="W34" s="3">
        <f t="shared" si="21"/>
        <v>31452.991999999998</v>
      </c>
      <c r="Y34" s="3">
        <v>36109981.200000003</v>
      </c>
      <c r="Z34" s="3">
        <v>1524515</v>
      </c>
      <c r="AA34" s="3">
        <f>Y34-Z34</f>
        <v>34585466.200000003</v>
      </c>
      <c r="AB34" s="3">
        <f t="shared" si="22"/>
        <v>34585.466200000003</v>
      </c>
      <c r="AD34" s="3">
        <v>40726485.109999999</v>
      </c>
      <c r="AE34" s="3">
        <v>1985392</v>
      </c>
      <c r="AF34" s="3">
        <f>AD34-AE34</f>
        <v>38741093.109999999</v>
      </c>
      <c r="AG34" s="3">
        <f t="shared" si="23"/>
        <v>38741.093110000002</v>
      </c>
      <c r="AI34" s="3">
        <v>41226080.039999999</v>
      </c>
      <c r="AJ34" s="3">
        <v>2174300</v>
      </c>
      <c r="AK34" s="3">
        <f>AI34-AJ34</f>
        <v>39051780.039999999</v>
      </c>
      <c r="AL34" s="3">
        <f>AK34/1000</f>
        <v>39051.780039999998</v>
      </c>
      <c r="AN34" s="3">
        <v>41219608.160000004</v>
      </c>
      <c r="AO34" s="186">
        <v>2462696.79</v>
      </c>
      <c r="AP34" s="3">
        <f>AN34-AO34</f>
        <v>38756911.370000005</v>
      </c>
      <c r="AQ34" s="3">
        <f>AP34/1000</f>
        <v>38756.911370000002</v>
      </c>
      <c r="AS34" s="3">
        <v>39844515.400000006</v>
      </c>
      <c r="AT34" s="3">
        <v>2760063.6</v>
      </c>
      <c r="AU34" s="3">
        <f>AS34-AT34</f>
        <v>37084451.800000004</v>
      </c>
      <c r="AV34" s="3">
        <f>AU34/1000</f>
        <v>37084.451800000003</v>
      </c>
      <c r="AX34" s="3">
        <v>39990634.190000005</v>
      </c>
      <c r="AY34" s="3">
        <v>2651491.06</v>
      </c>
      <c r="AZ34" s="3">
        <f t="shared" si="4"/>
        <v>37339143.130000003</v>
      </c>
      <c r="BA34" s="3">
        <f t="shared" si="5"/>
        <v>37339.143130000004</v>
      </c>
      <c r="BC34" s="3">
        <v>39736337.340000004</v>
      </c>
      <c r="BD34" s="3">
        <v>2466588.4300000002</v>
      </c>
      <c r="BE34" s="3">
        <f t="shared" si="6"/>
        <v>37269748.910000004</v>
      </c>
      <c r="BF34" s="3">
        <f t="shared" si="7"/>
        <v>37269.748910000002</v>
      </c>
      <c r="BH34" s="3">
        <v>41756225.802414261</v>
      </c>
      <c r="BI34" s="3">
        <v>2607805.8124142624</v>
      </c>
      <c r="BJ34" s="3">
        <f t="shared" si="24"/>
        <v>39148419.989999995</v>
      </c>
      <c r="BK34" s="3">
        <f t="shared" si="13"/>
        <v>39148.419989999995</v>
      </c>
    </row>
    <row r="35" spans="1:63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51"/>
      <c r="M35" s="151"/>
      <c r="AO35" s="186"/>
    </row>
    <row r="36" spans="1:63" x14ac:dyDescent="0.2">
      <c r="A36" s="1" t="s">
        <v>23</v>
      </c>
      <c r="B36" s="13">
        <v>38296</v>
      </c>
      <c r="C36" s="13">
        <v>40772.491999999998</v>
      </c>
      <c r="D36" s="13">
        <v>43869.535160000007</v>
      </c>
      <c r="E36" s="13">
        <v>44910.95799000001</v>
      </c>
      <c r="F36" s="13">
        <v>47173.194610000006</v>
      </c>
      <c r="G36" s="13">
        <v>49261.133349999996</v>
      </c>
      <c r="H36" s="13">
        <v>48989.402369999996</v>
      </c>
      <c r="I36" s="13">
        <v>47484.837780000002</v>
      </c>
      <c r="J36" s="13">
        <v>50275.307649999995</v>
      </c>
      <c r="K36" s="13">
        <f t="shared" ref="K36" si="26">BK36</f>
        <v>51847.222679999992</v>
      </c>
      <c r="L36" s="151">
        <f>(K36-J36)*100/J36</f>
        <v>3.1266144425075368</v>
      </c>
      <c r="M36" s="151">
        <f t="shared" ref="M36" si="27">(K36-B36)*100/B36</f>
        <v>35.385478065594299</v>
      </c>
      <c r="O36" s="3">
        <v>40330631</v>
      </c>
      <c r="P36" s="3">
        <v>2034542</v>
      </c>
      <c r="Q36" s="3">
        <f>O36-P36</f>
        <v>38296089</v>
      </c>
      <c r="R36" s="3">
        <f t="shared" si="20"/>
        <v>38296.089</v>
      </c>
      <c r="T36" s="3">
        <v>42922657</v>
      </c>
      <c r="U36" s="3">
        <v>2150165</v>
      </c>
      <c r="V36" s="3">
        <f>T36-U36</f>
        <v>40772492</v>
      </c>
      <c r="W36" s="3">
        <f t="shared" si="21"/>
        <v>40772.491999999998</v>
      </c>
      <c r="Y36" s="3">
        <v>46110965.160000004</v>
      </c>
      <c r="Z36" s="3">
        <v>2241430</v>
      </c>
      <c r="AA36" s="3">
        <f>Y36-Z36</f>
        <v>43869535.160000004</v>
      </c>
      <c r="AB36" s="3">
        <f t="shared" si="22"/>
        <v>43869.535160000007</v>
      </c>
      <c r="AD36" s="3">
        <v>47685054.99000001</v>
      </c>
      <c r="AE36" s="3">
        <v>2774097</v>
      </c>
      <c r="AF36" s="3">
        <f>AD36-AE36</f>
        <v>44910957.99000001</v>
      </c>
      <c r="AG36" s="3">
        <f t="shared" si="23"/>
        <v>44910.95799000001</v>
      </c>
      <c r="AI36" s="3">
        <v>50060283.610000007</v>
      </c>
      <c r="AJ36" s="3">
        <v>2887089</v>
      </c>
      <c r="AK36" s="3">
        <f>AI36-AJ36</f>
        <v>47173194.610000007</v>
      </c>
      <c r="AL36" s="3">
        <f>AK36/1000</f>
        <v>47173.194610000006</v>
      </c>
      <c r="AN36" s="3">
        <v>52369625.549999997</v>
      </c>
      <c r="AO36" s="186">
        <v>3108492.2</v>
      </c>
      <c r="AP36" s="3">
        <f>AN36-AO36</f>
        <v>49261133.349999994</v>
      </c>
      <c r="AQ36" s="3">
        <f>AP36/1000</f>
        <v>49261.133349999996</v>
      </c>
      <c r="AS36" s="3">
        <v>52530849.549999997</v>
      </c>
      <c r="AT36" s="3">
        <v>3541447.18</v>
      </c>
      <c r="AU36" s="3">
        <f>AS36-AT36</f>
        <v>48989402.369999997</v>
      </c>
      <c r="AV36" s="3">
        <f>AU36/1000</f>
        <v>48989.402369999996</v>
      </c>
      <c r="AX36" s="3">
        <v>51113745.050000004</v>
      </c>
      <c r="AY36" s="3">
        <v>3628907.27</v>
      </c>
      <c r="AZ36" s="3">
        <f t="shared" si="4"/>
        <v>47484837.780000001</v>
      </c>
      <c r="BA36" s="3">
        <f t="shared" si="5"/>
        <v>47484.837780000002</v>
      </c>
      <c r="BC36" s="3">
        <v>53667840.869999997</v>
      </c>
      <c r="BD36" s="3">
        <v>3392533.22</v>
      </c>
      <c r="BE36" s="3">
        <f t="shared" si="6"/>
        <v>50275307.649999999</v>
      </c>
      <c r="BF36" s="3">
        <f t="shared" si="7"/>
        <v>50275.307649999995</v>
      </c>
      <c r="BH36" s="3">
        <v>55203809.430844329</v>
      </c>
      <c r="BI36" s="3">
        <v>3356586.7508443384</v>
      </c>
      <c r="BJ36" s="3">
        <f t="shared" ref="BJ36:BJ39" si="28">BH36-BI36</f>
        <v>51847222.679999992</v>
      </c>
      <c r="BK36" s="3">
        <f t="shared" ref="BK36" si="29">BJ36/1000</f>
        <v>51847.222679999992</v>
      </c>
    </row>
    <row r="37" spans="1:63" x14ac:dyDescent="0.2">
      <c r="A37" s="1" t="s">
        <v>24</v>
      </c>
      <c r="B37" s="13">
        <v>171589</v>
      </c>
      <c r="C37" s="13">
        <v>189549.33199999999</v>
      </c>
      <c r="D37" s="13">
        <v>204554.22872999997</v>
      </c>
      <c r="E37" s="13">
        <v>232378.16420000003</v>
      </c>
      <c r="F37" s="13">
        <v>239699.79889000001</v>
      </c>
      <c r="G37" s="13">
        <v>248756.32440000001</v>
      </c>
      <c r="H37" s="13">
        <v>251711.08924</v>
      </c>
      <c r="I37" s="13">
        <v>258561.54364000002</v>
      </c>
      <c r="J37" s="13">
        <v>260630.31489999994</v>
      </c>
      <c r="K37" s="13">
        <f t="shared" si="10"/>
        <v>266732.48432999995</v>
      </c>
      <c r="L37" s="151">
        <f>(K37-J37)*100/J37</f>
        <v>2.3413122269914468</v>
      </c>
      <c r="M37" s="151">
        <f t="shared" si="11"/>
        <v>55.44847532767249</v>
      </c>
      <c r="O37" s="3">
        <v>180080802</v>
      </c>
      <c r="P37" s="3">
        <v>8491439</v>
      </c>
      <c r="Q37" s="3">
        <f>O37-P37</f>
        <v>171589363</v>
      </c>
      <c r="R37" s="3">
        <f t="shared" si="20"/>
        <v>171589.36300000001</v>
      </c>
      <c r="T37" s="3">
        <v>198228389</v>
      </c>
      <c r="U37" s="3">
        <v>8679057</v>
      </c>
      <c r="V37" s="3">
        <f>T37-U37</f>
        <v>189549332</v>
      </c>
      <c r="W37" s="3">
        <f t="shared" si="21"/>
        <v>189549.33199999999</v>
      </c>
      <c r="Y37" s="3">
        <v>214168203.72999996</v>
      </c>
      <c r="Z37" s="3">
        <v>9613975</v>
      </c>
      <c r="AA37" s="3">
        <f>Y37-Z37</f>
        <v>204554228.72999996</v>
      </c>
      <c r="AB37" s="3">
        <f t="shared" si="22"/>
        <v>204554.22872999997</v>
      </c>
      <c r="AD37" s="3">
        <v>244887477.20000002</v>
      </c>
      <c r="AE37" s="3">
        <v>12509313</v>
      </c>
      <c r="AF37" s="3">
        <f>AD37-AE37</f>
        <v>232378164.20000002</v>
      </c>
      <c r="AG37" s="3">
        <f t="shared" si="23"/>
        <v>232378.16420000003</v>
      </c>
      <c r="AI37" s="3">
        <v>253140846.89000002</v>
      </c>
      <c r="AJ37" s="3">
        <v>13441048</v>
      </c>
      <c r="AK37" s="3">
        <f>AI37-AJ37</f>
        <v>239699798.89000002</v>
      </c>
      <c r="AL37" s="3">
        <f>AK37/1000</f>
        <v>239699.79889000001</v>
      </c>
      <c r="AN37" s="3">
        <v>264255325.56</v>
      </c>
      <c r="AO37" s="186">
        <v>15499001.16</v>
      </c>
      <c r="AP37" s="3">
        <f>AN37-AO37</f>
        <v>248756324.40000001</v>
      </c>
      <c r="AQ37" s="3">
        <f>AP37/1000</f>
        <v>248756.32440000001</v>
      </c>
      <c r="AS37" s="3">
        <v>269187901.06</v>
      </c>
      <c r="AT37" s="3">
        <v>17476811.82</v>
      </c>
      <c r="AU37" s="3">
        <f>AS37-AT37</f>
        <v>251711089.24000001</v>
      </c>
      <c r="AV37" s="3">
        <f>AU37/1000</f>
        <v>251711.08924</v>
      </c>
      <c r="AX37" s="3">
        <v>277014514.17000002</v>
      </c>
      <c r="AY37" s="3">
        <v>18452970.530000001</v>
      </c>
      <c r="AZ37" s="3">
        <f t="shared" si="4"/>
        <v>258561543.64000002</v>
      </c>
      <c r="BA37" s="3">
        <f t="shared" si="5"/>
        <v>258561.54364000002</v>
      </c>
      <c r="BC37" s="3">
        <v>277662713.67999995</v>
      </c>
      <c r="BD37" s="3">
        <v>17032398.780000001</v>
      </c>
      <c r="BE37" s="3">
        <f t="shared" si="6"/>
        <v>260630314.89999995</v>
      </c>
      <c r="BF37" s="3">
        <f t="shared" si="7"/>
        <v>260630.31489999994</v>
      </c>
      <c r="BH37" s="3">
        <v>283829547.38058859</v>
      </c>
      <c r="BI37" s="3">
        <v>17097063.050588675</v>
      </c>
      <c r="BJ37" s="3">
        <f t="shared" si="28"/>
        <v>266732484.32999992</v>
      </c>
      <c r="BK37" s="3">
        <f t="shared" si="13"/>
        <v>266732.48432999995</v>
      </c>
    </row>
    <row r="38" spans="1:63" x14ac:dyDescent="0.2">
      <c r="A38" s="1" t="s">
        <v>25</v>
      </c>
      <c r="B38" s="13">
        <v>125513</v>
      </c>
      <c r="C38" s="13">
        <v>136809.283</v>
      </c>
      <c r="D38" s="13">
        <v>150517.81188000002</v>
      </c>
      <c r="E38" s="13">
        <v>165831.84765000001</v>
      </c>
      <c r="F38" s="13">
        <v>171070.73019000003</v>
      </c>
      <c r="G38" s="13">
        <v>174663.16193999999</v>
      </c>
      <c r="H38" s="13">
        <v>173221.13875000001</v>
      </c>
      <c r="I38" s="13">
        <v>167201.63373000003</v>
      </c>
      <c r="J38" s="13">
        <v>174506.72279999996</v>
      </c>
      <c r="K38" s="13">
        <f t="shared" si="10"/>
        <v>175399.24354</v>
      </c>
      <c r="L38" s="151">
        <f>(K38-J38)*100/J38</f>
        <v>0.5114534991428058</v>
      </c>
      <c r="M38" s="151">
        <f t="shared" si="11"/>
        <v>39.745877749715163</v>
      </c>
      <c r="O38" s="3">
        <v>131981379</v>
      </c>
      <c r="P38" s="3">
        <v>6468103</v>
      </c>
      <c r="Q38" s="3">
        <f>O38-P38</f>
        <v>125513276</v>
      </c>
      <c r="R38" s="3">
        <f t="shared" si="20"/>
        <v>125513.276</v>
      </c>
      <c r="T38" s="3">
        <v>143591761</v>
      </c>
      <c r="U38" s="3">
        <v>6782478</v>
      </c>
      <c r="V38" s="3">
        <f>T38-U38</f>
        <v>136809283</v>
      </c>
      <c r="W38" s="3">
        <f t="shared" si="21"/>
        <v>136809.283</v>
      </c>
      <c r="Y38" s="3">
        <v>157995793.88000003</v>
      </c>
      <c r="Z38" s="3">
        <v>7477982</v>
      </c>
      <c r="AA38" s="3">
        <f>Y38-Z38</f>
        <v>150517811.88000003</v>
      </c>
      <c r="AB38" s="3">
        <f t="shared" si="22"/>
        <v>150517.81188000002</v>
      </c>
      <c r="AD38" s="3">
        <v>175327218.65000001</v>
      </c>
      <c r="AE38" s="3">
        <v>9495371</v>
      </c>
      <c r="AF38" s="3">
        <f>AD38-AE38</f>
        <v>165831847.65000001</v>
      </c>
      <c r="AG38" s="3">
        <f t="shared" si="23"/>
        <v>165831.84765000001</v>
      </c>
      <c r="AI38" s="3">
        <v>181461183.19000003</v>
      </c>
      <c r="AJ38" s="3">
        <v>10390453</v>
      </c>
      <c r="AK38" s="3">
        <f>AI38-AJ38</f>
        <v>171070730.19000003</v>
      </c>
      <c r="AL38" s="3">
        <f>AK38/1000</f>
        <v>171070.73019000003</v>
      </c>
      <c r="AN38" s="3">
        <v>186184084.37</v>
      </c>
      <c r="AO38" s="187">
        <v>11520922.43</v>
      </c>
      <c r="AP38" s="3">
        <f>AN38-AO38</f>
        <v>174663161.94</v>
      </c>
      <c r="AQ38" s="3">
        <f>AP38/1000</f>
        <v>174663.16193999999</v>
      </c>
      <c r="AS38" s="3">
        <v>186269358.02000001</v>
      </c>
      <c r="AT38" s="3">
        <v>13048219.27</v>
      </c>
      <c r="AU38" s="3">
        <f>AS38-AT38</f>
        <v>173221138.75</v>
      </c>
      <c r="AV38" s="3">
        <f>AU38/1000</f>
        <v>173221.13875000001</v>
      </c>
      <c r="AX38" s="3">
        <v>180296309.74000001</v>
      </c>
      <c r="AY38" s="3">
        <v>13094676.01</v>
      </c>
      <c r="AZ38" s="3">
        <f t="shared" si="4"/>
        <v>167201633.73000002</v>
      </c>
      <c r="BA38" s="3">
        <f t="shared" si="5"/>
        <v>167201.63373000003</v>
      </c>
      <c r="BC38" s="3">
        <v>186335725.29999995</v>
      </c>
      <c r="BD38" s="3">
        <v>11829002.5</v>
      </c>
      <c r="BE38" s="3">
        <f t="shared" si="6"/>
        <v>174506722.79999995</v>
      </c>
      <c r="BF38" s="3">
        <f t="shared" si="7"/>
        <v>174506.72279999996</v>
      </c>
      <c r="BH38" s="3">
        <v>186901168.67996651</v>
      </c>
      <c r="BI38" s="3">
        <v>11501925.139966529</v>
      </c>
      <c r="BJ38" s="3">
        <f t="shared" si="28"/>
        <v>175399243.53999999</v>
      </c>
      <c r="BK38" s="3">
        <f t="shared" si="13"/>
        <v>175399.24354</v>
      </c>
    </row>
    <row r="39" spans="1:63" x14ac:dyDescent="0.2">
      <c r="A39" s="15" t="s">
        <v>26</v>
      </c>
      <c r="B39" s="13">
        <v>72738</v>
      </c>
      <c r="C39" s="13">
        <v>76913.425000000003</v>
      </c>
      <c r="D39" s="13">
        <v>84478.43213000003</v>
      </c>
      <c r="E39" s="13">
        <v>90933.961820000026</v>
      </c>
      <c r="F39" s="13">
        <v>95938.999120000022</v>
      </c>
      <c r="G39" s="13">
        <v>96359.727479999987</v>
      </c>
      <c r="H39" s="13">
        <v>97979.266210000045</v>
      </c>
      <c r="I39" s="13">
        <v>98493.825660000031</v>
      </c>
      <c r="J39" s="13">
        <v>98818.350189999997</v>
      </c>
      <c r="K39" s="13">
        <f t="shared" si="10"/>
        <v>112897.00674000001</v>
      </c>
      <c r="L39" s="151">
        <f>(K39-J39)*100/J39</f>
        <v>14.247006272550292</v>
      </c>
      <c r="M39" s="151">
        <f t="shared" si="11"/>
        <v>55.210490720118798</v>
      </c>
      <c r="O39" s="3">
        <v>76311579</v>
      </c>
      <c r="P39" s="3">
        <v>3573389</v>
      </c>
      <c r="Q39" s="3">
        <f>O39-P39</f>
        <v>72738190</v>
      </c>
      <c r="R39" s="3">
        <f t="shared" si="20"/>
        <v>72738.19</v>
      </c>
      <c r="T39" s="3">
        <v>80586529</v>
      </c>
      <c r="U39" s="3">
        <v>3673104</v>
      </c>
      <c r="V39" s="3">
        <f>T39-U39</f>
        <v>76913425</v>
      </c>
      <c r="W39" s="3">
        <f t="shared" si="21"/>
        <v>76913.425000000003</v>
      </c>
      <c r="Y39" s="3">
        <v>88593319.130000025</v>
      </c>
      <c r="Z39" s="3">
        <v>4114887</v>
      </c>
      <c r="AA39" s="3">
        <f>Y39-Z39</f>
        <v>84478432.130000025</v>
      </c>
      <c r="AB39" s="3">
        <f t="shared" si="22"/>
        <v>84478.43213000003</v>
      </c>
      <c r="AD39" s="3">
        <v>96177302.820000023</v>
      </c>
      <c r="AE39" s="3">
        <v>5243341</v>
      </c>
      <c r="AF39" s="3">
        <f>AD39-AE39</f>
        <v>90933961.820000023</v>
      </c>
      <c r="AG39" s="3">
        <f t="shared" si="23"/>
        <v>90933.961820000026</v>
      </c>
      <c r="AI39" s="3">
        <v>101716563.12000002</v>
      </c>
      <c r="AJ39" s="3">
        <v>5777564</v>
      </c>
      <c r="AK39" s="3">
        <f>AI39-AJ39</f>
        <v>95938999.12000002</v>
      </c>
      <c r="AL39" s="3">
        <f>AK39/1000</f>
        <v>95938.999120000022</v>
      </c>
      <c r="AN39" s="3">
        <v>103102986.28999999</v>
      </c>
      <c r="AO39" s="188">
        <v>6743258.8099999996</v>
      </c>
      <c r="AP39" s="3">
        <f>AN39-AO39</f>
        <v>96359727.479999989</v>
      </c>
      <c r="AQ39" s="3">
        <f>AP39/1000</f>
        <v>96359.727479999987</v>
      </c>
      <c r="AS39" s="3">
        <v>105647223.84000003</v>
      </c>
      <c r="AT39" s="3">
        <v>7667957.6299999999</v>
      </c>
      <c r="AU39" s="3">
        <f>AS39-AT39</f>
        <v>97979266.210000038</v>
      </c>
      <c r="AV39" s="3">
        <f>AU39/1000</f>
        <v>97979.266210000045</v>
      </c>
      <c r="AX39" s="3">
        <v>105924461.37000002</v>
      </c>
      <c r="AY39" s="3">
        <v>7430635.71</v>
      </c>
      <c r="AZ39" s="3">
        <f t="shared" si="4"/>
        <v>98493825.660000026</v>
      </c>
      <c r="BA39" s="3">
        <f t="shared" si="5"/>
        <v>98493.825660000031</v>
      </c>
      <c r="BC39" s="3">
        <v>105862262.45999999</v>
      </c>
      <c r="BD39" s="3">
        <v>7043912.2699999996</v>
      </c>
      <c r="BE39" s="3">
        <f t="shared" si="6"/>
        <v>98818350.189999998</v>
      </c>
      <c r="BF39" s="3">
        <f t="shared" si="7"/>
        <v>98818.350189999997</v>
      </c>
      <c r="BH39" s="3">
        <v>119670050.0270671</v>
      </c>
      <c r="BI39" s="3">
        <v>6773043.2870670892</v>
      </c>
      <c r="BJ39" s="3">
        <f t="shared" si="28"/>
        <v>112897006.74000001</v>
      </c>
      <c r="BK39" s="3">
        <f t="shared" si="13"/>
        <v>112897.00674000001</v>
      </c>
    </row>
    <row r="40" spans="1:63" x14ac:dyDescent="0.2">
      <c r="A40" s="1" t="s">
        <v>262</v>
      </c>
      <c r="B40" s="17"/>
      <c r="C40" s="17"/>
      <c r="D40" s="17"/>
      <c r="E40" s="17"/>
      <c r="F40" s="16"/>
      <c r="G40" s="16"/>
      <c r="H40" s="16"/>
      <c r="I40" s="16"/>
      <c r="J40" s="16"/>
      <c r="K40" s="16"/>
      <c r="L40" s="16"/>
      <c r="M40" s="16"/>
    </row>
    <row r="41" spans="1:63" x14ac:dyDescent="0.2">
      <c r="B41" s="13"/>
      <c r="C41" s="13"/>
      <c r="D41" s="13"/>
      <c r="E41" s="13"/>
    </row>
    <row r="42" spans="1:63" x14ac:dyDescent="0.2">
      <c r="B42" s="13"/>
      <c r="C42" s="13"/>
      <c r="D42" s="13"/>
      <c r="E42" s="13"/>
    </row>
    <row r="45" spans="1:63" ht="15.75" x14ac:dyDescent="0.25">
      <c r="G45" s="43"/>
      <c r="H45" s="43"/>
      <c r="I45" s="43"/>
      <c r="J45" s="43"/>
      <c r="K45" s="43"/>
      <c r="L45" s="43"/>
      <c r="M45" s="43"/>
    </row>
    <row r="46" spans="1:63" ht="15.75" x14ac:dyDescent="0.25">
      <c r="G46" s="43"/>
      <c r="H46" s="43"/>
      <c r="I46" s="43"/>
      <c r="J46" s="43"/>
      <c r="K46" s="43"/>
      <c r="L46" s="43"/>
      <c r="M46" s="43"/>
    </row>
    <row r="47" spans="1:63" ht="15.75" x14ac:dyDescent="0.25">
      <c r="G47" s="43"/>
      <c r="H47" s="43"/>
      <c r="I47" s="43"/>
      <c r="J47" s="43"/>
      <c r="K47" s="43"/>
      <c r="L47" s="43"/>
      <c r="M47" s="43"/>
    </row>
    <row r="48" spans="1:63" ht="15.75" x14ac:dyDescent="0.25">
      <c r="G48" s="43"/>
      <c r="H48" s="43"/>
      <c r="I48" s="43"/>
      <c r="J48" s="43"/>
      <c r="K48" s="43"/>
      <c r="L48" s="43"/>
      <c r="M48" s="43"/>
    </row>
    <row r="49" spans="7:13" ht="15.75" x14ac:dyDescent="0.25">
      <c r="G49" s="43"/>
      <c r="H49" s="43"/>
      <c r="I49" s="43"/>
      <c r="J49" s="43"/>
      <c r="K49" s="43"/>
      <c r="L49" s="43"/>
      <c r="M49" s="43"/>
    </row>
    <row r="50" spans="7:13" ht="15.75" x14ac:dyDescent="0.25">
      <c r="G50" s="43"/>
      <c r="H50" s="43"/>
      <c r="I50" s="43"/>
      <c r="J50" s="43"/>
      <c r="K50" s="43"/>
      <c r="L50" s="43"/>
      <c r="M50" s="43"/>
    </row>
    <row r="51" spans="7:13" ht="15.75" x14ac:dyDescent="0.25">
      <c r="G51" s="43"/>
      <c r="H51" s="43"/>
      <c r="I51" s="43"/>
      <c r="J51" s="43"/>
      <c r="K51" s="43"/>
      <c r="L51" s="43"/>
      <c r="M51" s="43"/>
    </row>
    <row r="52" spans="7:13" ht="15.75" x14ac:dyDescent="0.25">
      <c r="G52" s="43"/>
      <c r="H52" s="43"/>
      <c r="I52" s="43"/>
      <c r="J52" s="43"/>
      <c r="K52" s="43"/>
      <c r="L52" s="43"/>
      <c r="M52" s="43"/>
    </row>
    <row r="53" spans="7:13" ht="15.75" x14ac:dyDescent="0.25">
      <c r="G53" s="43"/>
      <c r="H53" s="43"/>
      <c r="I53" s="43"/>
      <c r="J53" s="43"/>
      <c r="K53" s="43"/>
      <c r="L53" s="43"/>
      <c r="M53" s="43"/>
    </row>
    <row r="54" spans="7:13" ht="15.75" x14ac:dyDescent="0.25">
      <c r="G54" s="43"/>
      <c r="H54" s="43"/>
      <c r="I54" s="43"/>
      <c r="J54" s="43"/>
      <c r="K54" s="43"/>
      <c r="L54" s="43"/>
      <c r="M54" s="43"/>
    </row>
    <row r="55" spans="7:13" ht="15.75" x14ac:dyDescent="0.25">
      <c r="G55" s="43"/>
      <c r="H55" s="43"/>
      <c r="I55" s="43"/>
      <c r="J55" s="43"/>
      <c r="K55" s="43"/>
      <c r="L55" s="43"/>
      <c r="M55" s="43"/>
    </row>
    <row r="56" spans="7:13" ht="15.75" x14ac:dyDescent="0.25">
      <c r="G56" s="43"/>
      <c r="H56" s="43"/>
      <c r="I56" s="43"/>
      <c r="J56" s="43"/>
      <c r="K56" s="43"/>
      <c r="L56" s="43"/>
      <c r="M56" s="43"/>
    </row>
    <row r="57" spans="7:13" ht="15.75" x14ac:dyDescent="0.25">
      <c r="G57" s="43"/>
      <c r="H57" s="43"/>
      <c r="I57" s="43"/>
      <c r="J57" s="43"/>
      <c r="K57" s="43"/>
      <c r="L57" s="43"/>
      <c r="M57" s="43"/>
    </row>
    <row r="58" spans="7:13" ht="15.75" x14ac:dyDescent="0.25">
      <c r="G58" s="43"/>
      <c r="H58" s="43"/>
      <c r="I58" s="43"/>
      <c r="J58" s="43"/>
      <c r="K58" s="43"/>
      <c r="L58" s="43"/>
      <c r="M58" s="43"/>
    </row>
    <row r="59" spans="7:13" ht="15.75" x14ac:dyDescent="0.25">
      <c r="G59" s="43"/>
      <c r="H59" s="43"/>
      <c r="I59" s="43"/>
      <c r="J59" s="43"/>
      <c r="K59" s="43"/>
      <c r="L59" s="43"/>
      <c r="M59" s="43"/>
    </row>
    <row r="60" spans="7:13" ht="15.75" x14ac:dyDescent="0.25">
      <c r="G60" s="43"/>
      <c r="H60" s="43"/>
      <c r="I60" s="43"/>
      <c r="J60" s="43"/>
      <c r="K60" s="43"/>
      <c r="L60" s="43"/>
      <c r="M60" s="43"/>
    </row>
    <row r="61" spans="7:13" ht="15.75" x14ac:dyDescent="0.25">
      <c r="G61" s="43"/>
      <c r="H61" s="43"/>
      <c r="I61" s="43"/>
      <c r="J61" s="43"/>
      <c r="K61" s="43"/>
      <c r="L61" s="43"/>
      <c r="M61" s="43"/>
    </row>
    <row r="62" spans="7:13" ht="15.75" x14ac:dyDescent="0.25">
      <c r="G62" s="43"/>
      <c r="H62" s="43"/>
      <c r="I62" s="43"/>
      <c r="J62" s="43"/>
      <c r="K62" s="43"/>
      <c r="L62" s="43"/>
      <c r="M62" s="43"/>
    </row>
    <row r="63" spans="7:13" ht="15.75" x14ac:dyDescent="0.25">
      <c r="G63" s="43"/>
      <c r="H63" s="43"/>
      <c r="I63" s="43"/>
      <c r="J63" s="43"/>
      <c r="K63" s="43"/>
      <c r="L63" s="43"/>
      <c r="M63" s="43"/>
    </row>
    <row r="64" spans="7:13" ht="15.75" x14ac:dyDescent="0.25">
      <c r="G64" s="43"/>
      <c r="H64" s="43"/>
      <c r="I64" s="43"/>
      <c r="J64" s="43"/>
      <c r="K64" s="43"/>
      <c r="L64" s="43"/>
      <c r="M64" s="43"/>
    </row>
    <row r="65" spans="7:13" ht="15.75" x14ac:dyDescent="0.25">
      <c r="G65" s="43"/>
      <c r="H65" s="43"/>
      <c r="I65" s="43"/>
      <c r="J65" s="43"/>
      <c r="K65" s="43"/>
      <c r="L65" s="43"/>
      <c r="M65" s="43"/>
    </row>
    <row r="66" spans="7:13" ht="15.75" x14ac:dyDescent="0.25">
      <c r="G66" s="43"/>
      <c r="H66" s="43"/>
      <c r="I66" s="43"/>
      <c r="J66" s="43"/>
      <c r="K66" s="43"/>
      <c r="L66" s="43"/>
      <c r="M66" s="43"/>
    </row>
    <row r="67" spans="7:13" ht="15.75" x14ac:dyDescent="0.25">
      <c r="G67" s="43"/>
      <c r="H67" s="43"/>
      <c r="I67" s="43"/>
      <c r="J67" s="43"/>
      <c r="K67" s="43"/>
      <c r="L67" s="43"/>
      <c r="M67" s="43"/>
    </row>
    <row r="68" spans="7:13" ht="15.75" x14ac:dyDescent="0.25">
      <c r="G68" s="43"/>
      <c r="H68" s="43"/>
      <c r="I68" s="43"/>
      <c r="J68" s="43"/>
      <c r="K68" s="43"/>
      <c r="L68" s="43"/>
      <c r="M68" s="43"/>
    </row>
    <row r="69" spans="7:13" ht="15.75" x14ac:dyDescent="0.25">
      <c r="G69" s="43"/>
      <c r="H69" s="43"/>
      <c r="I69" s="43"/>
      <c r="J69" s="43"/>
      <c r="K69" s="43"/>
      <c r="L69" s="43"/>
      <c r="M69" s="43"/>
    </row>
    <row r="70" spans="7:13" ht="15.75" x14ac:dyDescent="0.25">
      <c r="G70" s="43"/>
      <c r="H70" s="43"/>
      <c r="I70" s="43"/>
      <c r="J70" s="43"/>
      <c r="K70" s="43"/>
      <c r="L70" s="43"/>
      <c r="M70" s="43"/>
    </row>
    <row r="71" spans="7:13" ht="15.75" x14ac:dyDescent="0.25">
      <c r="G71" s="43"/>
      <c r="H71" s="43"/>
      <c r="I71" s="43"/>
      <c r="J71" s="43"/>
      <c r="K71" s="43"/>
      <c r="L71" s="43"/>
      <c r="M71" s="43"/>
    </row>
    <row r="72" spans="7:13" ht="15.75" x14ac:dyDescent="0.25">
      <c r="G72" s="44"/>
      <c r="H72" s="43"/>
      <c r="I72" s="43"/>
      <c r="J72" s="43"/>
      <c r="K72" s="43"/>
      <c r="L72" s="43"/>
      <c r="M72" s="43"/>
    </row>
  </sheetData>
  <sheetProtection password="CAB5" sheet="1" objects="1" scenarios="1"/>
  <mergeCells count="12">
    <mergeCell ref="BH7:BK7"/>
    <mergeCell ref="A4:M4"/>
    <mergeCell ref="AI7:AL7"/>
    <mergeCell ref="L7:M7"/>
    <mergeCell ref="AD7:AG7"/>
    <mergeCell ref="Y7:AB7"/>
    <mergeCell ref="T7:W7"/>
    <mergeCell ref="O7:R7"/>
    <mergeCell ref="AX7:BA7"/>
    <mergeCell ref="BC7:BF7"/>
    <mergeCell ref="AS7:AV7"/>
    <mergeCell ref="AN7:AQ7"/>
  </mergeCells>
  <phoneticPr fontId="2" type="noConversion"/>
  <printOptions horizontalCentered="1"/>
  <pageMargins left="0.34" right="0.36" top="1" bottom="0.93" header="0.5" footer="0.52"/>
  <pageSetup scale="84" orientation="landscape" r:id="rId1"/>
  <headerFooter scaleWithDoc="0" alignWithMargins="0">
    <oddHeader xml:space="preserve">&amp;R
</oddHeader>
    <oddFooter>&amp;L&amp;"Arial,Italic"&amp;10MSDE - LFRO   04-2016&amp;C&amp;"Arial,Regular"&amp;10&amp;P&amp;R&amp;"Arial,Italic"&amp;10Selected Financial Data - Part 4</oddFooter>
  </headerFooter>
  <rowBreaks count="1" manualBreakCount="1">
    <brk id="41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CE74"/>
  <sheetViews>
    <sheetView workbookViewId="0">
      <selection activeCell="K10" sqref="K10"/>
    </sheetView>
  </sheetViews>
  <sheetFormatPr defaultColWidth="10" defaultRowHeight="12.75" x14ac:dyDescent="0.2"/>
  <cols>
    <col min="1" max="1" width="12.875" style="1" customWidth="1"/>
    <col min="2" max="11" width="12.625" style="1" customWidth="1"/>
    <col min="12" max="13" width="6.625" style="1" customWidth="1"/>
    <col min="14" max="14" width="10.875" style="3" customWidth="1"/>
    <col min="15" max="15" width="13.375" style="3" customWidth="1"/>
    <col min="16" max="18" width="10.125" style="3" customWidth="1"/>
    <col min="19" max="19" width="12.75" style="3" customWidth="1"/>
    <col min="20" max="21" width="10.125" style="3" customWidth="1"/>
    <col min="22" max="22" width="12.5" style="3" bestFit="1" customWidth="1"/>
    <col min="23" max="23" width="10.125" style="3" customWidth="1"/>
    <col min="24" max="24" width="13.75" style="3" customWidth="1"/>
    <col min="25" max="25" width="11.25" style="3" bestFit="1" customWidth="1"/>
    <col min="26" max="26" width="12.5" style="3" bestFit="1" customWidth="1"/>
    <col min="27" max="28" width="10.125" style="3" customWidth="1"/>
    <col min="29" max="29" width="12.5" style="3" bestFit="1" customWidth="1"/>
    <col min="30" max="30" width="11.125" style="3" customWidth="1"/>
    <col min="31" max="31" width="11.75" style="3" customWidth="1"/>
    <col min="32" max="32" width="12" style="3" customWidth="1"/>
    <col min="33" max="33" width="12.5" style="3" bestFit="1" customWidth="1"/>
    <col min="34" max="34" width="11.75" style="3" customWidth="1"/>
    <col min="35" max="35" width="6.75" style="3" customWidth="1"/>
    <col min="36" max="36" width="12.625" style="3" customWidth="1"/>
    <col min="37" max="39" width="10" style="3" customWidth="1"/>
    <col min="40" max="40" width="12.375" style="3" customWidth="1"/>
    <col min="41" max="42" width="10" style="3"/>
    <col min="43" max="43" width="12.5" style="3" bestFit="1" customWidth="1"/>
    <col min="44" max="44" width="10" style="3"/>
    <col min="45" max="46" width="11.25" style="3" bestFit="1" customWidth="1"/>
    <col min="47" max="47" width="12.5" style="3" bestFit="1" customWidth="1"/>
    <col min="48" max="48" width="14.25" style="3" bestFit="1" customWidth="1"/>
    <col min="49" max="49" width="10" style="3" customWidth="1"/>
    <col min="50" max="50" width="12.5" style="3" bestFit="1" customWidth="1"/>
    <col min="51" max="51" width="10.25" style="3" bestFit="1" customWidth="1"/>
    <col min="52" max="52" width="11.25" style="3" bestFit="1" customWidth="1"/>
    <col min="53" max="53" width="11.75" style="3" customWidth="1"/>
    <col min="54" max="54" width="12.5" style="3" bestFit="1" customWidth="1"/>
    <col min="55" max="56" width="10" style="3"/>
    <col min="57" max="57" width="12.5" style="3" bestFit="1" customWidth="1"/>
    <col min="58" max="58" width="10" style="3"/>
    <col min="59" max="59" width="11.125" style="3" customWidth="1"/>
    <col min="60" max="60" width="10" style="3"/>
    <col min="61" max="61" width="12.5" style="3" bestFit="1" customWidth="1"/>
    <col min="62" max="62" width="10.5" style="3" customWidth="1"/>
    <col min="63" max="63" width="6.125" style="3" customWidth="1"/>
    <col min="64" max="64" width="13.375" style="3" customWidth="1"/>
    <col min="65" max="65" width="11.25" style="3" customWidth="1"/>
    <col min="66" max="67" width="10.625" style="3" customWidth="1"/>
    <col min="68" max="68" width="12.25" style="3" customWidth="1"/>
    <col min="69" max="72" width="10" style="3"/>
    <col min="73" max="73" width="11.25" style="3" bestFit="1" customWidth="1"/>
    <col min="74" max="77" width="10" style="3"/>
    <col min="78" max="78" width="11.375" style="3" customWidth="1"/>
    <col min="79" max="80" width="11.125" style="3" customWidth="1"/>
    <col min="81" max="16384" width="10" style="3"/>
  </cols>
  <sheetData>
    <row r="1" spans="1:83" ht="15.75" customHeight="1" x14ac:dyDescent="0.2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BZ1" s="278" t="s">
        <v>291</v>
      </c>
    </row>
    <row r="2" spans="1:83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83" x14ac:dyDescent="0.2">
      <c r="A3" s="74" t="s">
        <v>166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83" x14ac:dyDescent="0.2">
      <c r="A4" s="285" t="s">
        <v>288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36"/>
    </row>
    <row r="5" spans="1:83" ht="13.5" thickBot="1" x14ac:dyDescent="0.25">
      <c r="N5" s="237"/>
      <c r="O5" s="293" t="s">
        <v>133</v>
      </c>
      <c r="P5" s="293"/>
      <c r="Q5" s="293"/>
      <c r="R5" s="293"/>
      <c r="S5" s="293"/>
      <c r="T5" s="293"/>
      <c r="V5" s="293" t="s">
        <v>151</v>
      </c>
      <c r="W5" s="293"/>
      <c r="X5" s="293"/>
      <c r="Y5" s="293"/>
      <c r="Z5" s="293"/>
      <c r="AA5" s="293"/>
      <c r="AC5" s="293" t="s">
        <v>195</v>
      </c>
      <c r="AD5" s="293"/>
      <c r="AE5" s="293"/>
      <c r="AF5" s="293"/>
      <c r="AG5" s="293"/>
      <c r="AH5" s="293"/>
      <c r="AJ5" s="293" t="s">
        <v>196</v>
      </c>
      <c r="AK5" s="293"/>
      <c r="AL5" s="293"/>
      <c r="AM5" s="293"/>
      <c r="AN5" s="293"/>
      <c r="AO5" s="293"/>
      <c r="AQ5" s="3" t="s">
        <v>208</v>
      </c>
      <c r="AX5" s="3" t="s">
        <v>222</v>
      </c>
      <c r="BE5" s="3" t="s">
        <v>248</v>
      </c>
      <c r="BL5" s="3" t="s">
        <v>270</v>
      </c>
      <c r="BS5" s="3" t="s">
        <v>280</v>
      </c>
      <c r="BZ5" s="3" t="s">
        <v>287</v>
      </c>
    </row>
    <row r="6" spans="1:83" ht="13.5" customHeight="1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237"/>
      <c r="O6" s="3" t="s">
        <v>117</v>
      </c>
      <c r="P6" s="3" t="s">
        <v>117</v>
      </c>
      <c r="Q6" s="3" t="s">
        <v>120</v>
      </c>
      <c r="R6" s="3" t="s">
        <v>120</v>
      </c>
      <c r="S6" s="294" t="s">
        <v>63</v>
      </c>
      <c r="T6" s="294" t="s">
        <v>123</v>
      </c>
      <c r="V6" s="3" t="s">
        <v>117</v>
      </c>
      <c r="W6" s="3" t="s">
        <v>117</v>
      </c>
      <c r="X6" s="3" t="s">
        <v>120</v>
      </c>
      <c r="Y6" s="3" t="s">
        <v>120</v>
      </c>
      <c r="Z6" s="294" t="s">
        <v>63</v>
      </c>
      <c r="AA6" s="294" t="s">
        <v>123</v>
      </c>
      <c r="AC6" s="3" t="s">
        <v>117</v>
      </c>
      <c r="AD6" s="3" t="s">
        <v>117</v>
      </c>
      <c r="AE6" s="3" t="s">
        <v>120</v>
      </c>
      <c r="AF6" s="3" t="s">
        <v>120</v>
      </c>
      <c r="AG6" s="294" t="s">
        <v>63</v>
      </c>
      <c r="AH6" s="294" t="s">
        <v>123</v>
      </c>
      <c r="AJ6" s="3" t="s">
        <v>117</v>
      </c>
      <c r="AK6" s="3" t="s">
        <v>117</v>
      </c>
      <c r="AL6" s="3" t="s">
        <v>120</v>
      </c>
      <c r="AM6" s="3" t="s">
        <v>120</v>
      </c>
      <c r="AN6" s="294" t="s">
        <v>63</v>
      </c>
      <c r="AO6" s="294" t="s">
        <v>123</v>
      </c>
      <c r="AQ6" s="3" t="s">
        <v>117</v>
      </c>
      <c r="AR6" s="3" t="s">
        <v>117</v>
      </c>
      <c r="AS6" s="3" t="s">
        <v>120</v>
      </c>
      <c r="AT6" s="3" t="s">
        <v>120</v>
      </c>
      <c r="AU6" s="3" t="s">
        <v>63</v>
      </c>
      <c r="AV6" s="3" t="s">
        <v>123</v>
      </c>
      <c r="AX6" s="3" t="s">
        <v>117</v>
      </c>
      <c r="AY6" s="3" t="s">
        <v>117</v>
      </c>
      <c r="AZ6" s="3" t="s">
        <v>120</v>
      </c>
      <c r="BA6" s="3" t="s">
        <v>120</v>
      </c>
      <c r="BB6" s="3" t="s">
        <v>63</v>
      </c>
      <c r="BC6" s="3" t="s">
        <v>123</v>
      </c>
      <c r="BE6" s="3" t="s">
        <v>117</v>
      </c>
      <c r="BF6" s="3" t="s">
        <v>117</v>
      </c>
      <c r="BG6" s="3" t="s">
        <v>120</v>
      </c>
      <c r="BH6" s="3" t="s">
        <v>120</v>
      </c>
      <c r="BI6" s="213" t="s">
        <v>63</v>
      </c>
      <c r="BJ6" s="298" t="s">
        <v>123</v>
      </c>
      <c r="BK6" s="242"/>
      <c r="BL6" s="3" t="s">
        <v>117</v>
      </c>
      <c r="BM6" s="3" t="s">
        <v>117</v>
      </c>
      <c r="BN6" s="3" t="s">
        <v>120</v>
      </c>
      <c r="BO6" s="3" t="s">
        <v>120</v>
      </c>
      <c r="BP6" s="241" t="s">
        <v>63</v>
      </c>
      <c r="BQ6" s="298" t="s">
        <v>123</v>
      </c>
      <c r="BS6" s="3" t="s">
        <v>117</v>
      </c>
      <c r="BT6" s="3" t="s">
        <v>117</v>
      </c>
      <c r="BU6" s="3" t="s">
        <v>120</v>
      </c>
      <c r="BV6" s="3" t="s">
        <v>120</v>
      </c>
      <c r="BW6" s="258" t="s">
        <v>63</v>
      </c>
      <c r="BX6" s="298" t="s">
        <v>123</v>
      </c>
      <c r="BZ6" s="3" t="s">
        <v>117</v>
      </c>
      <c r="CA6" s="3" t="s">
        <v>117</v>
      </c>
      <c r="CB6" s="3" t="s">
        <v>120</v>
      </c>
      <c r="CC6" s="3" t="s">
        <v>120</v>
      </c>
      <c r="CD6" s="3" t="s">
        <v>63</v>
      </c>
      <c r="CE6" s="297" t="s">
        <v>123</v>
      </c>
    </row>
    <row r="7" spans="1:83" ht="13.5" thickBot="1" x14ac:dyDescent="0.25">
      <c r="A7" s="7"/>
      <c r="L7" s="286" t="s">
        <v>27</v>
      </c>
      <c r="M7" s="286"/>
      <c r="N7" s="228"/>
      <c r="O7" s="3" t="s">
        <v>118</v>
      </c>
      <c r="P7" s="3" t="s">
        <v>119</v>
      </c>
      <c r="Q7" s="3" t="s">
        <v>121</v>
      </c>
      <c r="R7" s="3" t="s">
        <v>122</v>
      </c>
      <c r="S7" s="295"/>
      <c r="T7" s="296"/>
      <c r="V7" s="3" t="s">
        <v>118</v>
      </c>
      <c r="W7" s="3" t="s">
        <v>167</v>
      </c>
      <c r="X7" s="3" t="s">
        <v>178</v>
      </c>
      <c r="Y7" s="3" t="s">
        <v>152</v>
      </c>
      <c r="Z7" s="295"/>
      <c r="AA7" s="296"/>
      <c r="AC7" s="3" t="s">
        <v>118</v>
      </c>
      <c r="AD7" s="3" t="s">
        <v>167</v>
      </c>
      <c r="AE7" s="3" t="s">
        <v>178</v>
      </c>
      <c r="AF7" s="3" t="s">
        <v>152</v>
      </c>
      <c r="AG7" s="295"/>
      <c r="AH7" s="296"/>
      <c r="AJ7" s="3" t="s">
        <v>118</v>
      </c>
      <c r="AK7" s="3" t="s">
        <v>167</v>
      </c>
      <c r="AL7" s="3" t="s">
        <v>178</v>
      </c>
      <c r="AM7" s="3" t="s">
        <v>152</v>
      </c>
      <c r="AN7" s="295"/>
      <c r="AO7" s="296"/>
      <c r="AQ7" s="3" t="s">
        <v>118</v>
      </c>
      <c r="AR7" s="3" t="s">
        <v>167</v>
      </c>
      <c r="AS7" s="3" t="s">
        <v>178</v>
      </c>
      <c r="AT7" s="3" t="s">
        <v>152</v>
      </c>
      <c r="AX7" s="3" t="s">
        <v>118</v>
      </c>
      <c r="AY7" s="3" t="s">
        <v>167</v>
      </c>
      <c r="AZ7" s="3" t="s">
        <v>178</v>
      </c>
      <c r="BA7" s="3" t="s">
        <v>152</v>
      </c>
      <c r="BE7" s="3" t="s">
        <v>118</v>
      </c>
      <c r="BF7" s="3" t="s">
        <v>167</v>
      </c>
      <c r="BG7" s="3" t="s">
        <v>178</v>
      </c>
      <c r="BH7" s="3" t="s">
        <v>152</v>
      </c>
      <c r="BJ7" s="298"/>
      <c r="BK7" s="242"/>
      <c r="BL7" s="3" t="s">
        <v>118</v>
      </c>
      <c r="BM7" s="3" t="s">
        <v>167</v>
      </c>
      <c r="BN7" s="3" t="s">
        <v>178</v>
      </c>
      <c r="BO7" s="3" t="s">
        <v>152</v>
      </c>
      <c r="BQ7" s="298"/>
      <c r="BS7" s="3" t="s">
        <v>118</v>
      </c>
      <c r="BT7" s="3" t="s">
        <v>167</v>
      </c>
      <c r="BU7" s="3" t="s">
        <v>178</v>
      </c>
      <c r="BV7" s="3" t="s">
        <v>152</v>
      </c>
      <c r="BX7" s="298"/>
      <c r="BZ7" s="3" t="s">
        <v>118</v>
      </c>
      <c r="CA7" s="3" t="s">
        <v>167</v>
      </c>
      <c r="CB7" s="3" t="s">
        <v>178</v>
      </c>
      <c r="CC7" s="3" t="s">
        <v>152</v>
      </c>
      <c r="CE7" s="297"/>
    </row>
    <row r="8" spans="1:83" x14ac:dyDescent="0.2">
      <c r="A8" s="7"/>
      <c r="B8" s="7"/>
      <c r="C8" s="7"/>
      <c r="D8" s="7"/>
      <c r="E8" s="7"/>
      <c r="F8" s="7"/>
      <c r="G8" s="7"/>
      <c r="H8" s="7"/>
      <c r="I8" s="7"/>
      <c r="L8" s="10" t="s">
        <v>39</v>
      </c>
      <c r="M8" s="10" t="s">
        <v>40</v>
      </c>
      <c r="N8" s="70"/>
      <c r="O8" s="3" t="s">
        <v>59</v>
      </c>
      <c r="P8" s="3" t="s">
        <v>62</v>
      </c>
      <c r="Q8" s="3" t="s">
        <v>60</v>
      </c>
      <c r="R8" s="3" t="s">
        <v>60</v>
      </c>
      <c r="S8" s="70" t="s">
        <v>64</v>
      </c>
      <c r="T8" s="70" t="s">
        <v>64</v>
      </c>
      <c r="V8" s="3" t="s">
        <v>59</v>
      </c>
      <c r="W8" s="3" t="s">
        <v>62</v>
      </c>
      <c r="X8" s="3" t="s">
        <v>60</v>
      </c>
      <c r="Y8" s="3" t="s">
        <v>60</v>
      </c>
      <c r="Z8" s="70" t="s">
        <v>64</v>
      </c>
      <c r="AA8" s="70" t="s">
        <v>64</v>
      </c>
      <c r="AC8" s="3" t="s">
        <v>59</v>
      </c>
      <c r="AD8" s="3" t="s">
        <v>62</v>
      </c>
      <c r="AE8" s="3" t="s">
        <v>60</v>
      </c>
      <c r="AF8" s="3" t="s">
        <v>60</v>
      </c>
      <c r="AG8" s="70" t="s">
        <v>64</v>
      </c>
      <c r="AH8" s="70" t="s">
        <v>64</v>
      </c>
      <c r="AJ8" s="3" t="s">
        <v>59</v>
      </c>
      <c r="AK8" s="3" t="s">
        <v>62</v>
      </c>
      <c r="AL8" s="3" t="s">
        <v>60</v>
      </c>
      <c r="AM8" s="3" t="s">
        <v>60</v>
      </c>
      <c r="AN8" s="70" t="s">
        <v>64</v>
      </c>
      <c r="AO8" s="70" t="s">
        <v>64</v>
      </c>
      <c r="AQ8" s="3" t="s">
        <v>59</v>
      </c>
      <c r="AR8" s="3" t="s">
        <v>62</v>
      </c>
      <c r="AS8" s="3" t="s">
        <v>60</v>
      </c>
      <c r="AT8" s="3" t="s">
        <v>60</v>
      </c>
      <c r="AU8" s="3" t="s">
        <v>64</v>
      </c>
      <c r="AV8" s="3" t="s">
        <v>64</v>
      </c>
      <c r="AX8" s="3" t="s">
        <v>59</v>
      </c>
      <c r="AY8" s="3" t="s">
        <v>62</v>
      </c>
      <c r="AZ8" s="3" t="s">
        <v>60</v>
      </c>
      <c r="BA8" s="3" t="s">
        <v>60</v>
      </c>
      <c r="BB8" s="3" t="s">
        <v>64</v>
      </c>
      <c r="BC8" s="3" t="s">
        <v>64</v>
      </c>
      <c r="BE8" s="3" t="s">
        <v>59</v>
      </c>
      <c r="BF8" s="3" t="s">
        <v>62</v>
      </c>
      <c r="BG8" s="3" t="s">
        <v>60</v>
      </c>
      <c r="BH8" s="3" t="s">
        <v>60</v>
      </c>
      <c r="BI8" s="213" t="s">
        <v>92</v>
      </c>
      <c r="BJ8" s="213" t="s">
        <v>92</v>
      </c>
      <c r="BK8" s="241"/>
      <c r="BL8" s="3" t="s">
        <v>59</v>
      </c>
      <c r="BM8" s="3" t="s">
        <v>62</v>
      </c>
      <c r="BN8" s="3" t="s">
        <v>60</v>
      </c>
      <c r="BO8" s="3" t="s">
        <v>60</v>
      </c>
      <c r="BP8" s="241" t="s">
        <v>92</v>
      </c>
      <c r="BQ8" s="241" t="s">
        <v>92</v>
      </c>
      <c r="BS8" s="3" t="s">
        <v>59</v>
      </c>
      <c r="BT8" s="3" t="s">
        <v>62</v>
      </c>
      <c r="BU8" s="3" t="s">
        <v>60</v>
      </c>
      <c r="BV8" s="3" t="s">
        <v>60</v>
      </c>
      <c r="BW8" s="258" t="s">
        <v>92</v>
      </c>
      <c r="BX8" s="258" t="s">
        <v>92</v>
      </c>
      <c r="BZ8" s="3" t="s">
        <v>59</v>
      </c>
      <c r="CA8" s="3" t="s">
        <v>62</v>
      </c>
      <c r="CB8" s="3" t="s">
        <v>60</v>
      </c>
      <c r="CC8" s="3" t="s">
        <v>60</v>
      </c>
      <c r="CD8" s="3" t="s">
        <v>92</v>
      </c>
      <c r="CE8" s="3" t="s">
        <v>92</v>
      </c>
    </row>
    <row r="9" spans="1:83" ht="13.5" thickBot="1" x14ac:dyDescent="0.25">
      <c r="A9" s="8" t="s">
        <v>1</v>
      </c>
      <c r="B9" s="263" t="s">
        <v>132</v>
      </c>
      <c r="C9" s="263" t="s">
        <v>145</v>
      </c>
      <c r="D9" s="263" t="s">
        <v>180</v>
      </c>
      <c r="E9" s="263" t="s">
        <v>193</v>
      </c>
      <c r="F9" s="263" t="s">
        <v>206</v>
      </c>
      <c r="G9" s="264" t="s">
        <v>220</v>
      </c>
      <c r="H9" s="264" t="s">
        <v>240</v>
      </c>
      <c r="I9" s="264" t="s">
        <v>267</v>
      </c>
      <c r="J9" s="264" t="s">
        <v>279</v>
      </c>
      <c r="K9" s="264" t="s">
        <v>287</v>
      </c>
      <c r="L9" s="9" t="s">
        <v>38</v>
      </c>
      <c r="M9" s="9" t="s">
        <v>38</v>
      </c>
      <c r="N9" s="70"/>
      <c r="O9" s="3" t="s">
        <v>63</v>
      </c>
      <c r="P9" s="3" t="s">
        <v>61</v>
      </c>
      <c r="Q9" s="3" t="s">
        <v>63</v>
      </c>
      <c r="R9" s="3" t="s">
        <v>61</v>
      </c>
      <c r="S9" s="70" t="s">
        <v>62</v>
      </c>
      <c r="T9" s="70" t="s">
        <v>62</v>
      </c>
      <c r="V9" s="3" t="s">
        <v>63</v>
      </c>
      <c r="W9" s="3" t="s">
        <v>61</v>
      </c>
      <c r="X9" s="3" t="s">
        <v>63</v>
      </c>
      <c r="Y9" s="3" t="s">
        <v>61</v>
      </c>
      <c r="Z9" s="70" t="s">
        <v>62</v>
      </c>
      <c r="AA9" s="70" t="s">
        <v>62</v>
      </c>
      <c r="AC9" s="3" t="s">
        <v>63</v>
      </c>
      <c r="AD9" s="3" t="s">
        <v>61</v>
      </c>
      <c r="AE9" s="3" t="s">
        <v>63</v>
      </c>
      <c r="AF9" s="3" t="s">
        <v>61</v>
      </c>
      <c r="AG9" s="70" t="s">
        <v>62</v>
      </c>
      <c r="AH9" s="70" t="s">
        <v>62</v>
      </c>
      <c r="AJ9" s="3" t="s">
        <v>63</v>
      </c>
      <c r="AK9" s="3" t="s">
        <v>61</v>
      </c>
      <c r="AL9" s="3" t="s">
        <v>63</v>
      </c>
      <c r="AM9" s="3" t="s">
        <v>61</v>
      </c>
      <c r="AN9" s="70" t="s">
        <v>62</v>
      </c>
      <c r="AO9" s="70" t="s">
        <v>62</v>
      </c>
      <c r="AQ9" s="3" t="s">
        <v>63</v>
      </c>
      <c r="AR9" s="3" t="s">
        <v>61</v>
      </c>
      <c r="AS9" s="3" t="s">
        <v>63</v>
      </c>
      <c r="AT9" s="3" t="s">
        <v>61</v>
      </c>
      <c r="AU9" s="3" t="s">
        <v>62</v>
      </c>
      <c r="AV9" s="3" t="s">
        <v>62</v>
      </c>
      <c r="AX9" s="3" t="s">
        <v>63</v>
      </c>
      <c r="AY9" s="3" t="s">
        <v>61</v>
      </c>
      <c r="AZ9" s="3" t="s">
        <v>63</v>
      </c>
      <c r="BA9" s="3" t="s">
        <v>61</v>
      </c>
      <c r="BB9" s="3" t="s">
        <v>62</v>
      </c>
      <c r="BC9" s="3" t="s">
        <v>62</v>
      </c>
      <c r="BE9" s="3" t="s">
        <v>63</v>
      </c>
      <c r="BF9" s="3" t="s">
        <v>61</v>
      </c>
      <c r="BG9" s="3" t="s">
        <v>63</v>
      </c>
      <c r="BH9" s="3" t="s">
        <v>61</v>
      </c>
      <c r="BI9" s="213" t="s">
        <v>64</v>
      </c>
      <c r="BJ9" s="213" t="s">
        <v>64</v>
      </c>
      <c r="BK9" s="241"/>
      <c r="BL9" s="3" t="s">
        <v>63</v>
      </c>
      <c r="BM9" s="3" t="s">
        <v>61</v>
      </c>
      <c r="BN9" s="3" t="s">
        <v>63</v>
      </c>
      <c r="BO9" s="3" t="s">
        <v>61</v>
      </c>
      <c r="BP9" s="241" t="s">
        <v>64</v>
      </c>
      <c r="BQ9" s="241" t="s">
        <v>64</v>
      </c>
      <c r="BS9" s="3" t="s">
        <v>63</v>
      </c>
      <c r="BT9" s="3" t="s">
        <v>61</v>
      </c>
      <c r="BU9" s="3" t="s">
        <v>63</v>
      </c>
      <c r="BV9" s="3" t="s">
        <v>61</v>
      </c>
      <c r="BW9" s="258" t="s">
        <v>64</v>
      </c>
      <c r="BX9" s="258" t="s">
        <v>64</v>
      </c>
      <c r="BZ9" s="3" t="s">
        <v>63</v>
      </c>
      <c r="CA9" s="3" t="s">
        <v>61</v>
      </c>
      <c r="CB9" s="3" t="s">
        <v>63</v>
      </c>
      <c r="CC9" s="3" t="s">
        <v>61</v>
      </c>
      <c r="CD9" s="3" t="s">
        <v>64</v>
      </c>
      <c r="CE9" s="3" t="s">
        <v>64</v>
      </c>
    </row>
    <row r="10" spans="1:83" x14ac:dyDescent="0.2">
      <c r="A10" s="7" t="s">
        <v>2</v>
      </c>
      <c r="B10" s="11">
        <v>3514701</v>
      </c>
      <c r="C10" s="11">
        <v>3746503.7002300001</v>
      </c>
      <c r="D10" s="11">
        <v>4062037.7187800007</v>
      </c>
      <c r="E10" s="11">
        <v>4386841.5347699998</v>
      </c>
      <c r="F10" s="11">
        <v>4498059.4071000004</v>
      </c>
      <c r="G10" s="11">
        <v>4538661.0946099991</v>
      </c>
      <c r="H10" s="11">
        <v>4501688.0286400001</v>
      </c>
      <c r="I10" s="11">
        <v>4376764.7927299989</v>
      </c>
      <c r="J10" s="11">
        <v>4462035.5124500003</v>
      </c>
      <c r="K10" s="11">
        <f>CE10</f>
        <v>4550886.9754600003</v>
      </c>
      <c r="L10" s="152">
        <f>(K10-J10)*100/J10</f>
        <v>1.9912764647902541</v>
      </c>
      <c r="M10" s="33">
        <f>(K10-B10)*100/B10</f>
        <v>29.481482932972117</v>
      </c>
      <c r="N10" s="11"/>
      <c r="O10" s="11">
        <f>SUM(O12:O43)</f>
        <v>3571803525</v>
      </c>
      <c r="P10" s="11">
        <f>SUM(P12:P43)</f>
        <v>49907299.969999991</v>
      </c>
      <c r="Q10" s="11">
        <f>SUM(Q11:Q39)</f>
        <v>7268272.0300000003</v>
      </c>
      <c r="R10" s="11">
        <f>SUM(R11:R39)</f>
        <v>71686.41</v>
      </c>
      <c r="S10" s="11">
        <f>SUM(S11:S39)</f>
        <v>3514699639.4099998</v>
      </c>
      <c r="T10" s="11">
        <f>SUM(T11:T39)</f>
        <v>3514699.6394100008</v>
      </c>
      <c r="V10" s="11">
        <f t="shared" ref="V10:AH10" si="0">SUM(V12:V39)</f>
        <v>3793591758.1799998</v>
      </c>
      <c r="W10" s="11">
        <f t="shared" si="0"/>
        <v>40080907.039999992</v>
      </c>
      <c r="X10" s="11">
        <f t="shared" si="0"/>
        <v>7025936.1499999994</v>
      </c>
      <c r="Y10" s="11">
        <f t="shared" si="0"/>
        <v>18785.240000000002</v>
      </c>
      <c r="Z10" s="11">
        <f t="shared" si="0"/>
        <v>3746503700.2299995</v>
      </c>
      <c r="AA10" s="11">
        <f t="shared" si="0"/>
        <v>3746503.7002300001</v>
      </c>
      <c r="AC10" s="11">
        <f t="shared" si="0"/>
        <v>4116776614.7800002</v>
      </c>
      <c r="AD10" s="11">
        <f t="shared" si="0"/>
        <v>48679715.360000007</v>
      </c>
      <c r="AE10" s="11">
        <f t="shared" si="0"/>
        <v>6063593.2899999991</v>
      </c>
      <c r="AF10" s="11">
        <f t="shared" si="0"/>
        <v>4412.6499999999996</v>
      </c>
      <c r="AG10" s="11">
        <f t="shared" si="0"/>
        <v>4062037718.7800002</v>
      </c>
      <c r="AH10" s="11">
        <f t="shared" si="0"/>
        <v>4062037.7187800007</v>
      </c>
      <c r="AJ10" s="11">
        <f t="shared" ref="AJ10:AO10" si="1">SUM(AJ12:AJ39)</f>
        <v>4449443870.9699993</v>
      </c>
      <c r="AK10" s="11">
        <f t="shared" si="1"/>
        <v>54835933.429999985</v>
      </c>
      <c r="AL10" s="11">
        <f t="shared" si="1"/>
        <v>6284711.79</v>
      </c>
      <c r="AM10" s="11">
        <f t="shared" si="1"/>
        <v>5801.85</v>
      </c>
      <c r="AN10" s="11">
        <f t="shared" si="1"/>
        <v>4388329027.6000004</v>
      </c>
      <c r="AO10" s="11">
        <f t="shared" si="1"/>
        <v>4388329.0275999997</v>
      </c>
      <c r="AQ10" s="11">
        <f t="shared" ref="AQ10:AV10" si="2">SUM(AQ12:AQ39)</f>
        <v>4550101427.9500017</v>
      </c>
      <c r="AR10" s="11">
        <f t="shared" si="2"/>
        <v>46706718.560000002</v>
      </c>
      <c r="AS10" s="11">
        <f t="shared" si="2"/>
        <v>5374110.080000001</v>
      </c>
      <c r="AT10" s="11">
        <f t="shared" si="2"/>
        <v>38807.79</v>
      </c>
      <c r="AU10" s="11">
        <f t="shared" si="2"/>
        <v>4498059407.1000004</v>
      </c>
      <c r="AV10" s="11">
        <f t="shared" si="2"/>
        <v>4498059.4071000004</v>
      </c>
      <c r="AX10" s="11">
        <f t="shared" ref="AX10:BC10" si="3">SUM(AX12:AX39)</f>
        <v>4578273601.8900003</v>
      </c>
      <c r="AY10" s="11">
        <f t="shared" si="3"/>
        <v>35197318.120000005</v>
      </c>
      <c r="AZ10" s="11">
        <f t="shared" si="3"/>
        <v>4419401.16</v>
      </c>
      <c r="BA10" s="11">
        <f t="shared" si="3"/>
        <v>4212</v>
      </c>
      <c r="BB10" s="11">
        <f t="shared" si="3"/>
        <v>4538661094.6099987</v>
      </c>
      <c r="BC10" s="11">
        <f t="shared" si="3"/>
        <v>4538661.0946099991</v>
      </c>
      <c r="BE10" s="11">
        <f t="shared" ref="BE10:BJ10" si="4">SUM(BE12:BE39)</f>
        <v>4533457999.9899998</v>
      </c>
      <c r="BF10" s="11">
        <f t="shared" si="4"/>
        <v>29219899.060000002</v>
      </c>
      <c r="BG10" s="11">
        <f t="shared" si="4"/>
        <v>2550571.2900000005</v>
      </c>
      <c r="BH10" s="11">
        <f t="shared" si="4"/>
        <v>499</v>
      </c>
      <c r="BI10" s="11">
        <f t="shared" si="4"/>
        <v>4501688028.6400003</v>
      </c>
      <c r="BJ10" s="11">
        <f t="shared" si="4"/>
        <v>4501688.0286400001</v>
      </c>
      <c r="BK10" s="11"/>
      <c r="BL10" s="11">
        <f t="shared" ref="BL10:BQ10" si="5">SUM(BL12:BL39)</f>
        <v>4398925953.7200003</v>
      </c>
      <c r="BM10" s="11">
        <f t="shared" si="5"/>
        <v>19867548.879999999</v>
      </c>
      <c r="BN10" s="11">
        <f t="shared" si="5"/>
        <v>2297611.1599999997</v>
      </c>
      <c r="BO10" s="11">
        <f t="shared" si="5"/>
        <v>3999.05</v>
      </c>
      <c r="BP10" s="11">
        <f t="shared" si="5"/>
        <v>4376764792.7299995</v>
      </c>
      <c r="BQ10" s="11">
        <f t="shared" si="5"/>
        <v>4376764.7927299989</v>
      </c>
      <c r="BS10" s="3">
        <f>SUM(BS12:BS39)</f>
        <v>4499857123.8199997</v>
      </c>
      <c r="BT10" s="3">
        <f t="shared" ref="BT10:BX10" si="6">SUM(BT12:BT39)</f>
        <v>35722987.100000001</v>
      </c>
      <c r="BU10" s="3">
        <f>SUM(BU12:BU39)</f>
        <v>2106130.2700000005</v>
      </c>
      <c r="BV10" s="3">
        <f t="shared" si="6"/>
        <v>7506</v>
      </c>
      <c r="BW10" s="3">
        <f t="shared" si="6"/>
        <v>4462035512.4500008</v>
      </c>
      <c r="BX10" s="3">
        <f t="shared" si="6"/>
        <v>4462035.5124500003</v>
      </c>
      <c r="BZ10" s="3">
        <v>4577233927.75</v>
      </c>
      <c r="CA10" s="3">
        <v>24148908.699999999</v>
      </c>
      <c r="CB10" s="3">
        <v>2198843.59</v>
      </c>
      <c r="CC10" s="3">
        <v>800</v>
      </c>
      <c r="CD10" s="3">
        <f>BZ10-CA10-CB10+CC10</f>
        <v>4550886975.46</v>
      </c>
      <c r="CE10" s="3">
        <f>CD10/1000</f>
        <v>4550886.9754600003</v>
      </c>
    </row>
    <row r="11" spans="1:83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M11" s="13"/>
    </row>
    <row r="12" spans="1:83" x14ac:dyDescent="0.2">
      <c r="A12" s="1" t="s">
        <v>3</v>
      </c>
      <c r="B12" s="13">
        <v>38396</v>
      </c>
      <c r="C12" s="13">
        <v>40336.536640000006</v>
      </c>
      <c r="D12" s="13">
        <v>43173.756980000006</v>
      </c>
      <c r="E12" s="13">
        <v>44012.278049999994</v>
      </c>
      <c r="F12" s="13">
        <v>49864.163690000001</v>
      </c>
      <c r="G12" s="13">
        <v>49835.787939999995</v>
      </c>
      <c r="H12" s="13">
        <v>48669.407350000001</v>
      </c>
      <c r="I12" s="13">
        <v>44492.706789999989</v>
      </c>
      <c r="J12" s="13">
        <v>48075.042529999992</v>
      </c>
      <c r="K12" s="13">
        <f>CE12</f>
        <v>49912.241519999996</v>
      </c>
      <c r="L12" s="152">
        <f>(K12-J12)*100/J12</f>
        <v>3.8215233795238928</v>
      </c>
      <c r="M12" s="33">
        <f>(K12-B12)*100/B12</f>
        <v>29.993336597562234</v>
      </c>
      <c r="O12" s="3">
        <v>39461952</v>
      </c>
      <c r="P12" s="52">
        <v>902135</v>
      </c>
      <c r="Q12" s="30">
        <v>175299</v>
      </c>
      <c r="R12" s="30">
        <v>11562</v>
      </c>
      <c r="S12" s="3">
        <f>O12-P12-Q12+R12</f>
        <v>38396080</v>
      </c>
      <c r="T12" s="3">
        <f>S12/1000</f>
        <v>38396.080000000002</v>
      </c>
      <c r="V12" s="149">
        <v>41589515.300000012</v>
      </c>
      <c r="W12" s="52">
        <v>1050410.1399999999</v>
      </c>
      <c r="X12" s="30">
        <v>202568.52</v>
      </c>
      <c r="Y12" s="30">
        <v>0</v>
      </c>
      <c r="Z12" s="3">
        <f>V12-W12-X12+Y12</f>
        <v>40336536.640000008</v>
      </c>
      <c r="AA12" s="3">
        <f>Z12/1000</f>
        <v>40336.536640000006</v>
      </c>
      <c r="AC12" s="3">
        <v>44759335.300000004</v>
      </c>
      <c r="AD12" s="3">
        <v>1348354.81</v>
      </c>
      <c r="AE12" s="3">
        <v>238112.51</v>
      </c>
      <c r="AF12" s="3">
        <v>889</v>
      </c>
      <c r="AG12" s="3">
        <f>AC12-AD12-AE12+AF12</f>
        <v>43173756.980000004</v>
      </c>
      <c r="AH12" s="3">
        <f>AG12/1000</f>
        <v>43173.756980000006</v>
      </c>
      <c r="AJ12" s="3">
        <v>47618900.579999991</v>
      </c>
      <c r="AK12" s="3">
        <v>1848999.37</v>
      </c>
      <c r="AL12" s="3">
        <v>270130.33</v>
      </c>
      <c r="AM12" s="3">
        <v>0</v>
      </c>
      <c r="AN12" s="3">
        <f>AJ12-AK12-AL12+AM12</f>
        <v>45499770.879999995</v>
      </c>
      <c r="AO12" s="3">
        <f>AN12/1000</f>
        <v>45499.770879999996</v>
      </c>
      <c r="AQ12" s="3">
        <v>52176974.039999999</v>
      </c>
      <c r="AR12" s="3">
        <v>2015535.89</v>
      </c>
      <c r="AS12" s="3">
        <v>297899.45999999996</v>
      </c>
      <c r="AT12" s="3">
        <v>625</v>
      </c>
      <c r="AU12" s="3">
        <f>AQ12-AR12-AS12+AT12</f>
        <v>49864163.689999998</v>
      </c>
      <c r="AV12" s="3">
        <f>AU12/1000</f>
        <v>49864.163690000001</v>
      </c>
      <c r="AX12" s="79">
        <v>51867896.079999998</v>
      </c>
      <c r="AY12" s="3">
        <v>1784880.6099999999</v>
      </c>
      <c r="AZ12" s="3">
        <v>247227.52999999997</v>
      </c>
      <c r="BA12" s="79">
        <v>0</v>
      </c>
      <c r="BB12" s="3">
        <f>AX12-AY12-AZ12+BA12</f>
        <v>49835787.939999998</v>
      </c>
      <c r="BC12" s="3">
        <f>BB12/1000</f>
        <v>49835.787939999995</v>
      </c>
      <c r="BE12" s="79">
        <v>50630484.079999998</v>
      </c>
      <c r="BF12" s="3">
        <v>1722490.8199999998</v>
      </c>
      <c r="BG12" s="3">
        <v>239084.90999999997</v>
      </c>
      <c r="BH12" s="79">
        <v>499</v>
      </c>
      <c r="BI12" s="3">
        <f>BE12-BF12-BG12+BH12</f>
        <v>48669407.350000001</v>
      </c>
      <c r="BJ12" s="3">
        <f>BI12/1000</f>
        <v>48669.407350000001</v>
      </c>
      <c r="BL12" s="79">
        <v>46326856.699999996</v>
      </c>
      <c r="BM12" s="3">
        <v>1614242.84</v>
      </c>
      <c r="BN12" s="3">
        <v>223185.87</v>
      </c>
      <c r="BO12" s="79">
        <v>3278.8</v>
      </c>
      <c r="BP12" s="3">
        <f>BL12-BM12-BN12+BO12</f>
        <v>44492706.789999992</v>
      </c>
      <c r="BQ12" s="3">
        <f>BP12/1000</f>
        <v>44492.706789999989</v>
      </c>
      <c r="BS12" s="3">
        <v>49545343.449999996</v>
      </c>
      <c r="BT12" s="3">
        <v>1227800.4600000002</v>
      </c>
      <c r="BU12" s="3">
        <v>247190.46000000002</v>
      </c>
      <c r="BV12" s="3">
        <v>4690</v>
      </c>
      <c r="BW12" s="3">
        <f>BS12-BT12-BU12+BV12</f>
        <v>48075042.529999994</v>
      </c>
      <c r="BX12" s="3">
        <f>BW12/1000</f>
        <v>48075.042529999992</v>
      </c>
      <c r="BZ12" s="3">
        <v>48157915.539999999</v>
      </c>
      <c r="CA12" s="3">
        <v>1501023.9</v>
      </c>
      <c r="CB12" s="3">
        <v>252502.08</v>
      </c>
      <c r="CC12" s="3">
        <v>800</v>
      </c>
      <c r="CD12" s="3">
        <f>SUM(BZ12:CC12)</f>
        <v>49912241.519999996</v>
      </c>
      <c r="CE12" s="3">
        <f>CD12/1000</f>
        <v>49912.241519999996</v>
      </c>
    </row>
    <row r="13" spans="1:83" x14ac:dyDescent="0.2">
      <c r="A13" s="1" t="s">
        <v>4</v>
      </c>
      <c r="B13" s="13">
        <v>286572</v>
      </c>
      <c r="C13" s="13">
        <v>303113.61207999999</v>
      </c>
      <c r="D13" s="13">
        <v>335196.72911000013</v>
      </c>
      <c r="E13" s="13">
        <v>363895.21263999993</v>
      </c>
      <c r="F13" s="13">
        <v>380208.17903999996</v>
      </c>
      <c r="G13" s="13">
        <v>377735.37739000004</v>
      </c>
      <c r="H13" s="13">
        <v>392431.22044999991</v>
      </c>
      <c r="I13" s="13">
        <v>391954.34117999999</v>
      </c>
      <c r="J13" s="13">
        <v>402341.09694000008</v>
      </c>
      <c r="K13" s="13">
        <f t="shared" ref="K13:K16" si="7">CE13</f>
        <v>415558.75144999998</v>
      </c>
      <c r="L13" s="152">
        <f>(K13-J13)*100/J13</f>
        <v>3.2851862786393444</v>
      </c>
      <c r="M13" s="33">
        <f t="shared" ref="M13:M16" si="8">(K13-B13)*100/B13</f>
        <v>45.010242260234769</v>
      </c>
      <c r="O13" s="3">
        <v>287769056</v>
      </c>
      <c r="P13" s="52">
        <v>1197036</v>
      </c>
      <c r="Q13" s="30">
        <v>0</v>
      </c>
      <c r="R13" s="30">
        <v>0</v>
      </c>
      <c r="S13" s="3">
        <f>O13-P13-Q13+R13</f>
        <v>286572020</v>
      </c>
      <c r="T13" s="3">
        <f>S13/1000</f>
        <v>286572.02</v>
      </c>
      <c r="V13" s="149">
        <v>304816381.41999996</v>
      </c>
      <c r="W13" s="52">
        <v>1702769.34</v>
      </c>
      <c r="X13" s="30">
        <v>0</v>
      </c>
      <c r="Y13" s="30">
        <v>0</v>
      </c>
      <c r="Z13" s="3">
        <f>V13-W13-X13+Y13</f>
        <v>303113612.07999998</v>
      </c>
      <c r="AA13" s="3">
        <f>Z13/1000</f>
        <v>303113.61207999999</v>
      </c>
      <c r="AC13" s="3">
        <v>336806457.41000009</v>
      </c>
      <c r="AD13" s="3">
        <v>1419645.4</v>
      </c>
      <c r="AE13" s="3">
        <v>190082.9</v>
      </c>
      <c r="AF13" s="3">
        <v>0</v>
      </c>
      <c r="AG13" s="3">
        <f>AC13-AD13-AE13+AF13</f>
        <v>335196729.11000013</v>
      </c>
      <c r="AH13" s="3">
        <f>AG13/1000</f>
        <v>335196.72911000013</v>
      </c>
      <c r="AJ13" s="3">
        <v>366343520.82999998</v>
      </c>
      <c r="AK13" s="3">
        <v>2174579.9700000002</v>
      </c>
      <c r="AL13" s="3">
        <v>273728.21999999997</v>
      </c>
      <c r="AM13" s="3">
        <v>0</v>
      </c>
      <c r="AN13" s="3">
        <f>AJ13-AK13-AL13+AM13</f>
        <v>363895212.63999993</v>
      </c>
      <c r="AO13" s="3">
        <f>AN13/1000</f>
        <v>363895.21263999993</v>
      </c>
      <c r="AQ13" s="3">
        <v>383902138.50999993</v>
      </c>
      <c r="AR13" s="3">
        <v>3443263.96</v>
      </c>
      <c r="AS13" s="3">
        <v>260650.77999999997</v>
      </c>
      <c r="AT13" s="3">
        <v>9955.27</v>
      </c>
      <c r="AU13" s="3">
        <f>AQ13-AR13-AS13+AT13</f>
        <v>380208179.03999996</v>
      </c>
      <c r="AV13" s="3">
        <f>AU13/1000</f>
        <v>380208.17903999996</v>
      </c>
      <c r="AX13" s="79">
        <v>380357906.33000004</v>
      </c>
      <c r="AY13" s="3">
        <v>2413180.36</v>
      </c>
      <c r="AZ13" s="3">
        <v>209348.58000000002</v>
      </c>
      <c r="BA13" s="79">
        <v>0</v>
      </c>
      <c r="BB13" s="3">
        <f>AX13-AY13-AZ13+BA13</f>
        <v>377735377.39000005</v>
      </c>
      <c r="BC13" s="3">
        <f>BB13/1000</f>
        <v>377735.37739000004</v>
      </c>
      <c r="BE13" s="79">
        <v>394892522.79999995</v>
      </c>
      <c r="BF13" s="3">
        <v>2245255.36</v>
      </c>
      <c r="BG13" s="3">
        <v>216046.99</v>
      </c>
      <c r="BH13" s="79">
        <v>0</v>
      </c>
      <c r="BI13" s="3">
        <f>BE13-BF13-BG13+BH13</f>
        <v>392431220.44999993</v>
      </c>
      <c r="BJ13" s="3">
        <f>BI13/1000</f>
        <v>392431.22044999991</v>
      </c>
      <c r="BL13" s="79">
        <v>393218497.29000002</v>
      </c>
      <c r="BM13" s="3">
        <v>1264156.1100000001</v>
      </c>
      <c r="BN13" s="3">
        <v>0</v>
      </c>
      <c r="BO13" s="79">
        <v>0</v>
      </c>
      <c r="BP13" s="3">
        <f>BL13-BM13-BN13+BO13</f>
        <v>391954341.18000001</v>
      </c>
      <c r="BQ13" s="3">
        <f>BP13/1000</f>
        <v>391954.34117999999</v>
      </c>
      <c r="BS13" s="3">
        <v>403207492.30000007</v>
      </c>
      <c r="BT13" s="3">
        <v>866395.36</v>
      </c>
      <c r="BU13" s="3">
        <v>0</v>
      </c>
      <c r="BV13" s="3">
        <v>0</v>
      </c>
      <c r="BW13" s="3">
        <f t="shared" ref="BW13:BW39" si="9">BS13-BT13-BU13+BV13</f>
        <v>402341096.94000006</v>
      </c>
      <c r="BX13" s="3">
        <f t="shared" ref="BX13:BX39" si="10">BW13/1000</f>
        <v>402341.09694000008</v>
      </c>
      <c r="BZ13" s="3">
        <v>414194267.51999998</v>
      </c>
      <c r="CA13" s="3">
        <v>1364483.93</v>
      </c>
      <c r="CB13" s="3">
        <v>0</v>
      </c>
      <c r="CD13" s="3">
        <f t="shared" ref="CD13:CD16" si="11">SUM(BZ13:CC13)</f>
        <v>415558751.44999999</v>
      </c>
      <c r="CE13" s="3">
        <f t="shared" ref="CE13:CE16" si="12">CD13/1000</f>
        <v>415558.75144999998</v>
      </c>
    </row>
    <row r="14" spans="1:83" x14ac:dyDescent="0.2">
      <c r="A14" s="1" t="s">
        <v>5</v>
      </c>
      <c r="B14" s="13">
        <v>337032</v>
      </c>
      <c r="C14" s="13">
        <v>364629.63851000002</v>
      </c>
      <c r="D14" s="13">
        <v>419586.30356000015</v>
      </c>
      <c r="E14" s="13">
        <v>452899.30894000013</v>
      </c>
      <c r="F14" s="13">
        <v>465363.73735999991</v>
      </c>
      <c r="G14" s="13">
        <v>462354.17922000011</v>
      </c>
      <c r="H14" s="13">
        <v>484305.45586999977</v>
      </c>
      <c r="I14" s="13">
        <v>467216.42977999995</v>
      </c>
      <c r="J14" s="13">
        <v>466766.41392000002</v>
      </c>
      <c r="K14" s="13">
        <f t="shared" si="7"/>
        <v>465037.16332000005</v>
      </c>
      <c r="L14" s="152">
        <f>(K14-J14)*100/J14</f>
        <v>-0.37047451325329284</v>
      </c>
      <c r="M14" s="33">
        <f t="shared" si="8"/>
        <v>37.980121567091572</v>
      </c>
      <c r="O14" s="3">
        <v>341535114</v>
      </c>
      <c r="P14" s="52">
        <v>4503261.3099999996</v>
      </c>
      <c r="Q14" s="30">
        <v>0</v>
      </c>
      <c r="R14" s="30">
        <v>0</v>
      </c>
      <c r="S14" s="3">
        <f>O14-P14-Q14+R14</f>
        <v>337031852.69</v>
      </c>
      <c r="T14" s="3">
        <f>S14/1000</f>
        <v>337031.85268999997</v>
      </c>
      <c r="V14" s="149">
        <v>371594543.48000002</v>
      </c>
      <c r="W14" s="52">
        <v>6964904.9700000007</v>
      </c>
      <c r="X14" s="30">
        <v>0</v>
      </c>
      <c r="Y14" s="30">
        <v>0</v>
      </c>
      <c r="Z14" s="3">
        <f>V14-W14-X14+Y14</f>
        <v>364629638.50999999</v>
      </c>
      <c r="AA14" s="3">
        <f>Z14/1000</f>
        <v>364629.63851000002</v>
      </c>
      <c r="AC14" s="3">
        <v>427918501.18000013</v>
      </c>
      <c r="AD14" s="3">
        <v>8332197.6199999982</v>
      </c>
      <c r="AE14" s="3">
        <v>0</v>
      </c>
      <c r="AF14" s="3">
        <v>0</v>
      </c>
      <c r="AG14" s="3">
        <f>AC14-AD14-AE14+AF14</f>
        <v>419586303.56000012</v>
      </c>
      <c r="AH14" s="3">
        <f>AG14/1000</f>
        <v>419586.30356000015</v>
      </c>
      <c r="AJ14" s="3">
        <v>459963278.47000009</v>
      </c>
      <c r="AK14" s="3">
        <v>7063969.5300000003</v>
      </c>
      <c r="AL14" s="3">
        <v>0</v>
      </c>
      <c r="AM14" s="3">
        <v>0</v>
      </c>
      <c r="AN14" s="3">
        <f>AJ14-AK14-AL14+AM14</f>
        <v>452899308.94000012</v>
      </c>
      <c r="AO14" s="3">
        <f>AN14/1000</f>
        <v>452899.30894000013</v>
      </c>
      <c r="AQ14" s="3">
        <v>475108013.36999989</v>
      </c>
      <c r="AR14" s="3">
        <v>9744276.0099999998</v>
      </c>
      <c r="AS14" s="3">
        <v>0</v>
      </c>
      <c r="AT14" s="3">
        <v>0</v>
      </c>
      <c r="AU14" s="3">
        <f>AQ14-AR14-AS14+AT14</f>
        <v>465363737.3599999</v>
      </c>
      <c r="AV14" s="3">
        <f>AU14/1000</f>
        <v>465363.73735999991</v>
      </c>
      <c r="AX14" s="79">
        <v>474498201.29000008</v>
      </c>
      <c r="AY14" s="3">
        <v>12144022.07</v>
      </c>
      <c r="AZ14" s="3">
        <v>0</v>
      </c>
      <c r="BA14" s="79">
        <v>0</v>
      </c>
      <c r="BB14" s="3">
        <f>AX14-AY14-AZ14+BA14</f>
        <v>462354179.22000009</v>
      </c>
      <c r="BC14" s="3">
        <f>BB14/1000</f>
        <v>462354.17922000011</v>
      </c>
      <c r="BE14" s="79">
        <v>489229938.71999979</v>
      </c>
      <c r="BF14" s="3">
        <v>4924482.8499999996</v>
      </c>
      <c r="BG14" s="3">
        <v>0</v>
      </c>
      <c r="BH14" s="79">
        <v>0</v>
      </c>
      <c r="BI14" s="3">
        <f>BE14-BF14-BG14+BH14</f>
        <v>484305455.86999977</v>
      </c>
      <c r="BJ14" s="3">
        <f>BI14/1000</f>
        <v>484305.45586999977</v>
      </c>
      <c r="BL14" s="79">
        <v>468825673.25</v>
      </c>
      <c r="BM14" s="3">
        <v>1609243.47</v>
      </c>
      <c r="BN14" s="3">
        <v>0</v>
      </c>
      <c r="BO14" s="79">
        <v>0</v>
      </c>
      <c r="BP14" s="3">
        <f>BL14-BM14-BN14+BO14</f>
        <v>467216429.77999997</v>
      </c>
      <c r="BQ14" s="3">
        <f>BP14/1000</f>
        <v>467216.42977999995</v>
      </c>
      <c r="BS14" s="3">
        <v>468016428.42000002</v>
      </c>
      <c r="BT14" s="3">
        <v>1250014.5</v>
      </c>
      <c r="BU14" s="3">
        <v>0</v>
      </c>
      <c r="BV14" s="3">
        <v>0</v>
      </c>
      <c r="BW14" s="3">
        <f t="shared" si="9"/>
        <v>466766413.92000002</v>
      </c>
      <c r="BX14" s="3">
        <f t="shared" si="10"/>
        <v>466766.41392000002</v>
      </c>
      <c r="BZ14" s="3">
        <v>463704057.65000004</v>
      </c>
      <c r="CA14" s="3">
        <v>1333105.67</v>
      </c>
      <c r="CB14" s="3">
        <v>0</v>
      </c>
      <c r="CD14" s="3">
        <f t="shared" si="11"/>
        <v>465037163.32000005</v>
      </c>
      <c r="CE14" s="3">
        <f t="shared" si="12"/>
        <v>465037.16332000005</v>
      </c>
    </row>
    <row r="15" spans="1:83" x14ac:dyDescent="0.2">
      <c r="A15" s="1" t="s">
        <v>6</v>
      </c>
      <c r="B15" s="13">
        <v>421506</v>
      </c>
      <c r="C15" s="13">
        <v>437312.19723000011</v>
      </c>
      <c r="D15" s="13">
        <v>464994.94165000005</v>
      </c>
      <c r="E15" s="13">
        <v>477131.83534000017</v>
      </c>
      <c r="F15" s="13">
        <v>477840.71733000001</v>
      </c>
      <c r="G15" s="13">
        <v>514960.2102899999</v>
      </c>
      <c r="H15" s="13">
        <v>505022.96893000003</v>
      </c>
      <c r="I15" s="13">
        <v>487670.85905000003</v>
      </c>
      <c r="J15" s="13">
        <v>503129.30984000006</v>
      </c>
      <c r="K15" s="13">
        <f t="shared" si="7"/>
        <v>521965.10734999989</v>
      </c>
      <c r="L15" s="152">
        <f>(K15-J15)*100/J15</f>
        <v>3.7437289264642111</v>
      </c>
      <c r="M15" s="33">
        <f t="shared" si="8"/>
        <v>23.833375408653705</v>
      </c>
      <c r="O15" s="3">
        <v>430116774</v>
      </c>
      <c r="P15" s="52">
        <v>8438585</v>
      </c>
      <c r="Q15" s="30">
        <v>172054.15</v>
      </c>
      <c r="R15" s="30">
        <v>0</v>
      </c>
      <c r="S15" s="3">
        <f>O15-P15-Q15+R15</f>
        <v>421506134.85000002</v>
      </c>
      <c r="T15" s="3">
        <f>S15/1000</f>
        <v>421506.13485000003</v>
      </c>
      <c r="V15" s="149">
        <v>445978903.34000003</v>
      </c>
      <c r="W15" s="52">
        <v>8430799.2699999996</v>
      </c>
      <c r="X15" s="30">
        <v>235906.84</v>
      </c>
      <c r="Y15" s="30">
        <v>0</v>
      </c>
      <c r="Z15" s="3">
        <f>V15-W15-X15+Y15</f>
        <v>437312197.23000008</v>
      </c>
      <c r="AA15" s="3">
        <f>Z15/1000</f>
        <v>437312.19723000011</v>
      </c>
      <c r="AC15" s="3">
        <v>472346379.89000005</v>
      </c>
      <c r="AD15" s="3">
        <v>7021289.3500000006</v>
      </c>
      <c r="AE15" s="3">
        <v>330148.89</v>
      </c>
      <c r="AF15" s="3">
        <v>0</v>
      </c>
      <c r="AG15" s="3">
        <f>AC15-AD15-AE15+AF15</f>
        <v>464994941.65000004</v>
      </c>
      <c r="AH15" s="3">
        <f>AG15/1000</f>
        <v>464994.94165000005</v>
      </c>
      <c r="AJ15" s="3">
        <v>490228965.22000015</v>
      </c>
      <c r="AK15" s="3">
        <v>12729756.829999998</v>
      </c>
      <c r="AL15" s="3">
        <v>367373.05</v>
      </c>
      <c r="AM15" s="3">
        <v>0</v>
      </c>
      <c r="AN15" s="3">
        <f>AJ15-AK15-AL15+AM15</f>
        <v>477131835.34000015</v>
      </c>
      <c r="AO15" s="3">
        <f>AN15/1000</f>
        <v>477131.83534000017</v>
      </c>
      <c r="AQ15" s="3">
        <v>490025906.29000002</v>
      </c>
      <c r="AR15" s="3">
        <v>11824257.139999999</v>
      </c>
      <c r="AS15" s="3">
        <v>360931.82000000007</v>
      </c>
      <c r="AT15" s="3">
        <v>0</v>
      </c>
      <c r="AU15" s="3">
        <f>AQ15-AR15-AS15+AT15</f>
        <v>477840717.33000004</v>
      </c>
      <c r="AV15" s="3">
        <f>AU15/1000</f>
        <v>477840.71733000001</v>
      </c>
      <c r="AX15" s="79">
        <v>515914274.45999992</v>
      </c>
      <c r="AY15" s="3">
        <v>629007.17000000004</v>
      </c>
      <c r="AZ15" s="3">
        <v>325057</v>
      </c>
      <c r="BA15" s="79">
        <v>0</v>
      </c>
      <c r="BB15" s="3">
        <f>AX15-AY15-AZ15+BA15</f>
        <v>514960210.2899999</v>
      </c>
      <c r="BC15" s="3">
        <f>BB15/1000</f>
        <v>514960.2102899999</v>
      </c>
      <c r="BE15" s="79">
        <v>506242524.07000005</v>
      </c>
      <c r="BF15" s="3">
        <v>999764.17</v>
      </c>
      <c r="BG15" s="3">
        <v>219790.97</v>
      </c>
      <c r="BH15" s="79">
        <v>0</v>
      </c>
      <c r="BI15" s="3">
        <f>BE15-BF15-BG15+BH15</f>
        <v>505022968.93000001</v>
      </c>
      <c r="BJ15" s="3">
        <f>BI15/1000</f>
        <v>505022.96893000003</v>
      </c>
      <c r="BL15" s="79">
        <v>488369357.83999997</v>
      </c>
      <c r="BM15" s="3">
        <v>416958.45</v>
      </c>
      <c r="BN15" s="3">
        <v>281540.33999999997</v>
      </c>
      <c r="BO15" s="79">
        <v>0</v>
      </c>
      <c r="BP15" s="3">
        <f>BL15-BM15-BN15+BO15</f>
        <v>487670859.05000001</v>
      </c>
      <c r="BQ15" s="3">
        <f>BP15/1000</f>
        <v>487670.85905000003</v>
      </c>
      <c r="BS15" s="3">
        <v>503500839.54000008</v>
      </c>
      <c r="BT15" s="3">
        <v>362424.6</v>
      </c>
      <c r="BU15" s="3">
        <v>9105.1</v>
      </c>
      <c r="BV15" s="3">
        <v>0</v>
      </c>
      <c r="BW15" s="3">
        <f t="shared" si="9"/>
        <v>503129309.84000003</v>
      </c>
      <c r="BX15" s="3">
        <f t="shared" si="10"/>
        <v>503129.30984000006</v>
      </c>
      <c r="BZ15" s="3">
        <v>521530181.55999988</v>
      </c>
      <c r="CA15" s="3">
        <v>434925.79</v>
      </c>
      <c r="CB15" s="3">
        <v>0</v>
      </c>
      <c r="CD15" s="3">
        <f t="shared" si="11"/>
        <v>521965107.3499999</v>
      </c>
      <c r="CE15" s="3">
        <f t="shared" si="12"/>
        <v>521965.10734999989</v>
      </c>
    </row>
    <row r="16" spans="1:83" x14ac:dyDescent="0.2">
      <c r="A16" s="1" t="s">
        <v>7</v>
      </c>
      <c r="B16" s="13">
        <v>68625</v>
      </c>
      <c r="C16" s="13">
        <v>73739.377030000003</v>
      </c>
      <c r="D16" s="13">
        <v>77027.137109999996</v>
      </c>
      <c r="E16" s="13">
        <v>83121.523889999997</v>
      </c>
      <c r="F16" s="13">
        <v>85613.638310000009</v>
      </c>
      <c r="G16" s="13">
        <v>86524.981489999976</v>
      </c>
      <c r="H16" s="13">
        <v>88070.224530000007</v>
      </c>
      <c r="I16" s="13">
        <v>86610.894220000002</v>
      </c>
      <c r="J16" s="13">
        <v>84312.735570000004</v>
      </c>
      <c r="K16" s="13">
        <f t="shared" si="7"/>
        <v>87609.471749999982</v>
      </c>
      <c r="L16" s="152">
        <f>(K16-J16)*100/J16</f>
        <v>3.9101283545270431</v>
      </c>
      <c r="M16" s="33">
        <f t="shared" si="8"/>
        <v>27.664075409836038</v>
      </c>
      <c r="O16" s="3">
        <v>69630424</v>
      </c>
      <c r="P16" s="52">
        <v>773961.8</v>
      </c>
      <c r="Q16" s="30">
        <v>245459.19</v>
      </c>
      <c r="R16" s="30">
        <v>13955</v>
      </c>
      <c r="S16" s="3">
        <f>O16-P16-Q16+R16</f>
        <v>68624958.010000005</v>
      </c>
      <c r="T16" s="3">
        <f>S16/1000</f>
        <v>68624.958010000002</v>
      </c>
      <c r="V16" s="149">
        <v>74945115.640000001</v>
      </c>
      <c r="W16" s="52">
        <v>1002363.51</v>
      </c>
      <c r="X16" s="30">
        <v>208247.94</v>
      </c>
      <c r="Y16" s="30">
        <v>4872.84</v>
      </c>
      <c r="Z16" s="3">
        <f>V16-W16-X16+Y16</f>
        <v>73739377.030000001</v>
      </c>
      <c r="AA16" s="3">
        <f>Z16/1000</f>
        <v>73739.377030000003</v>
      </c>
      <c r="AC16" s="3">
        <v>78211453.00999999</v>
      </c>
      <c r="AD16" s="3">
        <v>835088.07</v>
      </c>
      <c r="AE16" s="3">
        <v>349227.83</v>
      </c>
      <c r="AF16" s="3">
        <v>0</v>
      </c>
      <c r="AG16" s="3">
        <f>AC16-AD16-AE16+AF16</f>
        <v>77027137.109999999</v>
      </c>
      <c r="AH16" s="3">
        <f>AG16/1000</f>
        <v>77027.137109999996</v>
      </c>
      <c r="AJ16" s="3">
        <v>84958728.800000012</v>
      </c>
      <c r="AK16" s="3">
        <v>1426624.87</v>
      </c>
      <c r="AL16" s="3">
        <v>410580.04</v>
      </c>
      <c r="AM16" s="3">
        <v>0</v>
      </c>
      <c r="AN16" s="3">
        <f>AJ16-AK16-AL16+AM16</f>
        <v>83121523.890000001</v>
      </c>
      <c r="AO16" s="3">
        <f>AN16/1000</f>
        <v>83121.523889999997</v>
      </c>
      <c r="AQ16" s="3">
        <v>87022622.340000004</v>
      </c>
      <c r="AR16" s="3">
        <v>1000243.9099999998</v>
      </c>
      <c r="AS16" s="3">
        <v>417674.06</v>
      </c>
      <c r="AT16" s="3">
        <v>8933.94</v>
      </c>
      <c r="AU16" s="3">
        <f>AQ16-AR16-AS16+AT16</f>
        <v>85613638.310000002</v>
      </c>
      <c r="AV16" s="3">
        <f>AU16/1000</f>
        <v>85613.638310000009</v>
      </c>
      <c r="AX16" s="79">
        <v>87778245.049999982</v>
      </c>
      <c r="AY16" s="3">
        <v>905221.55999999994</v>
      </c>
      <c r="AZ16" s="3">
        <v>352254</v>
      </c>
      <c r="BA16" s="187">
        <v>4212</v>
      </c>
      <c r="BB16" s="3">
        <f>AX16-AY16-AZ16+BA16</f>
        <v>86524981.48999998</v>
      </c>
      <c r="BC16" s="3">
        <f>BB16/1000</f>
        <v>86524.981489999976</v>
      </c>
      <c r="BE16" s="79">
        <v>89657800.13000001</v>
      </c>
      <c r="BF16" s="3">
        <v>1312044.23</v>
      </c>
      <c r="BG16" s="3">
        <v>275531.37</v>
      </c>
      <c r="BH16" s="187">
        <v>0</v>
      </c>
      <c r="BI16" s="3">
        <f>BE16-BF16-BG16+BH16</f>
        <v>88070224.530000001</v>
      </c>
      <c r="BJ16" s="3">
        <f>BI16/1000</f>
        <v>88070.224530000007</v>
      </c>
      <c r="BL16" s="79">
        <v>88047830.980000004</v>
      </c>
      <c r="BM16" s="3">
        <v>1116409.43</v>
      </c>
      <c r="BN16" s="3">
        <v>321247.58</v>
      </c>
      <c r="BO16" s="187">
        <v>720.25</v>
      </c>
      <c r="BP16" s="3">
        <f>BL16-BM16-BN16+BO16</f>
        <v>86610894.219999999</v>
      </c>
      <c r="BQ16" s="3">
        <f>BP16/1000</f>
        <v>86610.894220000002</v>
      </c>
      <c r="BS16" s="3">
        <v>86059297.030000001</v>
      </c>
      <c r="BT16" s="3">
        <v>1423086.4400000002</v>
      </c>
      <c r="BU16" s="3">
        <v>326291.01999999996</v>
      </c>
      <c r="BV16" s="3">
        <v>2816</v>
      </c>
      <c r="BW16" s="3">
        <f t="shared" si="9"/>
        <v>84312735.570000008</v>
      </c>
      <c r="BX16" s="3">
        <f t="shared" si="10"/>
        <v>84312.735570000004</v>
      </c>
      <c r="BZ16" s="3">
        <v>86364102.919999987</v>
      </c>
      <c r="CA16" s="3">
        <v>895876.10999999987</v>
      </c>
      <c r="CB16" s="3">
        <v>349492.72</v>
      </c>
      <c r="CD16" s="3">
        <f t="shared" si="11"/>
        <v>87609471.749999985</v>
      </c>
      <c r="CE16" s="3">
        <f t="shared" si="12"/>
        <v>87609.471749999982</v>
      </c>
    </row>
    <row r="17" spans="1:83" x14ac:dyDescent="0.2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33"/>
      <c r="M17" s="33"/>
      <c r="P17" s="52"/>
      <c r="Q17" s="30"/>
      <c r="R17" s="30"/>
      <c r="V17" s="149"/>
      <c r="W17" s="52"/>
      <c r="X17" s="30"/>
      <c r="Y17" s="30"/>
      <c r="AX17" s="79"/>
      <c r="BA17" s="79"/>
      <c r="BE17" s="79"/>
      <c r="BH17" s="79"/>
      <c r="BL17" s="79"/>
      <c r="BO17" s="79"/>
    </row>
    <row r="18" spans="1:83" x14ac:dyDescent="0.2">
      <c r="A18" s="1" t="s">
        <v>8</v>
      </c>
      <c r="B18" s="13">
        <v>20774</v>
      </c>
      <c r="C18" s="13">
        <v>21846.192040000002</v>
      </c>
      <c r="D18" s="13">
        <v>23659.952529999999</v>
      </c>
      <c r="E18" s="13">
        <v>26103.333389999996</v>
      </c>
      <c r="F18" s="13">
        <v>26356.091750000003</v>
      </c>
      <c r="G18" s="13">
        <v>26571.685600000001</v>
      </c>
      <c r="H18" s="13">
        <v>27016.784450000003</v>
      </c>
      <c r="I18" s="13">
        <v>27406.023619999996</v>
      </c>
      <c r="J18" s="13">
        <v>26006.955539999999</v>
      </c>
      <c r="K18" s="13">
        <f t="shared" ref="K18:K39" si="13">CE18</f>
        <v>29560.753929999995</v>
      </c>
      <c r="L18" s="152">
        <f>(K18-J18)*100/J18</f>
        <v>13.664799728419101</v>
      </c>
      <c r="M18" s="33">
        <f t="shared" ref="M18:M39" si="14">(K18-B18)*100/B18</f>
        <v>42.296880379320285</v>
      </c>
      <c r="O18" s="3">
        <v>21005929</v>
      </c>
      <c r="P18" s="52">
        <v>232396.94</v>
      </c>
      <c r="Q18" s="30">
        <v>0</v>
      </c>
      <c r="R18" s="30">
        <v>0</v>
      </c>
      <c r="S18" s="3">
        <f>O18-P18-Q18+R18</f>
        <v>20773532.059999999</v>
      </c>
      <c r="T18" s="3">
        <f>S18/1000</f>
        <v>20773.532059999998</v>
      </c>
      <c r="V18" s="149">
        <v>22130667.980000004</v>
      </c>
      <c r="W18" s="52">
        <v>284475.94</v>
      </c>
      <c r="X18" s="30">
        <v>0</v>
      </c>
      <c r="Y18" s="30">
        <v>0</v>
      </c>
      <c r="Z18" s="3">
        <f>V18-W18-X18+Y18</f>
        <v>21846192.040000003</v>
      </c>
      <c r="AA18" s="3">
        <f>Z18/1000</f>
        <v>21846.192040000002</v>
      </c>
      <c r="AC18" s="3">
        <v>24126023.929999996</v>
      </c>
      <c r="AD18" s="3">
        <v>466071.4</v>
      </c>
      <c r="AE18" s="3">
        <v>0</v>
      </c>
      <c r="AF18" s="3">
        <v>0</v>
      </c>
      <c r="AG18" s="3">
        <f>AC18-AD18-AE18+AF18</f>
        <v>23659952.529999997</v>
      </c>
      <c r="AH18" s="3">
        <f>AG18/1000</f>
        <v>23659.952529999999</v>
      </c>
      <c r="AJ18" s="3">
        <v>26786227.369999997</v>
      </c>
      <c r="AK18" s="3">
        <v>682893.98</v>
      </c>
      <c r="AL18" s="3">
        <v>0</v>
      </c>
      <c r="AM18" s="3">
        <v>0</v>
      </c>
      <c r="AN18" s="3">
        <f>AJ18-AK18-AL18+AM18</f>
        <v>26103333.389999997</v>
      </c>
      <c r="AO18" s="3">
        <f>AN18/1000</f>
        <v>26103.333389999996</v>
      </c>
      <c r="AQ18" s="3">
        <v>27384558.950000003</v>
      </c>
      <c r="AR18" s="3">
        <v>1028467.2</v>
      </c>
      <c r="AS18" s="3">
        <v>0</v>
      </c>
      <c r="AT18" s="3">
        <v>0</v>
      </c>
      <c r="AU18" s="3">
        <f>AQ18-AR18-AS18+AT18</f>
        <v>26356091.750000004</v>
      </c>
      <c r="AV18" s="3">
        <f>AU18/1000</f>
        <v>26356.091750000003</v>
      </c>
      <c r="AX18" s="79">
        <v>27875272.5</v>
      </c>
      <c r="AY18" s="3">
        <v>1303586.8999999999</v>
      </c>
      <c r="AZ18" s="3">
        <v>0</v>
      </c>
      <c r="BA18" s="79">
        <v>0</v>
      </c>
      <c r="BB18" s="3">
        <f>AX18-AY18-AZ18+BA18</f>
        <v>26571685.600000001</v>
      </c>
      <c r="BC18" s="3">
        <f>BB18/1000</f>
        <v>26571.685600000001</v>
      </c>
      <c r="BE18" s="79">
        <v>27654117.680000003</v>
      </c>
      <c r="BF18" s="3">
        <v>637333.23</v>
      </c>
      <c r="BG18" s="3">
        <v>0</v>
      </c>
      <c r="BH18" s="79">
        <v>0</v>
      </c>
      <c r="BI18" s="3">
        <f>BE18-BF18-BG18+BH18</f>
        <v>27016784.450000003</v>
      </c>
      <c r="BJ18" s="3">
        <f>BI18/1000</f>
        <v>27016.784450000003</v>
      </c>
      <c r="BL18" s="79">
        <v>27999011.759999998</v>
      </c>
      <c r="BM18" s="3">
        <v>592988.14</v>
      </c>
      <c r="BN18" s="3">
        <v>0</v>
      </c>
      <c r="BO18" s="79">
        <v>0</v>
      </c>
      <c r="BP18" s="3">
        <f>BL18-BM18-BN18+BO18</f>
        <v>27406023.619999997</v>
      </c>
      <c r="BQ18" s="3">
        <f>BP18/1000</f>
        <v>27406.023619999996</v>
      </c>
      <c r="BS18" s="3">
        <v>27259362.370000001</v>
      </c>
      <c r="BT18" s="3">
        <v>1252406.83</v>
      </c>
      <c r="BU18" s="3">
        <v>0</v>
      </c>
      <c r="BV18" s="3">
        <v>0</v>
      </c>
      <c r="BW18" s="3">
        <f t="shared" si="9"/>
        <v>26006955.539999999</v>
      </c>
      <c r="BX18" s="3">
        <f t="shared" si="10"/>
        <v>26006.955539999999</v>
      </c>
      <c r="BZ18" s="3">
        <v>28182609.709999997</v>
      </c>
      <c r="CA18" s="3">
        <v>1378144.2199999997</v>
      </c>
      <c r="CB18" s="3">
        <v>0</v>
      </c>
      <c r="CD18" s="3">
        <f t="shared" ref="CD18:CD39" si="15">SUM(BZ18:CC18)</f>
        <v>29560753.929999996</v>
      </c>
      <c r="CE18" s="3">
        <f t="shared" ref="CE18:CE39" si="16">CD18/1000</f>
        <v>29560.753929999995</v>
      </c>
    </row>
    <row r="19" spans="1:83" x14ac:dyDescent="0.2">
      <c r="A19" s="1" t="s">
        <v>9</v>
      </c>
      <c r="B19" s="13">
        <v>109682</v>
      </c>
      <c r="C19" s="13">
        <v>116405.52960999997</v>
      </c>
      <c r="D19" s="13">
        <v>122968.61026999998</v>
      </c>
      <c r="E19" s="13">
        <v>133248.72446000003</v>
      </c>
      <c r="F19" s="13">
        <v>137681.44178999995</v>
      </c>
      <c r="G19" s="13">
        <v>136876.46855000002</v>
      </c>
      <c r="H19" s="13">
        <v>132981.14410999999</v>
      </c>
      <c r="I19" s="13">
        <v>131565.04366000002</v>
      </c>
      <c r="J19" s="13">
        <v>131338.68421000001</v>
      </c>
      <c r="K19" s="13">
        <f t="shared" si="13"/>
        <v>130878.75824</v>
      </c>
      <c r="L19" s="152">
        <f>(K19-J19)*100/J19</f>
        <v>-0.35018317167288388</v>
      </c>
      <c r="M19" s="33">
        <f t="shared" si="14"/>
        <v>19.325648912310129</v>
      </c>
      <c r="O19" s="3">
        <v>112113038</v>
      </c>
      <c r="P19" s="52">
        <v>1959508.12</v>
      </c>
      <c r="Q19" s="30">
        <v>482403.78</v>
      </c>
      <c r="R19" s="30">
        <v>10819.14</v>
      </c>
      <c r="S19" s="3">
        <f>O19-P19-Q19+R19</f>
        <v>109681945.23999999</v>
      </c>
      <c r="T19" s="3">
        <f>S19/1000</f>
        <v>109681.94524</v>
      </c>
      <c r="V19" s="149">
        <v>118318464.09999998</v>
      </c>
      <c r="W19" s="52">
        <v>1417983.93</v>
      </c>
      <c r="X19" s="30">
        <v>496503.56</v>
      </c>
      <c r="Y19" s="30">
        <v>1553</v>
      </c>
      <c r="Z19" s="3">
        <f>V19-W19-X19+Y19</f>
        <v>116405529.60999997</v>
      </c>
      <c r="AA19" s="3">
        <f>Z19/1000</f>
        <v>116405.52960999997</v>
      </c>
      <c r="AC19" s="3">
        <v>125138312.20999999</v>
      </c>
      <c r="AD19" s="3">
        <v>1553258.51</v>
      </c>
      <c r="AE19" s="3">
        <v>616443.43000000005</v>
      </c>
      <c r="AF19" s="3">
        <v>0</v>
      </c>
      <c r="AG19" s="3">
        <f>AC19-AD19-AE19+AF19</f>
        <v>122968610.26999998</v>
      </c>
      <c r="AH19" s="3">
        <f>AG19/1000</f>
        <v>122968.61026999998</v>
      </c>
      <c r="AJ19" s="3">
        <v>134809298.98000002</v>
      </c>
      <c r="AK19" s="3">
        <v>1213903.6599999999</v>
      </c>
      <c r="AL19" s="3">
        <v>346670.86</v>
      </c>
      <c r="AM19" s="3">
        <v>0</v>
      </c>
      <c r="AN19" s="3">
        <f>AJ19-AK19-AL19+AM19</f>
        <v>133248724.46000002</v>
      </c>
      <c r="AO19" s="3">
        <f>AN19/1000</f>
        <v>133248.72446000003</v>
      </c>
      <c r="AQ19" s="3">
        <v>139645316.89999998</v>
      </c>
      <c r="AR19" s="3">
        <v>1963875.1099999999</v>
      </c>
      <c r="AS19" s="3">
        <v>0</v>
      </c>
      <c r="AT19" s="3">
        <v>0</v>
      </c>
      <c r="AU19" s="3">
        <f>AQ19-AR19-AS19+AT19</f>
        <v>137681441.78999996</v>
      </c>
      <c r="AV19" s="3">
        <f>AU19/1000</f>
        <v>137681.44178999995</v>
      </c>
      <c r="AX19" s="79">
        <v>137326443.46000001</v>
      </c>
      <c r="AY19" s="3">
        <v>449974.91000000003</v>
      </c>
      <c r="AZ19" s="3">
        <v>0</v>
      </c>
      <c r="BA19" s="79">
        <v>0</v>
      </c>
      <c r="BB19" s="3">
        <f>AX19-AY19-AZ19+BA19</f>
        <v>136876468.55000001</v>
      </c>
      <c r="BC19" s="3">
        <f>BB19/1000</f>
        <v>136876.46855000002</v>
      </c>
      <c r="BE19" s="79">
        <v>133124700.19999999</v>
      </c>
      <c r="BF19" s="3">
        <v>143556.09000000003</v>
      </c>
      <c r="BG19" s="3">
        <v>0</v>
      </c>
      <c r="BH19" s="79">
        <v>0</v>
      </c>
      <c r="BI19" s="3">
        <f>BE19-BF19-BG19+BH19</f>
        <v>132981144.10999998</v>
      </c>
      <c r="BJ19" s="3">
        <f>BI19/1000</f>
        <v>132981.14410999999</v>
      </c>
      <c r="BL19" s="79">
        <v>132111404.26000002</v>
      </c>
      <c r="BM19" s="3">
        <v>546360.6</v>
      </c>
      <c r="BN19" s="3">
        <v>0</v>
      </c>
      <c r="BO19" s="79">
        <v>0</v>
      </c>
      <c r="BP19" s="3">
        <f>BL19-BM19-BN19+BO19</f>
        <v>131565043.66000003</v>
      </c>
      <c r="BQ19" s="3">
        <f>BP19/1000</f>
        <v>131565.04366000002</v>
      </c>
      <c r="BS19" s="3">
        <v>131474622.83</v>
      </c>
      <c r="BT19" s="3">
        <v>135938.62</v>
      </c>
      <c r="BU19" s="3">
        <v>0</v>
      </c>
      <c r="BV19" s="3">
        <v>0</v>
      </c>
      <c r="BW19" s="3">
        <f t="shared" si="9"/>
        <v>131338684.20999999</v>
      </c>
      <c r="BX19" s="3">
        <f t="shared" si="10"/>
        <v>131338.68421000001</v>
      </c>
      <c r="BZ19" s="3">
        <v>130657886.81999999</v>
      </c>
      <c r="CA19" s="3">
        <v>220871.42000000004</v>
      </c>
      <c r="CB19" s="3">
        <v>0</v>
      </c>
      <c r="CD19" s="3">
        <f t="shared" si="15"/>
        <v>130878758.23999999</v>
      </c>
      <c r="CE19" s="3">
        <f t="shared" si="16"/>
        <v>130878.75824</v>
      </c>
    </row>
    <row r="20" spans="1:83" x14ac:dyDescent="0.2">
      <c r="A20" s="1" t="s">
        <v>10</v>
      </c>
      <c r="B20" s="13">
        <v>58287</v>
      </c>
      <c r="C20" s="13">
        <v>62697.687170000012</v>
      </c>
      <c r="D20" s="13">
        <v>66912.511659999989</v>
      </c>
      <c r="E20" s="13">
        <v>70186.464019999999</v>
      </c>
      <c r="F20" s="13">
        <v>72386.029569999984</v>
      </c>
      <c r="G20" s="13">
        <v>73635.39439999999</v>
      </c>
      <c r="H20" s="13">
        <v>73326.212369999994</v>
      </c>
      <c r="I20" s="13">
        <v>71382.765670000023</v>
      </c>
      <c r="J20" s="13">
        <v>74026.339460000003</v>
      </c>
      <c r="K20" s="13">
        <f t="shared" si="13"/>
        <v>76654.921329999997</v>
      </c>
      <c r="L20" s="152">
        <f>(K20-J20)*100/J20</f>
        <v>3.5508737689513121</v>
      </c>
      <c r="M20" s="33">
        <f t="shared" si="14"/>
        <v>31.512895379758774</v>
      </c>
      <c r="O20" s="3">
        <v>59122471</v>
      </c>
      <c r="P20" s="52">
        <v>835124.58</v>
      </c>
      <c r="Q20" s="30">
        <v>0</v>
      </c>
      <c r="R20" s="30">
        <v>0</v>
      </c>
      <c r="S20" s="3">
        <f>O20-P20-Q20+R20</f>
        <v>58287346.420000002</v>
      </c>
      <c r="T20" s="3">
        <f>S20/1000</f>
        <v>58287.346420000002</v>
      </c>
      <c r="V20" s="149">
        <v>64109941.710000008</v>
      </c>
      <c r="W20" s="52">
        <v>1412254.54</v>
      </c>
      <c r="X20" s="30">
        <v>0</v>
      </c>
      <c r="Y20" s="30">
        <v>0</v>
      </c>
      <c r="Z20" s="3">
        <f>V20-W20-X20+Y20</f>
        <v>62697687.170000009</v>
      </c>
      <c r="AA20" s="3">
        <f>Z20/1000</f>
        <v>62697.687170000012</v>
      </c>
      <c r="AC20" s="3">
        <v>68706666.229999989</v>
      </c>
      <c r="AD20" s="3">
        <v>1794154.57</v>
      </c>
      <c r="AE20" s="3">
        <v>0</v>
      </c>
      <c r="AF20" s="3">
        <v>0</v>
      </c>
      <c r="AG20" s="3">
        <f>AC20-AD20-AE20+AF20</f>
        <v>66912511.659999989</v>
      </c>
      <c r="AH20" s="3">
        <f>AG20/1000</f>
        <v>66912.511659999989</v>
      </c>
      <c r="AJ20" s="3">
        <v>71184953.899999991</v>
      </c>
      <c r="AK20" s="3">
        <v>998489.88</v>
      </c>
      <c r="AL20" s="3">
        <v>0</v>
      </c>
      <c r="AM20" s="3">
        <v>0</v>
      </c>
      <c r="AN20" s="3">
        <f>AJ20-AK20-AL20+AM20</f>
        <v>70186464.019999996</v>
      </c>
      <c r="AO20" s="3">
        <f>AN20/1000</f>
        <v>70186.464019999999</v>
      </c>
      <c r="AQ20" s="3">
        <v>73864009.499999985</v>
      </c>
      <c r="AR20" s="3">
        <v>1477979.93</v>
      </c>
      <c r="AS20" s="3">
        <v>0</v>
      </c>
      <c r="AT20" s="3">
        <v>0</v>
      </c>
      <c r="AU20" s="3">
        <f>AQ20-AR20-AS20+AT20</f>
        <v>72386029.569999978</v>
      </c>
      <c r="AV20" s="3">
        <f>AU20/1000</f>
        <v>72386.029569999984</v>
      </c>
      <c r="AX20" s="79">
        <v>75938899.429999992</v>
      </c>
      <c r="AY20" s="3">
        <v>2303505.0299999998</v>
      </c>
      <c r="AZ20" s="3">
        <v>0</v>
      </c>
      <c r="BA20" s="79">
        <v>0</v>
      </c>
      <c r="BB20" s="3">
        <f>AX20-AY20-AZ20+BA20</f>
        <v>73635394.399999991</v>
      </c>
      <c r="BC20" s="3">
        <f>BB20/1000</f>
        <v>73635.39439999999</v>
      </c>
      <c r="BE20" s="79">
        <v>77325046.079999983</v>
      </c>
      <c r="BF20" s="3">
        <v>3998833.71</v>
      </c>
      <c r="BG20" s="3">
        <v>0</v>
      </c>
      <c r="BH20" s="79">
        <v>0</v>
      </c>
      <c r="BI20" s="3">
        <f>BE20-BF20-BG20+BH20</f>
        <v>73326212.36999999</v>
      </c>
      <c r="BJ20" s="3">
        <f>BI20/1000</f>
        <v>73326.212369999994</v>
      </c>
      <c r="BL20" s="79">
        <v>72297976.74000001</v>
      </c>
      <c r="BM20" s="3">
        <v>915211.07</v>
      </c>
      <c r="BN20" s="3">
        <v>0</v>
      </c>
      <c r="BO20" s="79">
        <v>0</v>
      </c>
      <c r="BP20" s="3">
        <f>BL20-BM20-BN20+BO20</f>
        <v>71382765.670000017</v>
      </c>
      <c r="BQ20" s="3">
        <f>BP20/1000</f>
        <v>71382.765670000023</v>
      </c>
      <c r="BS20" s="3">
        <v>74966498.290000007</v>
      </c>
      <c r="BT20" s="3">
        <v>940158.83000000007</v>
      </c>
      <c r="BU20" s="3">
        <v>0</v>
      </c>
      <c r="BV20" s="3">
        <v>0</v>
      </c>
      <c r="BW20" s="3">
        <f t="shared" si="9"/>
        <v>74026339.460000008</v>
      </c>
      <c r="BX20" s="3">
        <f t="shared" si="10"/>
        <v>74026.339460000003</v>
      </c>
      <c r="BZ20" s="3">
        <v>76123705.379999995</v>
      </c>
      <c r="CA20" s="3">
        <v>531215.94999999995</v>
      </c>
      <c r="CB20" s="3">
        <v>0</v>
      </c>
      <c r="CD20" s="3">
        <f t="shared" si="15"/>
        <v>76654921.329999998</v>
      </c>
      <c r="CE20" s="3">
        <f t="shared" si="16"/>
        <v>76654.921329999997</v>
      </c>
    </row>
    <row r="21" spans="1:83" x14ac:dyDescent="0.2">
      <c r="A21" s="1" t="s">
        <v>11</v>
      </c>
      <c r="B21" s="13">
        <v>98119</v>
      </c>
      <c r="C21" s="13">
        <v>107776.78188000002</v>
      </c>
      <c r="D21" s="13">
        <v>119633.32745000001</v>
      </c>
      <c r="E21" s="13">
        <v>129970.60878</v>
      </c>
      <c r="F21" s="13">
        <v>133652.93028999996</v>
      </c>
      <c r="G21" s="13">
        <v>134706.69519</v>
      </c>
      <c r="H21" s="13">
        <v>129699.08231</v>
      </c>
      <c r="I21" s="13">
        <v>132442.41595999998</v>
      </c>
      <c r="J21" s="13">
        <v>132670.11227999997</v>
      </c>
      <c r="K21" s="13">
        <f t="shared" si="13"/>
        <v>141684.43981000001</v>
      </c>
      <c r="L21" s="152">
        <f>(K21-J21)*100/J21</f>
        <v>6.7945427761267894</v>
      </c>
      <c r="M21" s="33">
        <f t="shared" si="14"/>
        <v>44.400615385399369</v>
      </c>
      <c r="O21" s="3">
        <v>99894932</v>
      </c>
      <c r="P21" s="52">
        <v>1069852.49</v>
      </c>
      <c r="Q21" s="30">
        <v>706268.06</v>
      </c>
      <c r="R21" s="30">
        <v>0</v>
      </c>
      <c r="S21" s="3">
        <f>O21-P21-Q21+R21</f>
        <v>98118811.450000003</v>
      </c>
      <c r="T21" s="3">
        <f>S21/1000</f>
        <v>98118.811450000008</v>
      </c>
      <c r="V21" s="149">
        <v>109179784.71000002</v>
      </c>
      <c r="W21" s="52">
        <v>647941.69999999995</v>
      </c>
      <c r="X21" s="30">
        <v>755061.13</v>
      </c>
      <c r="Y21" s="30">
        <v>0</v>
      </c>
      <c r="Z21" s="3">
        <f>V21-W21-X21+Y21</f>
        <v>107776781.88000003</v>
      </c>
      <c r="AA21" s="3">
        <f>Z21/1000</f>
        <v>107776.78188000002</v>
      </c>
      <c r="AC21" s="3">
        <v>121220133.07000002</v>
      </c>
      <c r="AD21" s="3">
        <v>850665.68</v>
      </c>
      <c r="AE21" s="3">
        <v>736139.94</v>
      </c>
      <c r="AF21" s="3">
        <v>0</v>
      </c>
      <c r="AG21" s="3">
        <f>AC21-AD21-AE21+AF21</f>
        <v>119633327.45000002</v>
      </c>
      <c r="AH21" s="3">
        <f>AG21/1000</f>
        <v>119633.32745000001</v>
      </c>
      <c r="AJ21" s="3">
        <v>131494013.58</v>
      </c>
      <c r="AK21" s="3">
        <v>691612.24</v>
      </c>
      <c r="AL21" s="3">
        <v>831792.56</v>
      </c>
      <c r="AM21" s="3">
        <v>0</v>
      </c>
      <c r="AN21" s="3">
        <f>AJ21-AK21-AL21+AM21</f>
        <v>129970608.78</v>
      </c>
      <c r="AO21" s="3">
        <f>AN21/1000</f>
        <v>129970.60878</v>
      </c>
      <c r="AQ21" s="3">
        <v>135515180.93999997</v>
      </c>
      <c r="AR21" s="3">
        <v>980327.72</v>
      </c>
      <c r="AS21" s="3">
        <v>884024.93</v>
      </c>
      <c r="AT21" s="3">
        <v>2102</v>
      </c>
      <c r="AU21" s="3">
        <f>AQ21-AR21-AS21+AT21</f>
        <v>133652930.28999996</v>
      </c>
      <c r="AV21" s="3">
        <f>AU21/1000</f>
        <v>133652.93028999996</v>
      </c>
      <c r="AX21" s="79">
        <v>135594432.51999998</v>
      </c>
      <c r="AY21" s="3">
        <v>218645.95</v>
      </c>
      <c r="AZ21" s="3">
        <v>669091.37999999989</v>
      </c>
      <c r="BA21" s="79">
        <v>0</v>
      </c>
      <c r="BB21" s="3">
        <f>AX21-AY21-AZ21+BA21</f>
        <v>134706695.19</v>
      </c>
      <c r="BC21" s="3">
        <f>BB21/1000</f>
        <v>134706.69519</v>
      </c>
      <c r="BE21" s="79">
        <v>130885662.67</v>
      </c>
      <c r="BF21" s="3">
        <v>508279.98</v>
      </c>
      <c r="BG21" s="3">
        <v>678300.38</v>
      </c>
      <c r="BH21" s="79">
        <v>0</v>
      </c>
      <c r="BI21" s="3">
        <f>BE21-BF21-BG21+BH21</f>
        <v>129699082.31</v>
      </c>
      <c r="BJ21" s="3">
        <f>BI21/1000</f>
        <v>129699.08231</v>
      </c>
      <c r="BL21" s="79">
        <v>133136781.2</v>
      </c>
      <c r="BM21" s="3">
        <v>9374.31</v>
      </c>
      <c r="BN21" s="3">
        <v>684990.92999999993</v>
      </c>
      <c r="BO21" s="79">
        <v>0</v>
      </c>
      <c r="BP21" s="3">
        <f>BL21-BM21-BN21+BO21</f>
        <v>132442415.95999999</v>
      </c>
      <c r="BQ21" s="3">
        <f>BP21/1000</f>
        <v>132442.41595999998</v>
      </c>
      <c r="BS21" s="3">
        <v>133494720.16999999</v>
      </c>
      <c r="BT21" s="3">
        <v>86222.1</v>
      </c>
      <c r="BU21" s="3">
        <v>738385.79</v>
      </c>
      <c r="BV21" s="3">
        <v>0</v>
      </c>
      <c r="BW21" s="3">
        <f t="shared" si="9"/>
        <v>132670112.27999999</v>
      </c>
      <c r="BX21" s="3">
        <f t="shared" si="10"/>
        <v>132670.11227999997</v>
      </c>
      <c r="BZ21" s="3">
        <v>140495908.09999999</v>
      </c>
      <c r="CA21" s="3">
        <v>404723.72000000003</v>
      </c>
      <c r="CB21" s="3">
        <v>783807.98999999987</v>
      </c>
      <c r="CD21" s="3">
        <f t="shared" si="15"/>
        <v>141684439.81</v>
      </c>
      <c r="CE21" s="3">
        <f t="shared" si="16"/>
        <v>141684.43981000001</v>
      </c>
    </row>
    <row r="22" spans="1:83" x14ac:dyDescent="0.2">
      <c r="A22" s="1" t="s">
        <v>12</v>
      </c>
      <c r="B22" s="13">
        <v>19507</v>
      </c>
      <c r="C22" s="13">
        <v>20450.568839999996</v>
      </c>
      <c r="D22" s="13">
        <v>21645.090809999991</v>
      </c>
      <c r="E22" s="13">
        <v>23776.07349000001</v>
      </c>
      <c r="F22" s="13">
        <v>23899.5435</v>
      </c>
      <c r="G22" s="13">
        <v>23158.346610000004</v>
      </c>
      <c r="H22" s="13">
        <v>23199.36665</v>
      </c>
      <c r="I22" s="13">
        <v>23530.367349999997</v>
      </c>
      <c r="J22" s="13">
        <v>24393.357049999999</v>
      </c>
      <c r="K22" s="13">
        <f t="shared" si="13"/>
        <v>24843.360690000001</v>
      </c>
      <c r="L22" s="152">
        <f>(K22-J22)*100/J22</f>
        <v>1.8447794581025192</v>
      </c>
      <c r="M22" s="33">
        <f t="shared" si="14"/>
        <v>27.356132106423342</v>
      </c>
      <c r="O22" s="3">
        <v>20244326</v>
      </c>
      <c r="P22" s="52">
        <v>441667.1</v>
      </c>
      <c r="Q22" s="30">
        <v>309026.42</v>
      </c>
      <c r="R22" s="46">
        <v>13752</v>
      </c>
      <c r="S22" s="3">
        <f>O22-P22-Q22+R22</f>
        <v>19507384.479999997</v>
      </c>
      <c r="T22" s="3">
        <f>S22/1000</f>
        <v>19507.384479999997</v>
      </c>
      <c r="V22" s="149">
        <v>20786097.889999997</v>
      </c>
      <c r="W22" s="52">
        <v>62767.64</v>
      </c>
      <c r="X22" s="30">
        <v>272761.40999999997</v>
      </c>
      <c r="Y22" s="46">
        <v>0</v>
      </c>
      <c r="Z22" s="3">
        <f>V22-W22-X22+Y22</f>
        <v>20450568.839999996</v>
      </c>
      <c r="AA22" s="3">
        <f>Z22/1000</f>
        <v>20450.568839999996</v>
      </c>
      <c r="AC22" s="3">
        <v>22233943.019999992</v>
      </c>
      <c r="AD22" s="3">
        <v>191959.43</v>
      </c>
      <c r="AE22" s="3">
        <v>396892.78</v>
      </c>
      <c r="AF22" s="3">
        <v>0</v>
      </c>
      <c r="AG22" s="3">
        <f>AC22-AD22-AE22+AF22</f>
        <v>21645090.809999991</v>
      </c>
      <c r="AH22" s="3">
        <f>AG22/1000</f>
        <v>21645.090809999991</v>
      </c>
      <c r="AJ22" s="3">
        <v>24303907.580000009</v>
      </c>
      <c r="AK22" s="3">
        <v>55182.26</v>
      </c>
      <c r="AL22" s="3">
        <v>472651.83</v>
      </c>
      <c r="AM22" s="3">
        <v>0</v>
      </c>
      <c r="AN22" s="3">
        <f>AJ22-AK22-AL22+AM22</f>
        <v>23776073.49000001</v>
      </c>
      <c r="AO22" s="3">
        <f>AN22/1000</f>
        <v>23776.07349000001</v>
      </c>
      <c r="AQ22" s="3">
        <v>24127185.530000001</v>
      </c>
      <c r="AR22" s="3">
        <v>92111.340000000011</v>
      </c>
      <c r="AS22" s="3">
        <v>135530.69</v>
      </c>
      <c r="AT22" s="3">
        <v>0</v>
      </c>
      <c r="AU22" s="3">
        <f>AQ22-AR22-AS22+AT22</f>
        <v>23899543.5</v>
      </c>
      <c r="AV22" s="3">
        <f>AU22/1000</f>
        <v>23899.5435</v>
      </c>
      <c r="AX22" s="79">
        <v>23243279.600000001</v>
      </c>
      <c r="AY22" s="3">
        <v>31604.989999999998</v>
      </c>
      <c r="AZ22" s="3">
        <v>53328</v>
      </c>
      <c r="BA22" s="79">
        <v>0</v>
      </c>
      <c r="BB22" s="3">
        <f>AX22-AY22-AZ22+BA22</f>
        <v>23158346.610000003</v>
      </c>
      <c r="BC22" s="3">
        <f>BB22/1000</f>
        <v>23158.346610000004</v>
      </c>
      <c r="BE22" s="79">
        <v>23261191.149999999</v>
      </c>
      <c r="BF22" s="3">
        <v>4061.5</v>
      </c>
      <c r="BG22" s="3">
        <v>57763</v>
      </c>
      <c r="BH22" s="79">
        <v>0</v>
      </c>
      <c r="BI22" s="3">
        <f>BE22-BF22-BG22+BH22</f>
        <v>23199366.649999999</v>
      </c>
      <c r="BJ22" s="3">
        <f>BI22/1000</f>
        <v>23199.36665</v>
      </c>
      <c r="BL22" s="79">
        <v>23696676.559999999</v>
      </c>
      <c r="BM22" s="3">
        <v>91030.75</v>
      </c>
      <c r="BN22" s="3">
        <v>75278.459999999992</v>
      </c>
      <c r="BO22" s="79">
        <v>0</v>
      </c>
      <c r="BP22" s="3">
        <f>BL22-BM22-BN22+BO22</f>
        <v>23530367.349999998</v>
      </c>
      <c r="BQ22" s="3">
        <f>BP22/1000</f>
        <v>23530.367349999997</v>
      </c>
      <c r="BS22" s="3">
        <v>24705485.849999998</v>
      </c>
      <c r="BT22" s="3">
        <v>230181.95</v>
      </c>
      <c r="BU22" s="3">
        <v>81946.850000000006</v>
      </c>
      <c r="BV22" s="3">
        <v>0</v>
      </c>
      <c r="BW22" s="3">
        <f t="shared" si="9"/>
        <v>24393357.049999997</v>
      </c>
      <c r="BX22" s="3">
        <f t="shared" si="10"/>
        <v>24393.357049999999</v>
      </c>
      <c r="BZ22" s="3">
        <v>24687648.280000001</v>
      </c>
      <c r="CA22" s="3">
        <v>79817.53</v>
      </c>
      <c r="CB22" s="3">
        <v>75894.880000000005</v>
      </c>
      <c r="CD22" s="3">
        <f t="shared" si="15"/>
        <v>24843360.690000001</v>
      </c>
      <c r="CE22" s="3">
        <f t="shared" si="16"/>
        <v>24843.360690000001</v>
      </c>
    </row>
    <row r="23" spans="1:83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33"/>
      <c r="M23" s="33"/>
      <c r="P23" s="52"/>
      <c r="Q23" s="30"/>
      <c r="R23" s="30"/>
      <c r="V23" s="149"/>
      <c r="W23" s="52"/>
      <c r="X23" s="30"/>
      <c r="Y23" s="30"/>
      <c r="AX23" s="79"/>
      <c r="BA23" s="79"/>
      <c r="BE23" s="79"/>
      <c r="BH23" s="79"/>
      <c r="BL23" s="79"/>
      <c r="BO23" s="79"/>
    </row>
    <row r="24" spans="1:83" x14ac:dyDescent="0.2">
      <c r="A24" s="1" t="s">
        <v>13</v>
      </c>
      <c r="B24" s="13">
        <v>152390</v>
      </c>
      <c r="C24" s="13">
        <v>163936.94832000005</v>
      </c>
      <c r="D24" s="13">
        <v>177579.09077999997</v>
      </c>
      <c r="E24" s="13">
        <v>197732.48006999999</v>
      </c>
      <c r="F24" s="13">
        <v>203162.62230000002</v>
      </c>
      <c r="G24" s="13">
        <v>200565.01957999999</v>
      </c>
      <c r="H24" s="13">
        <v>200958.91186000005</v>
      </c>
      <c r="I24" s="13">
        <v>200325.02476999999</v>
      </c>
      <c r="J24" s="13">
        <v>198222.58344999995</v>
      </c>
      <c r="K24" s="13">
        <f t="shared" ref="K24" si="17">CE24</f>
        <v>205252.22668000002</v>
      </c>
      <c r="L24" s="152">
        <f>(K24-J24)*100/J24</f>
        <v>3.5463382161867774</v>
      </c>
      <c r="M24" s="33">
        <f t="shared" ref="M24" si="18">(K24-B24)*100/B24</f>
        <v>34.688776612638641</v>
      </c>
      <c r="O24" s="3">
        <v>153988856</v>
      </c>
      <c r="P24" s="52">
        <v>852859.48</v>
      </c>
      <c r="Q24" s="30">
        <v>751022.9</v>
      </c>
      <c r="R24" s="30">
        <v>4749</v>
      </c>
      <c r="S24" s="3">
        <f>O24-P24-Q24+R24</f>
        <v>152389722.62</v>
      </c>
      <c r="T24" s="3">
        <f>S24/1000</f>
        <v>152389.72262000002</v>
      </c>
      <c r="V24" s="149">
        <v>165479896.99000004</v>
      </c>
      <c r="W24" s="52">
        <v>681759.44</v>
      </c>
      <c r="X24" s="30">
        <v>862332.23</v>
      </c>
      <c r="Y24" s="30">
        <v>1143</v>
      </c>
      <c r="Z24" s="3">
        <f>V24-W24-X24+Y24</f>
        <v>163936948.32000005</v>
      </c>
      <c r="AA24" s="3">
        <f>Z24/1000</f>
        <v>163936.94832000005</v>
      </c>
      <c r="AC24" s="3">
        <v>178939717.73999995</v>
      </c>
      <c r="AD24" s="3">
        <v>431517.94</v>
      </c>
      <c r="AE24" s="3">
        <v>931379.67</v>
      </c>
      <c r="AF24" s="3">
        <v>2270.65</v>
      </c>
      <c r="AG24" s="3">
        <f>AC24-AD24-AE24+AF24</f>
        <v>177579090.77999997</v>
      </c>
      <c r="AH24" s="3">
        <f>AG24/1000</f>
        <v>177579.09077999997</v>
      </c>
      <c r="AJ24" s="3">
        <v>199921348.5</v>
      </c>
      <c r="AK24" s="3">
        <v>1115729.06</v>
      </c>
      <c r="AL24" s="3">
        <v>1073139.3700000001</v>
      </c>
      <c r="AM24" s="3">
        <v>0</v>
      </c>
      <c r="AN24" s="3">
        <f>AJ24-AK24-AL24+AM24</f>
        <v>197732480.06999999</v>
      </c>
      <c r="AO24" s="3">
        <f>AN24/1000</f>
        <v>197732.48006999999</v>
      </c>
      <c r="AQ24" s="3">
        <v>204927225.70000002</v>
      </c>
      <c r="AR24" s="3">
        <v>685107.37000000011</v>
      </c>
      <c r="AS24" s="3">
        <v>1079496.03</v>
      </c>
      <c r="AT24" s="3">
        <v>0</v>
      </c>
      <c r="AU24" s="3">
        <f>AQ24-AR24-AS24+AT24</f>
        <v>203162622.30000001</v>
      </c>
      <c r="AV24" s="3">
        <f>AU24/1000</f>
        <v>203162.62230000002</v>
      </c>
      <c r="AX24" s="79">
        <v>202245999.42999998</v>
      </c>
      <c r="AY24" s="3">
        <v>494812.99999999994</v>
      </c>
      <c r="AZ24" s="3">
        <v>1186166.8500000001</v>
      </c>
      <c r="BA24" s="79">
        <v>0</v>
      </c>
      <c r="BB24" s="3">
        <f>AX24-AY24-AZ24+BA24</f>
        <v>200565019.57999998</v>
      </c>
      <c r="BC24" s="3">
        <f>BB24/1000</f>
        <v>200565.01957999999</v>
      </c>
      <c r="BE24" s="79">
        <v>201893270.73000005</v>
      </c>
      <c r="BF24" s="3">
        <v>714521.69</v>
      </c>
      <c r="BG24" s="3">
        <v>219837.18</v>
      </c>
      <c r="BH24" s="79">
        <v>0</v>
      </c>
      <c r="BI24" s="3">
        <f>BE24-BF24-BG24+BH24</f>
        <v>200958911.86000004</v>
      </c>
      <c r="BJ24" s="3">
        <f>BI24/1000</f>
        <v>200958.91186000005</v>
      </c>
      <c r="BL24" s="79">
        <v>200969471.47999999</v>
      </c>
      <c r="BM24" s="3">
        <v>588980.6</v>
      </c>
      <c r="BN24" s="3">
        <v>55466.11</v>
      </c>
      <c r="BO24" s="79">
        <v>0</v>
      </c>
      <c r="BP24" s="3">
        <f>BL24-BM24-BN24+BO24</f>
        <v>200325024.76999998</v>
      </c>
      <c r="BQ24" s="3">
        <f>BP24/1000</f>
        <v>200325.02476999999</v>
      </c>
      <c r="BS24" s="3">
        <v>199391389.67999995</v>
      </c>
      <c r="BT24" s="3">
        <v>1168806.23</v>
      </c>
      <c r="BU24" s="3">
        <v>0</v>
      </c>
      <c r="BV24" s="3">
        <v>0</v>
      </c>
      <c r="BW24" s="3">
        <f t="shared" si="9"/>
        <v>198222583.44999996</v>
      </c>
      <c r="BX24" s="3">
        <f t="shared" si="10"/>
        <v>198222.58344999995</v>
      </c>
      <c r="BZ24" s="3">
        <v>205140306.80000001</v>
      </c>
      <c r="CA24" s="3">
        <v>111919.88</v>
      </c>
      <c r="CB24" s="3">
        <v>0</v>
      </c>
      <c r="CD24" s="3">
        <f t="shared" ref="CD24" si="19">SUM(BZ24:CC24)</f>
        <v>205252226.68000001</v>
      </c>
      <c r="CE24" s="3">
        <f t="shared" ref="CE24" si="20">CD24/1000</f>
        <v>205252.22668000002</v>
      </c>
    </row>
    <row r="25" spans="1:83" x14ac:dyDescent="0.2">
      <c r="A25" s="1" t="s">
        <v>14</v>
      </c>
      <c r="B25" s="13">
        <v>19516</v>
      </c>
      <c r="C25" s="13">
        <v>20181.505269999998</v>
      </c>
      <c r="D25" s="13">
        <v>21899.718960000006</v>
      </c>
      <c r="E25" s="13">
        <v>23273.995669999997</v>
      </c>
      <c r="F25" s="13">
        <v>23405.149750000004</v>
      </c>
      <c r="G25" s="13">
        <v>23653.108029999996</v>
      </c>
      <c r="H25" s="13">
        <v>22586.855459999999</v>
      </c>
      <c r="I25" s="13">
        <v>21780.392030000003</v>
      </c>
      <c r="J25" s="13">
        <v>20211.447519999994</v>
      </c>
      <c r="K25" s="13">
        <f t="shared" si="13"/>
        <v>21695.725250000007</v>
      </c>
      <c r="L25" s="152">
        <f>(K25-J25)*100/J25</f>
        <v>7.3437477871451984</v>
      </c>
      <c r="M25" s="33">
        <f t="shared" si="14"/>
        <v>11.168913968026269</v>
      </c>
      <c r="O25" s="3">
        <v>19701903</v>
      </c>
      <c r="P25" s="52">
        <v>186051.01</v>
      </c>
      <c r="Q25" s="30">
        <v>0</v>
      </c>
      <c r="R25" s="30">
        <v>0</v>
      </c>
      <c r="S25" s="3">
        <f>O25-P25-Q25+R25</f>
        <v>19515851.989999998</v>
      </c>
      <c r="T25" s="3">
        <f>S25/1000</f>
        <v>19515.851989999999</v>
      </c>
      <c r="V25" s="149">
        <v>20468100.599999998</v>
      </c>
      <c r="W25" s="52">
        <v>286595.33</v>
      </c>
      <c r="X25" s="30">
        <v>0</v>
      </c>
      <c r="Y25" s="30">
        <v>0</v>
      </c>
      <c r="Z25" s="3">
        <f>V25-W25-X25+Y25</f>
        <v>20181505.27</v>
      </c>
      <c r="AA25" s="3">
        <f>Z25/1000</f>
        <v>20181.505269999998</v>
      </c>
      <c r="AC25" s="3">
        <v>22194779.500000004</v>
      </c>
      <c r="AD25" s="3">
        <v>295060.53999999998</v>
      </c>
      <c r="AE25" s="3">
        <v>0</v>
      </c>
      <c r="AF25" s="3">
        <v>0</v>
      </c>
      <c r="AG25" s="3">
        <f>AC25-AD25-AE25+AF25</f>
        <v>21899718.960000005</v>
      </c>
      <c r="AH25" s="3">
        <f>AG25/1000</f>
        <v>21899.718960000006</v>
      </c>
      <c r="AJ25" s="3">
        <v>23709802.869999997</v>
      </c>
      <c r="AK25" s="3">
        <v>435807.2</v>
      </c>
      <c r="AL25" s="3">
        <v>0</v>
      </c>
      <c r="AM25" s="3">
        <v>0</v>
      </c>
      <c r="AN25" s="3">
        <f>AJ25-AK25-AL25+AM25</f>
        <v>23273995.669999998</v>
      </c>
      <c r="AO25" s="3">
        <f>AN25/1000</f>
        <v>23273.995669999997</v>
      </c>
      <c r="AQ25" s="3">
        <v>23652233.160000004</v>
      </c>
      <c r="AR25" s="3">
        <v>247083.41</v>
      </c>
      <c r="AS25" s="3">
        <v>0</v>
      </c>
      <c r="AT25" s="3">
        <v>0</v>
      </c>
      <c r="AU25" s="3">
        <f>AQ25-AR25-AS25+AT25</f>
        <v>23405149.750000004</v>
      </c>
      <c r="AV25" s="3">
        <f>AU25/1000</f>
        <v>23405.149750000004</v>
      </c>
      <c r="AX25" s="79">
        <v>23898776.219999999</v>
      </c>
      <c r="AY25" s="3">
        <v>245668.18999999997</v>
      </c>
      <c r="AZ25" s="3">
        <v>0</v>
      </c>
      <c r="BA25" s="79">
        <v>0</v>
      </c>
      <c r="BB25" s="3">
        <f>AX25-AY25-AZ25+BA25</f>
        <v>23653108.029999997</v>
      </c>
      <c r="BC25" s="3">
        <f>BB25/1000</f>
        <v>23653.108029999996</v>
      </c>
      <c r="BE25" s="79">
        <v>22806177.499999996</v>
      </c>
      <c r="BF25" s="3">
        <v>219322.03999999998</v>
      </c>
      <c r="BG25" s="3">
        <v>0</v>
      </c>
      <c r="BH25" s="79">
        <v>0</v>
      </c>
      <c r="BI25" s="3">
        <f>BE25-BF25-BG25+BH25</f>
        <v>22586855.459999997</v>
      </c>
      <c r="BJ25" s="3">
        <f>BI25/1000</f>
        <v>22586.855459999999</v>
      </c>
      <c r="BL25" s="79">
        <v>22026137.59</v>
      </c>
      <c r="BM25" s="3">
        <v>245745.56</v>
      </c>
      <c r="BN25" s="3">
        <v>0</v>
      </c>
      <c r="BO25" s="79">
        <v>0</v>
      </c>
      <c r="BP25" s="3">
        <f>BL25-BM25-BN25+BO25</f>
        <v>21780392.030000001</v>
      </c>
      <c r="BQ25" s="3">
        <f>BP25/1000</f>
        <v>21780.392030000003</v>
      </c>
      <c r="BS25" s="3">
        <v>20985380.149999995</v>
      </c>
      <c r="BT25" s="3">
        <v>773932.62999999989</v>
      </c>
      <c r="BU25" s="3">
        <v>0</v>
      </c>
      <c r="BV25" s="3">
        <v>0</v>
      </c>
      <c r="BW25" s="3">
        <f t="shared" si="9"/>
        <v>20211447.519999996</v>
      </c>
      <c r="BX25" s="3">
        <f t="shared" si="10"/>
        <v>20211.447519999994</v>
      </c>
      <c r="BZ25" s="3">
        <v>20956613.880000006</v>
      </c>
      <c r="CA25" s="3">
        <v>739111.37</v>
      </c>
      <c r="CB25" s="3">
        <v>0</v>
      </c>
      <c r="CD25" s="3">
        <f t="shared" si="15"/>
        <v>21695725.250000007</v>
      </c>
      <c r="CE25" s="3">
        <f t="shared" si="16"/>
        <v>21695.725250000007</v>
      </c>
    </row>
    <row r="26" spans="1:83" x14ac:dyDescent="0.2">
      <c r="A26" s="1" t="s">
        <v>15</v>
      </c>
      <c r="B26" s="13">
        <v>140547</v>
      </c>
      <c r="C26" s="13">
        <v>158258.00561999998</v>
      </c>
      <c r="D26" s="13">
        <v>175228.43623000002</v>
      </c>
      <c r="E26" s="13">
        <v>184380.83917000005</v>
      </c>
      <c r="F26" s="13">
        <v>184848.13799000002</v>
      </c>
      <c r="G26" s="13">
        <v>181531.80219999995</v>
      </c>
      <c r="H26" s="13">
        <v>181875.71985000008</v>
      </c>
      <c r="I26" s="13">
        <v>180670.65906000003</v>
      </c>
      <c r="J26" s="13">
        <v>177411.11211000002</v>
      </c>
      <c r="K26" s="13">
        <f t="shared" si="13"/>
        <v>175121.26033000002</v>
      </c>
      <c r="L26" s="152">
        <f>(K26-J26)*100/J26</f>
        <v>-1.2907036953695568</v>
      </c>
      <c r="M26" s="33">
        <f t="shared" si="14"/>
        <v>24.599785360057503</v>
      </c>
      <c r="O26" s="3">
        <v>142327929</v>
      </c>
      <c r="P26" s="52">
        <v>1781024.58</v>
      </c>
      <c r="Q26" s="30">
        <v>0</v>
      </c>
      <c r="R26" s="30">
        <v>0</v>
      </c>
      <c r="S26" s="3">
        <f>O26-P26-Q26+R26</f>
        <v>140546904.41999999</v>
      </c>
      <c r="T26" s="3">
        <f>S26/1000</f>
        <v>140546.90441999998</v>
      </c>
      <c r="V26" s="149">
        <v>160758235.91999999</v>
      </c>
      <c r="W26" s="52">
        <v>2500230.2999999998</v>
      </c>
      <c r="X26" s="30">
        <v>0</v>
      </c>
      <c r="Y26" s="30">
        <v>0</v>
      </c>
      <c r="Z26" s="3">
        <f>V26-W26-X26+Y26</f>
        <v>158258005.61999997</v>
      </c>
      <c r="AA26" s="3">
        <f>Z26/1000</f>
        <v>158258.00561999998</v>
      </c>
      <c r="AC26" s="3">
        <v>177649225.46000001</v>
      </c>
      <c r="AD26" s="3">
        <v>2420789.23</v>
      </c>
      <c r="AE26" s="3">
        <v>0</v>
      </c>
      <c r="AF26" s="3">
        <v>0</v>
      </c>
      <c r="AG26" s="3">
        <f>AC26-AD26-AE26+AF26</f>
        <v>175228436.23000002</v>
      </c>
      <c r="AH26" s="3">
        <f>AG26/1000</f>
        <v>175228.43623000002</v>
      </c>
      <c r="AJ26" s="3">
        <v>186642925.91000006</v>
      </c>
      <c r="AK26" s="3">
        <v>2262086.7400000002</v>
      </c>
      <c r="AL26" s="3">
        <v>0</v>
      </c>
      <c r="AM26" s="3">
        <v>0</v>
      </c>
      <c r="AN26" s="3">
        <f>AJ26-AK26-AL26+AM26</f>
        <v>184380839.17000005</v>
      </c>
      <c r="AO26" s="3">
        <f>AN26/1000</f>
        <v>184380.83917000005</v>
      </c>
      <c r="AQ26" s="3">
        <v>186876061.03</v>
      </c>
      <c r="AR26" s="3">
        <v>2027923.0399999998</v>
      </c>
      <c r="AS26" s="3">
        <v>0</v>
      </c>
      <c r="AT26" s="3">
        <v>0</v>
      </c>
      <c r="AU26" s="3">
        <f>AQ26-AR26-AS26+AT26</f>
        <v>184848137.99000001</v>
      </c>
      <c r="AV26" s="3">
        <f>AU26/1000</f>
        <v>184848.13799000002</v>
      </c>
      <c r="AX26" s="79">
        <v>183326294.46999997</v>
      </c>
      <c r="AY26" s="3">
        <v>1794492.27</v>
      </c>
      <c r="AZ26" s="3">
        <v>0</v>
      </c>
      <c r="BA26" s="79">
        <v>0</v>
      </c>
      <c r="BB26" s="3">
        <f>AX26-AY26-AZ26+BA26</f>
        <v>181531802.19999996</v>
      </c>
      <c r="BC26" s="3">
        <f>BB26/1000</f>
        <v>181531.80219999995</v>
      </c>
      <c r="BE26" s="79">
        <v>183495980.86000007</v>
      </c>
      <c r="BF26" s="3">
        <v>1620261.01</v>
      </c>
      <c r="BG26" s="3">
        <v>0</v>
      </c>
      <c r="BH26" s="79">
        <v>0</v>
      </c>
      <c r="BI26" s="3">
        <f>BE26-BF26-BG26+BH26</f>
        <v>181875719.85000008</v>
      </c>
      <c r="BJ26" s="3">
        <f>BI26/1000</f>
        <v>181875.71985000008</v>
      </c>
      <c r="BL26" s="79">
        <v>182161141.79000002</v>
      </c>
      <c r="BM26" s="3">
        <v>1490482.73</v>
      </c>
      <c r="BN26" s="3">
        <v>0</v>
      </c>
      <c r="BO26" s="79">
        <v>0</v>
      </c>
      <c r="BP26" s="3">
        <f>BL26-BM26-BN26+BO26</f>
        <v>180670659.06000003</v>
      </c>
      <c r="BQ26" s="3">
        <f>BP26/1000</f>
        <v>180670.65906000003</v>
      </c>
      <c r="BS26" s="3">
        <v>178461144.79000002</v>
      </c>
      <c r="BT26" s="3">
        <v>1050032.6800000002</v>
      </c>
      <c r="BU26" s="3">
        <v>0</v>
      </c>
      <c r="BV26" s="3">
        <v>0</v>
      </c>
      <c r="BW26" s="3">
        <f t="shared" si="9"/>
        <v>177411112.11000001</v>
      </c>
      <c r="BX26" s="3">
        <f t="shared" si="10"/>
        <v>177411.11211000002</v>
      </c>
      <c r="BZ26" s="3">
        <v>173534002.64000002</v>
      </c>
      <c r="CA26" s="3">
        <v>1587257.69</v>
      </c>
      <c r="CB26" s="3">
        <v>0</v>
      </c>
      <c r="CD26" s="3">
        <f t="shared" si="15"/>
        <v>175121260.33000001</v>
      </c>
      <c r="CE26" s="3">
        <f t="shared" si="16"/>
        <v>175121.26033000002</v>
      </c>
    </row>
    <row r="27" spans="1:83" x14ac:dyDescent="0.2">
      <c r="A27" s="1" t="s">
        <v>16</v>
      </c>
      <c r="B27" s="13">
        <v>217697</v>
      </c>
      <c r="C27" s="13">
        <v>232223.33193000001</v>
      </c>
      <c r="D27" s="13">
        <v>246371.39059</v>
      </c>
      <c r="E27" s="13">
        <v>277522.41922000004</v>
      </c>
      <c r="F27" s="13">
        <v>296826.5013</v>
      </c>
      <c r="G27" s="13">
        <v>300815.11091999995</v>
      </c>
      <c r="H27" s="13">
        <v>308561.38005000004</v>
      </c>
      <c r="I27" s="13">
        <v>307759.04584999994</v>
      </c>
      <c r="J27" s="13">
        <v>315655.36480999994</v>
      </c>
      <c r="K27" s="13">
        <f t="shared" si="13"/>
        <v>325905.28762999998</v>
      </c>
      <c r="L27" s="152">
        <f>(K27-J27)*100/J27</f>
        <v>3.2471879025942409</v>
      </c>
      <c r="M27" s="33">
        <f t="shared" si="14"/>
        <v>49.705915850930417</v>
      </c>
      <c r="O27" s="3">
        <v>218242390</v>
      </c>
      <c r="P27" s="52">
        <v>545040.97</v>
      </c>
      <c r="Q27" s="30">
        <v>0</v>
      </c>
      <c r="R27" s="30">
        <v>0</v>
      </c>
      <c r="S27" s="3">
        <f>O27-P27-Q27+R27</f>
        <v>217697349.03</v>
      </c>
      <c r="T27" s="3">
        <f>S27/1000</f>
        <v>217697.34903000001</v>
      </c>
      <c r="V27" s="149">
        <v>232519301.18000001</v>
      </c>
      <c r="W27" s="52">
        <v>295969.25</v>
      </c>
      <c r="X27" s="30">
        <v>0</v>
      </c>
      <c r="Y27" s="30">
        <v>0</v>
      </c>
      <c r="Z27" s="3">
        <f>V27-W27-X27+Y27</f>
        <v>232223331.93000001</v>
      </c>
      <c r="AA27" s="3">
        <f>Z27/1000</f>
        <v>232223.33193000001</v>
      </c>
      <c r="AC27" s="3">
        <v>246770171.62</v>
      </c>
      <c r="AD27" s="3">
        <v>398781.03</v>
      </c>
      <c r="AE27" s="3">
        <v>0</v>
      </c>
      <c r="AF27" s="3">
        <v>0</v>
      </c>
      <c r="AG27" s="3">
        <f>AC27-AD27-AE27+AF27</f>
        <v>246371390.59</v>
      </c>
      <c r="AH27" s="3">
        <f>AG27/1000</f>
        <v>246371.39059</v>
      </c>
      <c r="AJ27" s="3">
        <v>277987022.22000003</v>
      </c>
      <c r="AK27" s="3">
        <v>464603</v>
      </c>
      <c r="AL27" s="3">
        <v>0</v>
      </c>
      <c r="AM27" s="3">
        <v>0</v>
      </c>
      <c r="AN27" s="3">
        <f>AJ27-AK27-AL27+AM27</f>
        <v>277522419.22000003</v>
      </c>
      <c r="AO27" s="3">
        <f>AN27/1000</f>
        <v>277522.41922000004</v>
      </c>
      <c r="AQ27" s="3">
        <v>297295709.81</v>
      </c>
      <c r="AR27" s="3">
        <v>469208.51</v>
      </c>
      <c r="AS27" s="3">
        <v>0</v>
      </c>
      <c r="AT27" s="3">
        <v>0</v>
      </c>
      <c r="AU27" s="3">
        <f>AQ27-AR27-AS27+AT27</f>
        <v>296826501.30000001</v>
      </c>
      <c r="AV27" s="3">
        <f>AU27/1000</f>
        <v>296826.5013</v>
      </c>
      <c r="AX27" s="79">
        <v>301182214.41999996</v>
      </c>
      <c r="AY27" s="3">
        <v>367103.5</v>
      </c>
      <c r="AZ27" s="3">
        <v>0</v>
      </c>
      <c r="BA27" s="79">
        <v>0</v>
      </c>
      <c r="BB27" s="3">
        <f>AX27-AY27-AZ27+BA27</f>
        <v>300815110.91999996</v>
      </c>
      <c r="BC27" s="3">
        <f>BB27/1000</f>
        <v>300815.11091999995</v>
      </c>
      <c r="BE27" s="79">
        <v>308758591.05000001</v>
      </c>
      <c r="BF27" s="3">
        <v>197211</v>
      </c>
      <c r="BG27" s="3">
        <v>0</v>
      </c>
      <c r="BH27" s="79">
        <v>0</v>
      </c>
      <c r="BI27" s="3">
        <f>BE27-BF27-BG27+BH27</f>
        <v>308561380.05000001</v>
      </c>
      <c r="BJ27" s="3">
        <f>BI27/1000</f>
        <v>308561.38005000004</v>
      </c>
      <c r="BL27" s="79">
        <v>307974318.89999998</v>
      </c>
      <c r="BM27" s="3">
        <v>215273.05</v>
      </c>
      <c r="BN27" s="3">
        <v>0</v>
      </c>
      <c r="BO27" s="79">
        <v>0</v>
      </c>
      <c r="BP27" s="3">
        <f>BL27-BM27-BN27+BO27</f>
        <v>307759045.84999996</v>
      </c>
      <c r="BQ27" s="3">
        <f>BP27/1000</f>
        <v>307759.04584999994</v>
      </c>
      <c r="BS27" s="3">
        <v>316002036.60999995</v>
      </c>
      <c r="BT27" s="3">
        <v>346671.8</v>
      </c>
      <c r="BU27" s="3">
        <v>0</v>
      </c>
      <c r="BV27" s="3">
        <v>0</v>
      </c>
      <c r="BW27" s="3">
        <f t="shared" si="9"/>
        <v>315655364.80999994</v>
      </c>
      <c r="BX27" s="3">
        <f t="shared" si="10"/>
        <v>315655.36480999994</v>
      </c>
      <c r="BZ27" s="3">
        <v>325070057.63</v>
      </c>
      <c r="CA27" s="3">
        <v>835230</v>
      </c>
      <c r="CB27" s="3">
        <v>0</v>
      </c>
      <c r="CD27" s="3">
        <f t="shared" si="15"/>
        <v>325905287.63</v>
      </c>
      <c r="CE27" s="3">
        <f t="shared" si="16"/>
        <v>325905.28762999998</v>
      </c>
    </row>
    <row r="28" spans="1:83" x14ac:dyDescent="0.2">
      <c r="A28" s="1" t="s">
        <v>17</v>
      </c>
      <c r="B28" s="13">
        <v>10855</v>
      </c>
      <c r="C28" s="13">
        <v>11178.051170000001</v>
      </c>
      <c r="D28" s="13">
        <v>11726.429449999998</v>
      </c>
      <c r="E28" s="13">
        <v>11256.563829999997</v>
      </c>
      <c r="F28" s="13">
        <v>12563.12437</v>
      </c>
      <c r="G28" s="13">
        <v>12277.853849999998</v>
      </c>
      <c r="H28" s="13">
        <v>12185.059080000003</v>
      </c>
      <c r="I28" s="13">
        <v>11434.247359999999</v>
      </c>
      <c r="J28" s="13">
        <v>11299.472229999996</v>
      </c>
      <c r="K28" s="13">
        <f t="shared" si="13"/>
        <v>12728.039690000001</v>
      </c>
      <c r="L28" s="152">
        <f>(K28-J28)*100/J28</f>
        <v>12.642780396478802</v>
      </c>
      <c r="M28" s="33">
        <f t="shared" si="14"/>
        <v>17.255086964532488</v>
      </c>
      <c r="O28" s="3">
        <v>11233051</v>
      </c>
      <c r="P28" s="52">
        <v>255045.23</v>
      </c>
      <c r="Q28" s="30">
        <v>125034.32</v>
      </c>
      <c r="R28" s="30">
        <v>1981.9</v>
      </c>
      <c r="S28" s="3">
        <f>O28-P28-Q28+R28</f>
        <v>10854953.35</v>
      </c>
      <c r="T28" s="3">
        <f>S28/1000</f>
        <v>10854.95335</v>
      </c>
      <c r="V28" s="149">
        <v>11632005.84</v>
      </c>
      <c r="W28" s="52">
        <v>288478.03000000003</v>
      </c>
      <c r="X28" s="30">
        <v>165476.64000000001</v>
      </c>
      <c r="Y28" s="30">
        <v>0</v>
      </c>
      <c r="Z28" s="3">
        <f>V28-W28-X28+Y28</f>
        <v>11178051.17</v>
      </c>
      <c r="AA28" s="3">
        <f>Z28/1000</f>
        <v>11178.051170000001</v>
      </c>
      <c r="AC28" s="3">
        <v>12131195.269999998</v>
      </c>
      <c r="AD28" s="3">
        <v>210226.31</v>
      </c>
      <c r="AE28" s="3">
        <v>194539.51</v>
      </c>
      <c r="AF28" s="3">
        <v>0</v>
      </c>
      <c r="AG28" s="3">
        <f>AC28-AD28-AE28+AF28</f>
        <v>11726429.449999997</v>
      </c>
      <c r="AH28" s="3">
        <f>AG28/1000</f>
        <v>11726.429449999998</v>
      </c>
      <c r="AJ28" s="3">
        <v>11681070.729999999</v>
      </c>
      <c r="AK28" s="3">
        <v>77634.47</v>
      </c>
      <c r="AL28" s="3">
        <v>346872.43</v>
      </c>
      <c r="AM28" s="3">
        <v>0</v>
      </c>
      <c r="AN28" s="3">
        <f>AJ28-AK28-AL28+AM28</f>
        <v>11256563.829999998</v>
      </c>
      <c r="AO28" s="3">
        <f>AN28/1000</f>
        <v>11256.563829999997</v>
      </c>
      <c r="AQ28" s="3">
        <v>12968202.01</v>
      </c>
      <c r="AR28" s="3">
        <v>381475.97000000003</v>
      </c>
      <c r="AS28" s="3">
        <v>23601.67</v>
      </c>
      <c r="AT28" s="3">
        <v>0</v>
      </c>
      <c r="AU28" s="3">
        <f>AQ28-AR28-AS28+AT28</f>
        <v>12563124.369999999</v>
      </c>
      <c r="AV28" s="3">
        <f>AU28/1000</f>
        <v>12563.12437</v>
      </c>
      <c r="AX28" s="79">
        <v>13527778.119999997</v>
      </c>
      <c r="AY28" s="3">
        <v>1249924.27</v>
      </c>
      <c r="AZ28" s="3">
        <v>0</v>
      </c>
      <c r="BA28" s="79">
        <v>0</v>
      </c>
      <c r="BB28" s="3">
        <f>AX28-AY28-AZ28+BA28</f>
        <v>12277853.849999998</v>
      </c>
      <c r="BC28" s="3">
        <f>BB28/1000</f>
        <v>12277.853849999998</v>
      </c>
      <c r="BE28" s="79">
        <v>12390370.060000002</v>
      </c>
      <c r="BF28" s="3">
        <v>205310.98</v>
      </c>
      <c r="BG28" s="3">
        <v>0</v>
      </c>
      <c r="BH28" s="79">
        <v>0</v>
      </c>
      <c r="BI28" s="3">
        <f>BE28-BF28-BG28+BH28</f>
        <v>12185059.080000002</v>
      </c>
      <c r="BJ28" s="3">
        <f>BI28/1000</f>
        <v>12185.059080000003</v>
      </c>
      <c r="BL28" s="79">
        <v>11613190.559999999</v>
      </c>
      <c r="BM28" s="3">
        <v>178943.2</v>
      </c>
      <c r="BN28" s="3">
        <v>0</v>
      </c>
      <c r="BO28" s="79">
        <v>0</v>
      </c>
      <c r="BP28" s="3">
        <f>BL28-BM28-BN28+BO28</f>
        <v>11434247.359999999</v>
      </c>
      <c r="BQ28" s="3">
        <f>BP28/1000</f>
        <v>11434.247359999999</v>
      </c>
      <c r="BS28" s="3">
        <v>11475788.639999995</v>
      </c>
      <c r="BT28" s="3">
        <v>176316.41</v>
      </c>
      <c r="BU28" s="3">
        <v>0</v>
      </c>
      <c r="BV28" s="3">
        <v>0</v>
      </c>
      <c r="BW28" s="3">
        <f t="shared" si="9"/>
        <v>11299472.229999995</v>
      </c>
      <c r="BX28" s="3">
        <f t="shared" si="10"/>
        <v>11299.472229999996</v>
      </c>
      <c r="BZ28" s="3">
        <v>12216328.4</v>
      </c>
      <c r="CA28" s="3">
        <v>511711.29000000004</v>
      </c>
      <c r="CB28" s="3">
        <v>0</v>
      </c>
      <c r="CD28" s="3">
        <f t="shared" si="15"/>
        <v>12728039.690000001</v>
      </c>
      <c r="CE28" s="3">
        <f t="shared" si="16"/>
        <v>12728.039690000001</v>
      </c>
    </row>
    <row r="29" spans="1:83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33"/>
      <c r="M29" s="33"/>
      <c r="P29" s="52"/>
      <c r="Q29" s="30"/>
      <c r="R29" s="30"/>
      <c r="V29" s="149"/>
      <c r="W29" s="52"/>
      <c r="X29" s="30"/>
      <c r="Y29" s="30"/>
      <c r="AX29" s="79"/>
      <c r="BA29" s="79"/>
      <c r="BE29" s="79"/>
      <c r="BH29" s="79"/>
      <c r="BL29" s="79"/>
      <c r="BO29" s="79"/>
    </row>
    <row r="30" spans="1:83" x14ac:dyDescent="0.2">
      <c r="A30" s="1" t="s">
        <v>18</v>
      </c>
      <c r="B30" s="13">
        <v>729785</v>
      </c>
      <c r="C30" s="13">
        <v>768555.76543999976</v>
      </c>
      <c r="D30" s="13">
        <v>812262.62257999997</v>
      </c>
      <c r="E30" s="13">
        <v>846094.96300000022</v>
      </c>
      <c r="F30" s="13">
        <v>877101.68986000004</v>
      </c>
      <c r="G30" s="13">
        <v>887835.34527999989</v>
      </c>
      <c r="H30" s="13">
        <v>859736.10635999998</v>
      </c>
      <c r="I30" s="13">
        <v>844524.01200999995</v>
      </c>
      <c r="J30" s="13">
        <v>865943.88330999971</v>
      </c>
      <c r="K30" s="13">
        <f t="shared" ref="K30" si="21">CE30</f>
        <v>902053.7396600002</v>
      </c>
      <c r="L30" s="152">
        <f>(K30-J30)*100/J30</f>
        <v>4.1699995861133061</v>
      </c>
      <c r="M30" s="33">
        <f t="shared" ref="M30" si="22">(K30-B30)*100/B30</f>
        <v>23.605409765889981</v>
      </c>
      <c r="O30" s="3">
        <v>735765269</v>
      </c>
      <c r="P30" s="52">
        <v>3755068.22</v>
      </c>
      <c r="Q30" s="30">
        <v>2226644.8199999998</v>
      </c>
      <c r="R30" s="30">
        <v>1358</v>
      </c>
      <c r="S30" s="3">
        <f>O30-P30-Q30+R30</f>
        <v>729784913.95999992</v>
      </c>
      <c r="T30" s="3">
        <f t="shared" ref="T30:T39" si="23">S30/1000</f>
        <v>729784.91395999992</v>
      </c>
      <c r="V30" s="149">
        <v>773637207.56999969</v>
      </c>
      <c r="W30" s="52">
        <v>3765423.06</v>
      </c>
      <c r="X30" s="30">
        <v>1316019.07</v>
      </c>
      <c r="Y30" s="30">
        <v>0</v>
      </c>
      <c r="Z30" s="3">
        <f>V30-W30-X30+Y30</f>
        <v>768555765.4399997</v>
      </c>
      <c r="AA30" s="3">
        <f t="shared" ref="AA30:AA39" si="24">Z30/1000</f>
        <v>768555.76543999976</v>
      </c>
      <c r="AC30" s="3">
        <v>816133160.26999998</v>
      </c>
      <c r="AD30" s="3">
        <v>3870537.69</v>
      </c>
      <c r="AE30" s="3">
        <v>0</v>
      </c>
      <c r="AF30" s="3">
        <v>0</v>
      </c>
      <c r="AG30" s="3">
        <f>AC30-AD30-AE30+AF30</f>
        <v>812262622.57999992</v>
      </c>
      <c r="AH30" s="3">
        <f t="shared" ref="AH30:AH39" si="25">AG30/1000</f>
        <v>812262.62257999997</v>
      </c>
      <c r="AJ30" s="3">
        <v>849866942.40000021</v>
      </c>
      <c r="AK30" s="3">
        <v>3771979.4</v>
      </c>
      <c r="AL30" s="3">
        <v>0</v>
      </c>
      <c r="AM30" s="3">
        <v>0</v>
      </c>
      <c r="AN30" s="3">
        <f>AJ30-AK30-AL30+AM30</f>
        <v>846094963.00000024</v>
      </c>
      <c r="AO30" s="3">
        <f t="shared" ref="AO30:AO39" si="26">AN30/1000</f>
        <v>846094.96300000022</v>
      </c>
      <c r="AQ30" s="3">
        <v>880301306.23000002</v>
      </c>
      <c r="AR30" s="3">
        <v>3199616.3699999996</v>
      </c>
      <c r="AS30" s="3">
        <v>0</v>
      </c>
      <c r="AT30" s="3">
        <v>0</v>
      </c>
      <c r="AU30" s="3">
        <f>AQ30-AR30-AS30+AT30</f>
        <v>877101689.86000001</v>
      </c>
      <c r="AV30" s="3">
        <f>AU30/1000</f>
        <v>877101.68986000004</v>
      </c>
      <c r="AX30" s="79">
        <v>890031987.91999984</v>
      </c>
      <c r="AY30" s="3">
        <v>2196642.64</v>
      </c>
      <c r="AZ30" s="3">
        <v>0</v>
      </c>
      <c r="BA30" s="79">
        <v>0</v>
      </c>
      <c r="BB30" s="3">
        <f>AX30-AY30-AZ30+BA30</f>
        <v>887835345.27999985</v>
      </c>
      <c r="BC30" s="3">
        <f>BB30/1000</f>
        <v>887835.34527999989</v>
      </c>
      <c r="BE30" s="79">
        <v>862240839.87</v>
      </c>
      <c r="BF30" s="3">
        <v>2504733.5099999998</v>
      </c>
      <c r="BG30" s="3">
        <v>0</v>
      </c>
      <c r="BH30" s="79">
        <v>0</v>
      </c>
      <c r="BI30" s="3">
        <f>BE30-BF30-BG30+BH30</f>
        <v>859736106.36000001</v>
      </c>
      <c r="BJ30" s="3">
        <f>BI30/1000</f>
        <v>859736.10635999998</v>
      </c>
      <c r="BL30" s="79">
        <v>846360922.53999996</v>
      </c>
      <c r="BM30" s="3">
        <v>1836910.53</v>
      </c>
      <c r="BN30" s="3">
        <v>0</v>
      </c>
      <c r="BO30" s="79">
        <v>0</v>
      </c>
      <c r="BP30" s="3">
        <f>BL30-BM30-BN30+BO30</f>
        <v>844524012.00999999</v>
      </c>
      <c r="BQ30" s="3">
        <f>BP30/1000</f>
        <v>844524.01200999995</v>
      </c>
      <c r="BS30" s="3">
        <v>868837768.8099997</v>
      </c>
      <c r="BT30" s="3">
        <v>2893885.5000000005</v>
      </c>
      <c r="BU30" s="3">
        <v>0</v>
      </c>
      <c r="BV30" s="3">
        <v>0</v>
      </c>
      <c r="BW30" s="3">
        <f t="shared" si="9"/>
        <v>865943883.3099997</v>
      </c>
      <c r="BX30" s="3">
        <f t="shared" si="10"/>
        <v>865943.88330999971</v>
      </c>
      <c r="BZ30" s="3">
        <v>899812707.34000015</v>
      </c>
      <c r="CA30" s="3">
        <v>2241032.3199999998</v>
      </c>
      <c r="CB30" s="3">
        <v>0</v>
      </c>
      <c r="CD30" s="3">
        <f t="shared" ref="CD30" si="27">SUM(BZ30:CC30)</f>
        <v>902053739.66000021</v>
      </c>
      <c r="CE30" s="3">
        <f t="shared" ref="CE30" si="28">CD30/1000</f>
        <v>902053.7396600002</v>
      </c>
    </row>
    <row r="31" spans="1:83" x14ac:dyDescent="0.2">
      <c r="A31" s="1" t="s">
        <v>19</v>
      </c>
      <c r="B31" s="13">
        <v>488866</v>
      </c>
      <c r="C31" s="13">
        <v>527262.15793999995</v>
      </c>
      <c r="D31" s="13">
        <v>582296.55117000022</v>
      </c>
      <c r="E31" s="13">
        <v>676033.3240299999</v>
      </c>
      <c r="F31" s="13">
        <v>667014.04762999993</v>
      </c>
      <c r="G31" s="13">
        <v>655060.29552000004</v>
      </c>
      <c r="H31" s="13">
        <v>629353.60170999996</v>
      </c>
      <c r="I31" s="13">
        <v>572732.3862999999</v>
      </c>
      <c r="J31" s="13">
        <v>598748.4662299999</v>
      </c>
      <c r="K31" s="13">
        <f t="shared" si="13"/>
        <v>623957.98558999994</v>
      </c>
      <c r="L31" s="152">
        <f>(K31-J31)*100/J31</f>
        <v>4.2103689248226299</v>
      </c>
      <c r="M31" s="33">
        <f t="shared" si="14"/>
        <v>27.633745359669096</v>
      </c>
      <c r="O31" s="3">
        <v>509473463</v>
      </c>
      <c r="P31" s="46">
        <v>19619347</v>
      </c>
      <c r="Q31" s="30">
        <v>1001095.71</v>
      </c>
      <c r="R31" s="46">
        <v>12673.79</v>
      </c>
      <c r="S31" s="3">
        <f>O31-P31-Q31+R31</f>
        <v>488865694.08000004</v>
      </c>
      <c r="T31" s="3">
        <f t="shared" si="23"/>
        <v>488865.69408000004</v>
      </c>
      <c r="V31" s="149">
        <v>534355521.46999991</v>
      </c>
      <c r="W31" s="46">
        <v>5890633.0800000019</v>
      </c>
      <c r="X31" s="30">
        <v>1206111.8999999999</v>
      </c>
      <c r="Y31" s="46">
        <v>3381.45</v>
      </c>
      <c r="Z31" s="3">
        <f>V31-W31-X31+Y31</f>
        <v>527262157.93999994</v>
      </c>
      <c r="AA31" s="3">
        <f t="shared" si="24"/>
        <v>527262.15793999995</v>
      </c>
      <c r="AC31" s="3">
        <v>595629543.96000016</v>
      </c>
      <c r="AD31" s="3">
        <v>12770951.000000004</v>
      </c>
      <c r="AE31" s="3">
        <v>562041.79</v>
      </c>
      <c r="AF31" s="3">
        <v>0</v>
      </c>
      <c r="AG31" s="3">
        <f>AC31-AD31-AE31+AF31</f>
        <v>582296551.1700002</v>
      </c>
      <c r="AH31" s="3">
        <f t="shared" si="25"/>
        <v>582296.55117000022</v>
      </c>
      <c r="AJ31" s="3">
        <v>690652527.54999983</v>
      </c>
      <c r="AK31" s="3">
        <v>14566550.939999998</v>
      </c>
      <c r="AL31" s="3">
        <v>52652.58</v>
      </c>
      <c r="AM31" s="3">
        <v>0</v>
      </c>
      <c r="AN31" s="3">
        <f>AJ31-AK31-AL31+AM31</f>
        <v>676033324.02999985</v>
      </c>
      <c r="AO31" s="3">
        <f t="shared" si="26"/>
        <v>676033.3240299999</v>
      </c>
      <c r="AQ31" s="3">
        <v>669908623.91999996</v>
      </c>
      <c r="AR31" s="3">
        <v>2894157.7</v>
      </c>
      <c r="AS31" s="3">
        <v>418.59</v>
      </c>
      <c r="AT31" s="3">
        <v>0</v>
      </c>
      <c r="AU31" s="3">
        <f>AQ31-AR31-AS31+AT31</f>
        <v>667014047.62999988</v>
      </c>
      <c r="AV31" s="3">
        <f>AU31/1000</f>
        <v>667014.04762999993</v>
      </c>
      <c r="AX31" s="79">
        <v>658500207.87000012</v>
      </c>
      <c r="AY31" s="3">
        <v>3439912.3499999996</v>
      </c>
      <c r="AZ31" s="3">
        <v>0</v>
      </c>
      <c r="BA31" s="101">
        <v>0</v>
      </c>
      <c r="BB31" s="3">
        <f>AX31-AY31-AZ31+BA31</f>
        <v>655060295.5200001</v>
      </c>
      <c r="BC31" s="3">
        <f>BB31/1000</f>
        <v>655060.29552000004</v>
      </c>
      <c r="BE31" s="79">
        <v>633927545.78999996</v>
      </c>
      <c r="BF31" s="3">
        <v>4573944.08</v>
      </c>
      <c r="BG31" s="3">
        <v>0</v>
      </c>
      <c r="BH31" s="101">
        <v>0</v>
      </c>
      <c r="BI31" s="3">
        <f>BE31-BF31-BG31+BH31</f>
        <v>629353601.70999992</v>
      </c>
      <c r="BJ31" s="3">
        <f>BI31/1000</f>
        <v>629353.60170999996</v>
      </c>
      <c r="BL31" s="79">
        <v>576145703.42999995</v>
      </c>
      <c r="BM31" s="3">
        <v>3413317.13</v>
      </c>
      <c r="BN31" s="3">
        <v>0</v>
      </c>
      <c r="BO31" s="101">
        <v>0</v>
      </c>
      <c r="BP31" s="3">
        <f>BL31-BM31-BN31+BO31</f>
        <v>572732386.29999995</v>
      </c>
      <c r="BQ31" s="3">
        <f>BP31/1000</f>
        <v>572732.3862999999</v>
      </c>
      <c r="BS31" s="3">
        <v>617533997.71999991</v>
      </c>
      <c r="BT31" s="3">
        <v>18785531.489999998</v>
      </c>
      <c r="BU31" s="3">
        <v>0</v>
      </c>
      <c r="BV31" s="3">
        <v>0</v>
      </c>
      <c r="BW31" s="3">
        <f t="shared" si="9"/>
        <v>598748466.2299999</v>
      </c>
      <c r="BX31" s="3">
        <f t="shared" si="10"/>
        <v>598748.4662299999</v>
      </c>
      <c r="BZ31" s="3">
        <v>616682798.41999996</v>
      </c>
      <c r="CA31" s="3">
        <v>7275187.1699999999</v>
      </c>
      <c r="CB31" s="3">
        <v>0</v>
      </c>
      <c r="CD31" s="3">
        <f t="shared" si="15"/>
        <v>623957985.58999991</v>
      </c>
      <c r="CE31" s="3">
        <f t="shared" si="16"/>
        <v>623957.98558999994</v>
      </c>
    </row>
    <row r="32" spans="1:83" x14ac:dyDescent="0.2">
      <c r="A32" s="1" t="s">
        <v>20</v>
      </c>
      <c r="B32" s="13">
        <v>29084</v>
      </c>
      <c r="C32" s="13">
        <v>31076.00202</v>
      </c>
      <c r="D32" s="13">
        <v>32466.663129999997</v>
      </c>
      <c r="E32" s="13">
        <v>34934.049819999993</v>
      </c>
      <c r="F32" s="13">
        <v>36918.171119999992</v>
      </c>
      <c r="G32" s="13">
        <v>37743.499539999997</v>
      </c>
      <c r="H32" s="13">
        <v>36868.102850000003</v>
      </c>
      <c r="I32" s="13">
        <v>34286.824310000004</v>
      </c>
      <c r="J32" s="13">
        <v>36207.880629999992</v>
      </c>
      <c r="K32" s="13">
        <f t="shared" si="13"/>
        <v>37205.462960000004</v>
      </c>
      <c r="L32" s="152">
        <f>(K32-J32)*100/J32</f>
        <v>2.7551525044894962</v>
      </c>
      <c r="M32" s="33">
        <f t="shared" si="14"/>
        <v>27.924160913216905</v>
      </c>
      <c r="O32" s="3">
        <v>29665066</v>
      </c>
      <c r="P32" s="52">
        <v>431016.8</v>
      </c>
      <c r="Q32" s="30">
        <v>150346.82</v>
      </c>
      <c r="R32" s="30">
        <v>0</v>
      </c>
      <c r="S32" s="3">
        <f>O32-P32-Q32+R32</f>
        <v>29083702.379999999</v>
      </c>
      <c r="T32" s="3">
        <f t="shared" si="23"/>
        <v>29083.702379999999</v>
      </c>
      <c r="V32" s="149">
        <v>31635000.380000003</v>
      </c>
      <c r="W32" s="52">
        <v>366265.1</v>
      </c>
      <c r="X32" s="30">
        <v>193992.26</v>
      </c>
      <c r="Y32" s="30">
        <v>1259</v>
      </c>
      <c r="Z32" s="3">
        <f>V32-W32-X32+Y32</f>
        <v>31076002.02</v>
      </c>
      <c r="AA32" s="3">
        <f t="shared" si="24"/>
        <v>31076.00202</v>
      </c>
      <c r="AC32" s="3">
        <v>32719037.710000001</v>
      </c>
      <c r="AD32" s="3">
        <v>140118.48000000001</v>
      </c>
      <c r="AE32" s="3">
        <v>113509.1</v>
      </c>
      <c r="AF32" s="3">
        <v>1253</v>
      </c>
      <c r="AG32" s="3">
        <f>AC32-AD32-AE32+AF32</f>
        <v>32466663.129999999</v>
      </c>
      <c r="AH32" s="3">
        <f t="shared" si="25"/>
        <v>32466.663129999997</v>
      </c>
      <c r="AJ32" s="3">
        <v>35383131.879999995</v>
      </c>
      <c r="AK32" s="3">
        <v>255226.85</v>
      </c>
      <c r="AL32" s="3">
        <v>193855.21</v>
      </c>
      <c r="AM32" s="3">
        <v>0</v>
      </c>
      <c r="AN32" s="3">
        <f>AJ32-AK32-AL32+AM32</f>
        <v>34934049.819999993</v>
      </c>
      <c r="AO32" s="3">
        <f t="shared" si="26"/>
        <v>34934.049819999993</v>
      </c>
      <c r="AQ32" s="3">
        <v>37554757.079999991</v>
      </c>
      <c r="AR32" s="3">
        <v>421537.95</v>
      </c>
      <c r="AS32" s="3">
        <v>216006.01</v>
      </c>
      <c r="AT32" s="3">
        <v>958</v>
      </c>
      <c r="AU32" s="3">
        <f>AQ32-AR32-AS32+AT32</f>
        <v>36918171.11999999</v>
      </c>
      <c r="AV32" s="3">
        <f>AU32/1000</f>
        <v>36918.171119999992</v>
      </c>
      <c r="AX32" s="79">
        <v>38190006.390000001</v>
      </c>
      <c r="AY32" s="3">
        <v>277229.75</v>
      </c>
      <c r="AZ32" s="3">
        <v>169277.09999999998</v>
      </c>
      <c r="BA32" s="79">
        <v>0</v>
      </c>
      <c r="BB32" s="3">
        <f>AX32-AY32-AZ32+BA32</f>
        <v>37743499.539999999</v>
      </c>
      <c r="BC32" s="3">
        <f>BB32/1000</f>
        <v>37743.499539999997</v>
      </c>
      <c r="BE32" s="79">
        <v>37142228.619999997</v>
      </c>
      <c r="BF32" s="3">
        <v>245495.91000000003</v>
      </c>
      <c r="BG32" s="3">
        <v>28629.86</v>
      </c>
      <c r="BH32" s="79">
        <v>0</v>
      </c>
      <c r="BI32" s="3">
        <f>BE32-BF32-BG32+BH32</f>
        <v>36868102.850000001</v>
      </c>
      <c r="BJ32" s="3">
        <f>BI32/1000</f>
        <v>36868.102850000003</v>
      </c>
      <c r="BL32" s="79">
        <v>34723483.420000002</v>
      </c>
      <c r="BM32" s="3">
        <v>436365.17</v>
      </c>
      <c r="BN32" s="3">
        <v>293.94</v>
      </c>
      <c r="BO32" s="79">
        <v>0</v>
      </c>
      <c r="BP32" s="3">
        <f>BL32-BM32-BN32+BO32</f>
        <v>34286824.310000002</v>
      </c>
      <c r="BQ32" s="3">
        <f>BP32/1000</f>
        <v>34286.824310000004</v>
      </c>
      <c r="BS32" s="3">
        <v>36562439.269999996</v>
      </c>
      <c r="BT32" s="3">
        <v>354558.63999999996</v>
      </c>
      <c r="BU32" s="3">
        <v>0</v>
      </c>
      <c r="BV32" s="3">
        <v>0</v>
      </c>
      <c r="BW32" s="3">
        <f t="shared" si="9"/>
        <v>36207880.629999995</v>
      </c>
      <c r="BX32" s="3">
        <f t="shared" si="10"/>
        <v>36207.880629999992</v>
      </c>
      <c r="BZ32" s="3">
        <v>37021305.869999997</v>
      </c>
      <c r="CA32" s="3">
        <v>184157.09</v>
      </c>
      <c r="CB32" s="3">
        <v>0</v>
      </c>
      <c r="CD32" s="3">
        <f t="shared" si="15"/>
        <v>37205462.960000001</v>
      </c>
      <c r="CE32" s="3">
        <f t="shared" si="16"/>
        <v>37205.462960000004</v>
      </c>
    </row>
    <row r="33" spans="1:83" x14ac:dyDescent="0.2">
      <c r="A33" s="1" t="s">
        <v>21</v>
      </c>
      <c r="B33" s="13">
        <v>58909</v>
      </c>
      <c r="C33" s="13">
        <v>62555.898120000013</v>
      </c>
      <c r="D33" s="13">
        <v>66335.426579999999</v>
      </c>
      <c r="E33" s="13">
        <v>71826.786200000002</v>
      </c>
      <c r="F33" s="13">
        <v>75771.589399999997</v>
      </c>
      <c r="G33" s="13">
        <v>81152.033719999992</v>
      </c>
      <c r="H33" s="13">
        <v>77980.439859999984</v>
      </c>
      <c r="I33" s="13">
        <v>76038.264120000007</v>
      </c>
      <c r="J33" s="13">
        <v>80040.921520000004</v>
      </c>
      <c r="K33" s="13">
        <f t="shared" si="13"/>
        <v>80513.491170000008</v>
      </c>
      <c r="L33" s="152">
        <f>(K33-J33)*100/J33</f>
        <v>0.5904100565382957</v>
      </c>
      <c r="M33" s="33">
        <f t="shared" si="14"/>
        <v>36.674347162572801</v>
      </c>
      <c r="O33" s="3">
        <v>59183905</v>
      </c>
      <c r="P33" s="52">
        <v>15094</v>
      </c>
      <c r="Q33" s="30">
        <v>259873.4</v>
      </c>
      <c r="R33" s="30">
        <v>0</v>
      </c>
      <c r="S33" s="3">
        <f>O33-P33-Q33+R33</f>
        <v>58908937.600000001</v>
      </c>
      <c r="T33" s="3">
        <f t="shared" si="23"/>
        <v>58908.937600000005</v>
      </c>
      <c r="V33" s="149">
        <v>62895940.170000009</v>
      </c>
      <c r="W33" s="52">
        <v>45710.080000000002</v>
      </c>
      <c r="X33" s="30">
        <v>294331.96999999997</v>
      </c>
      <c r="Y33" s="30">
        <v>0</v>
      </c>
      <c r="Z33" s="3">
        <f>V33-W33-X33+Y33</f>
        <v>62555898.120000012</v>
      </c>
      <c r="AA33" s="3">
        <f t="shared" si="24"/>
        <v>62555.898120000013</v>
      </c>
      <c r="AC33" s="3">
        <v>66742469.590000004</v>
      </c>
      <c r="AD33" s="3">
        <v>29270</v>
      </c>
      <c r="AE33" s="3">
        <v>377773.01</v>
      </c>
      <c r="AF33" s="3">
        <v>0</v>
      </c>
      <c r="AG33" s="3">
        <f>AC33-AD33-AE33+AF33</f>
        <v>66335426.580000006</v>
      </c>
      <c r="AH33" s="3">
        <f t="shared" si="25"/>
        <v>66335.426579999999</v>
      </c>
      <c r="AJ33" s="3">
        <v>72345674.120000005</v>
      </c>
      <c r="AK33" s="3">
        <v>112644.05</v>
      </c>
      <c r="AL33" s="3">
        <v>406243.87</v>
      </c>
      <c r="AM33" s="3">
        <v>0</v>
      </c>
      <c r="AN33" s="3">
        <f>AJ33-AK33-AL33+AM33</f>
        <v>71826786.200000003</v>
      </c>
      <c r="AO33" s="3">
        <f t="shared" si="26"/>
        <v>71826.786200000002</v>
      </c>
      <c r="AQ33" s="3">
        <v>76246582.319999993</v>
      </c>
      <c r="AR33" s="3">
        <v>61660.630000000005</v>
      </c>
      <c r="AS33" s="3">
        <v>413332.29000000004</v>
      </c>
      <c r="AT33" s="3">
        <v>0</v>
      </c>
      <c r="AU33" s="3">
        <f>AQ33-AR33-AS33+AT33</f>
        <v>75771589.399999991</v>
      </c>
      <c r="AV33" s="3">
        <f>AU33/1000</f>
        <v>75771.589399999997</v>
      </c>
      <c r="AX33" s="79">
        <v>81502618.75</v>
      </c>
      <c r="AY33" s="3">
        <v>45542.34</v>
      </c>
      <c r="AZ33" s="3">
        <v>305042.69</v>
      </c>
      <c r="BA33" s="167">
        <v>0</v>
      </c>
      <c r="BB33" s="3">
        <f>AX33-AY33-AZ33+BA33</f>
        <v>81152033.719999999</v>
      </c>
      <c r="BC33" s="3">
        <f>BB33/1000</f>
        <v>81152.033719999992</v>
      </c>
      <c r="BE33" s="79">
        <v>78220663.019999981</v>
      </c>
      <c r="BF33" s="3">
        <v>6365</v>
      </c>
      <c r="BG33" s="3">
        <v>233858.16</v>
      </c>
      <c r="BH33" s="167">
        <v>0</v>
      </c>
      <c r="BI33" s="3">
        <f>BE33-BF33-BG33+BH33</f>
        <v>77980439.859999985</v>
      </c>
      <c r="BJ33" s="3">
        <f>BI33/1000</f>
        <v>77980.439859999984</v>
      </c>
      <c r="BL33" s="79">
        <v>76321893.459999993</v>
      </c>
      <c r="BM33" s="3">
        <v>65522.99</v>
      </c>
      <c r="BN33" s="3">
        <v>218106.34999999995</v>
      </c>
      <c r="BO33" s="167">
        <v>0</v>
      </c>
      <c r="BP33" s="3">
        <f>BL33-BM33-BN33+BO33</f>
        <v>76038264.120000005</v>
      </c>
      <c r="BQ33" s="3">
        <f>BP33/1000</f>
        <v>76038.264120000007</v>
      </c>
      <c r="BS33" s="3">
        <v>80314185.620000005</v>
      </c>
      <c r="BT33" s="3">
        <v>7993</v>
      </c>
      <c r="BU33" s="3">
        <v>265271.09999999998</v>
      </c>
      <c r="BV33" s="3">
        <v>0</v>
      </c>
      <c r="BW33" s="3">
        <f t="shared" si="9"/>
        <v>80040921.520000011</v>
      </c>
      <c r="BX33" s="3">
        <f t="shared" si="10"/>
        <v>80040.921520000004</v>
      </c>
      <c r="BZ33" s="3">
        <v>80170784.079999998</v>
      </c>
      <c r="CA33" s="3">
        <v>49162</v>
      </c>
      <c r="CB33" s="3">
        <v>293545.08999999997</v>
      </c>
      <c r="CD33" s="3">
        <f t="shared" si="15"/>
        <v>80513491.170000002</v>
      </c>
      <c r="CE33" s="3">
        <f t="shared" si="16"/>
        <v>80513.491170000008</v>
      </c>
    </row>
    <row r="34" spans="1:83" x14ac:dyDescent="0.2">
      <c r="A34" s="1" t="s">
        <v>22</v>
      </c>
      <c r="B34" s="13">
        <v>13300</v>
      </c>
      <c r="C34" s="13">
        <v>14296.683760000002</v>
      </c>
      <c r="D34" s="13">
        <v>15736.473130000002</v>
      </c>
      <c r="E34" s="13">
        <v>17204.06667</v>
      </c>
      <c r="F34" s="13">
        <v>16978.610619999999</v>
      </c>
      <c r="G34" s="13">
        <v>17129.644489999999</v>
      </c>
      <c r="H34" s="13">
        <v>15919.942119999998</v>
      </c>
      <c r="I34" s="13">
        <v>15810.992469999999</v>
      </c>
      <c r="J34" s="13">
        <v>14670.681050000003</v>
      </c>
      <c r="K34" s="13">
        <f t="shared" si="13"/>
        <v>15627.096539999999</v>
      </c>
      <c r="L34" s="152">
        <f>(K34-J34)*100/J34</f>
        <v>6.5192303393440323</v>
      </c>
      <c r="M34" s="33">
        <f t="shared" si="14"/>
        <v>17.496966466165404</v>
      </c>
      <c r="O34" s="3">
        <v>13713862</v>
      </c>
      <c r="P34" s="52">
        <v>345219.75</v>
      </c>
      <c r="Q34" s="30">
        <v>68593</v>
      </c>
      <c r="R34" s="30">
        <v>0</v>
      </c>
      <c r="S34" s="3">
        <f>O34-P34-Q34+R34</f>
        <v>13300049.25</v>
      </c>
      <c r="T34" s="3">
        <f t="shared" si="23"/>
        <v>13300.04925</v>
      </c>
      <c r="V34" s="149">
        <v>15177755.050000001</v>
      </c>
      <c r="W34" s="52">
        <v>727126.79</v>
      </c>
      <c r="X34" s="30">
        <v>160520.45000000001</v>
      </c>
      <c r="Y34" s="30">
        <v>6575.95</v>
      </c>
      <c r="Z34" s="3">
        <f>V34-W34-X34+Y34</f>
        <v>14296683.760000002</v>
      </c>
      <c r="AA34" s="3">
        <f t="shared" si="24"/>
        <v>14296.683760000002</v>
      </c>
      <c r="AC34" s="3">
        <v>16813488.810000002</v>
      </c>
      <c r="AD34" s="3">
        <v>912395.77</v>
      </c>
      <c r="AE34" s="3">
        <v>164619.91</v>
      </c>
      <c r="AF34" s="3">
        <v>0</v>
      </c>
      <c r="AG34" s="3">
        <f>AC34-AD34-AE34+AF34</f>
        <v>15736473.130000003</v>
      </c>
      <c r="AH34" s="3">
        <f t="shared" si="25"/>
        <v>15736.473130000002</v>
      </c>
      <c r="AJ34" s="3">
        <v>17961439.32</v>
      </c>
      <c r="AK34" s="3">
        <v>517771.74</v>
      </c>
      <c r="AL34" s="3">
        <v>245402.76</v>
      </c>
      <c r="AM34" s="3">
        <v>5801.85</v>
      </c>
      <c r="AN34" s="3">
        <f>AJ34-AK34-AL34+AM34</f>
        <v>17204066.670000002</v>
      </c>
      <c r="AO34" s="3">
        <f t="shared" si="26"/>
        <v>17204.06667</v>
      </c>
      <c r="AQ34" s="3">
        <v>18178246.510000002</v>
      </c>
      <c r="AR34" s="3">
        <v>956393.32000000007</v>
      </c>
      <c r="AS34" s="3">
        <v>259476.15000000002</v>
      </c>
      <c r="AT34" s="3">
        <v>16233.58</v>
      </c>
      <c r="AU34" s="3">
        <f>AQ34-AR34-AS34+AT34</f>
        <v>16978610.620000001</v>
      </c>
      <c r="AV34" s="3">
        <f>AU34/1000</f>
        <v>16978.610619999999</v>
      </c>
      <c r="AX34" s="79">
        <v>17886152.850000001</v>
      </c>
      <c r="AY34" s="3">
        <v>517480.92</v>
      </c>
      <c r="AZ34" s="3">
        <v>239027.44</v>
      </c>
      <c r="BA34" s="79">
        <v>0</v>
      </c>
      <c r="BB34" s="3">
        <f>AX34-AY34-AZ34+BA34</f>
        <v>17129644.489999998</v>
      </c>
      <c r="BC34" s="3">
        <f>BB34/1000</f>
        <v>17129.644489999999</v>
      </c>
      <c r="BE34" s="79">
        <v>16588523.479999997</v>
      </c>
      <c r="BF34" s="3">
        <v>528364.67999999993</v>
      </c>
      <c r="BG34" s="3">
        <v>140216.68</v>
      </c>
      <c r="BH34" s="79">
        <v>0</v>
      </c>
      <c r="BI34" s="3">
        <f>BE34-BF34-BG34+BH34</f>
        <v>15919942.119999997</v>
      </c>
      <c r="BJ34" s="3">
        <f>BI34/1000</f>
        <v>15919.942119999998</v>
      </c>
      <c r="BL34" s="79">
        <v>16444340.43</v>
      </c>
      <c r="BM34" s="3">
        <v>454531.47</v>
      </c>
      <c r="BN34" s="3">
        <v>178816.49000000002</v>
      </c>
      <c r="BO34" s="79">
        <v>0</v>
      </c>
      <c r="BP34" s="3">
        <f>BL34-BM34-BN34+BO34</f>
        <v>15810992.469999999</v>
      </c>
      <c r="BQ34" s="3">
        <f>BP34/1000</f>
        <v>15810.992469999999</v>
      </c>
      <c r="BS34" s="3">
        <v>14940708.130000003</v>
      </c>
      <c r="BT34" s="3">
        <v>95244.090000000026</v>
      </c>
      <c r="BU34" s="3">
        <v>174782.99</v>
      </c>
      <c r="BV34" s="3">
        <v>0</v>
      </c>
      <c r="BW34" s="3">
        <f t="shared" si="9"/>
        <v>14670681.050000003</v>
      </c>
      <c r="BX34" s="3">
        <f t="shared" si="10"/>
        <v>14670.681050000003</v>
      </c>
      <c r="BZ34" s="3">
        <v>15257289.619999999</v>
      </c>
      <c r="CA34" s="3">
        <v>182142.29</v>
      </c>
      <c r="CB34" s="3">
        <v>187664.63</v>
      </c>
      <c r="CD34" s="3">
        <f t="shared" si="15"/>
        <v>15627096.539999999</v>
      </c>
      <c r="CE34" s="3">
        <f t="shared" si="16"/>
        <v>15627.096539999999</v>
      </c>
    </row>
    <row r="35" spans="1:83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33"/>
      <c r="M35" s="33"/>
      <c r="P35" s="52"/>
      <c r="Q35" s="30"/>
      <c r="R35" s="30"/>
      <c r="V35" s="149"/>
      <c r="W35" s="52"/>
      <c r="X35" s="30"/>
      <c r="Y35" s="30"/>
      <c r="AX35" s="79"/>
      <c r="BA35" s="79"/>
      <c r="BE35" s="79"/>
      <c r="BH35" s="79"/>
      <c r="BL35" s="79"/>
      <c r="BO35" s="79"/>
    </row>
    <row r="36" spans="1:83" x14ac:dyDescent="0.2">
      <c r="A36" s="1" t="s">
        <v>23</v>
      </c>
      <c r="B36" s="13">
        <v>18035</v>
      </c>
      <c r="C36" s="13">
        <v>19005.107920000002</v>
      </c>
      <c r="D36" s="13">
        <v>19500.334240000004</v>
      </c>
      <c r="E36" s="13">
        <v>19771.622590000003</v>
      </c>
      <c r="F36" s="13">
        <v>20777.924150000003</v>
      </c>
      <c r="G36" s="13">
        <v>21861.173070000001</v>
      </c>
      <c r="H36" s="13">
        <v>21821.627349999999</v>
      </c>
      <c r="I36" s="13">
        <v>20213.184419999998</v>
      </c>
      <c r="J36" s="13">
        <v>21703.051589999992</v>
      </c>
      <c r="K36" s="13">
        <f t="shared" ref="K36" si="29">CE36</f>
        <v>23892.889469999998</v>
      </c>
      <c r="L36" s="152">
        <f>(K36-J36)*100/J36</f>
        <v>10.089999882822964</v>
      </c>
      <c r="M36" s="33">
        <f t="shared" ref="M36" si="30">(K36-B36)*100/B36</f>
        <v>32.480673523703899</v>
      </c>
      <c r="O36" s="3">
        <v>18361609</v>
      </c>
      <c r="P36" s="52">
        <v>326943.19</v>
      </c>
      <c r="Q36" s="30">
        <v>0</v>
      </c>
      <c r="R36" s="30">
        <v>0</v>
      </c>
      <c r="S36" s="3">
        <f>O36-P36-Q36+R36</f>
        <v>18034665.809999999</v>
      </c>
      <c r="T36" s="3">
        <f t="shared" si="23"/>
        <v>18034.665809999999</v>
      </c>
      <c r="V36" s="149">
        <v>19290789.400000002</v>
      </c>
      <c r="W36" s="52">
        <v>285681.48</v>
      </c>
      <c r="X36" s="30">
        <v>0</v>
      </c>
      <c r="Y36" s="30">
        <v>0</v>
      </c>
      <c r="Z36" s="3">
        <f>V36-W36-X36+Y36</f>
        <v>19005107.920000002</v>
      </c>
      <c r="AA36" s="3">
        <f t="shared" si="24"/>
        <v>19005.107920000002</v>
      </c>
      <c r="AC36" s="3">
        <v>20492325.640000001</v>
      </c>
      <c r="AD36" s="3">
        <v>991991.4</v>
      </c>
      <c r="AE36" s="3">
        <v>0</v>
      </c>
      <c r="AF36" s="3">
        <v>0</v>
      </c>
      <c r="AG36" s="3">
        <f>AC36-AD36-AE36+AF36</f>
        <v>19500334.240000002</v>
      </c>
      <c r="AH36" s="3">
        <f t="shared" si="25"/>
        <v>19500.334240000004</v>
      </c>
      <c r="AJ36" s="3">
        <v>20227247.080000002</v>
      </c>
      <c r="AK36" s="3">
        <v>413418.4</v>
      </c>
      <c r="AL36" s="3">
        <v>42206.09</v>
      </c>
      <c r="AM36" s="3">
        <v>0</v>
      </c>
      <c r="AN36" s="3">
        <f>AJ36-AK36-AL36+AM36</f>
        <v>19771622.590000004</v>
      </c>
      <c r="AO36" s="3">
        <f t="shared" si="26"/>
        <v>19771.622590000003</v>
      </c>
      <c r="AQ36" s="3">
        <v>21245689.100000001</v>
      </c>
      <c r="AR36" s="3">
        <v>467764.95</v>
      </c>
      <c r="AS36" s="3">
        <v>0</v>
      </c>
      <c r="AT36" s="3">
        <v>0</v>
      </c>
      <c r="AU36" s="3">
        <f>AQ36-AR36-AS36+AT36</f>
        <v>20777924.150000002</v>
      </c>
      <c r="AV36" s="3">
        <f>AU36/1000</f>
        <v>20777.924150000003</v>
      </c>
      <c r="AX36" s="79">
        <v>22448371.100000001</v>
      </c>
      <c r="AY36" s="3">
        <v>587198.03</v>
      </c>
      <c r="AZ36" s="3">
        <v>0</v>
      </c>
      <c r="BA36" s="79">
        <v>0</v>
      </c>
      <c r="BB36" s="3">
        <f>AX36-AY36-AZ36+BA36</f>
        <v>21861173.07</v>
      </c>
      <c r="BC36" s="3">
        <f>BB36/1000</f>
        <v>21861.173070000001</v>
      </c>
      <c r="BE36" s="79">
        <v>22078859.16</v>
      </c>
      <c r="BF36" s="3">
        <v>254490.01</v>
      </c>
      <c r="BG36" s="3">
        <v>2741.8</v>
      </c>
      <c r="BH36" s="79">
        <v>0</v>
      </c>
      <c r="BI36" s="3">
        <f>BE36-BF36-BG36+BH36</f>
        <v>21821627.349999998</v>
      </c>
      <c r="BJ36" s="3">
        <f>BI36/1000</f>
        <v>21821.627349999999</v>
      </c>
      <c r="BL36" s="79">
        <v>20859596.84</v>
      </c>
      <c r="BM36" s="3">
        <v>646412.42000000004</v>
      </c>
      <c r="BN36" s="3">
        <v>0</v>
      </c>
      <c r="BO36" s="79">
        <v>0</v>
      </c>
      <c r="BP36" s="3">
        <f>BL36-BM36-BN36+BO36</f>
        <v>20213184.419999998</v>
      </c>
      <c r="BQ36" s="3">
        <f>BP36/1000</f>
        <v>20213.184419999998</v>
      </c>
      <c r="BS36" s="3">
        <v>22182459.759999994</v>
      </c>
      <c r="BT36" s="3">
        <v>479408.17000000004</v>
      </c>
      <c r="BU36" s="3">
        <v>0</v>
      </c>
      <c r="BV36" s="3">
        <v>0</v>
      </c>
      <c r="BW36" s="3">
        <f t="shared" si="9"/>
        <v>21703051.589999992</v>
      </c>
      <c r="BX36" s="3">
        <f t="shared" si="10"/>
        <v>21703.051589999992</v>
      </c>
      <c r="BZ36" s="3">
        <v>22996135.300000001</v>
      </c>
      <c r="CA36" s="3">
        <v>897129.14999999991</v>
      </c>
      <c r="CB36" s="3">
        <v>-374.98</v>
      </c>
      <c r="CD36" s="3">
        <f t="shared" ref="CD36" si="31">SUM(BZ36:CC36)</f>
        <v>23892889.469999999</v>
      </c>
      <c r="CE36" s="3">
        <f t="shared" ref="CE36" si="32">CD36/1000</f>
        <v>23892.889469999998</v>
      </c>
    </row>
    <row r="37" spans="1:83" x14ac:dyDescent="0.2">
      <c r="A37" s="1" t="s">
        <v>24</v>
      </c>
      <c r="B37" s="13">
        <v>83025</v>
      </c>
      <c r="C37" s="13">
        <v>89456.555410000001</v>
      </c>
      <c r="D37" s="13">
        <v>96288.422559999992</v>
      </c>
      <c r="E37" s="13">
        <v>105746.11441000001</v>
      </c>
      <c r="F37" s="13">
        <v>108355.58727000003</v>
      </c>
      <c r="G37" s="13">
        <v>110305.17501999995</v>
      </c>
      <c r="H37" s="13">
        <v>110277.80757999998</v>
      </c>
      <c r="I37" s="13">
        <v>110257.13770000001</v>
      </c>
      <c r="J37" s="13">
        <v>110965.68850999999</v>
      </c>
      <c r="K37" s="13">
        <f t="shared" si="13"/>
        <v>113449.57665999999</v>
      </c>
      <c r="L37" s="152">
        <f>(K37-J37)*100/J37</f>
        <v>2.2384289985062868</v>
      </c>
      <c r="M37" s="33">
        <f t="shared" si="14"/>
        <v>36.645078783498938</v>
      </c>
      <c r="O37" s="3">
        <v>83696746</v>
      </c>
      <c r="P37" s="52">
        <v>660493.84</v>
      </c>
      <c r="Q37" s="30">
        <v>11431</v>
      </c>
      <c r="R37" s="30">
        <v>0</v>
      </c>
      <c r="S37" s="3">
        <f>O37-P37-Q37+R37</f>
        <v>83024821.159999996</v>
      </c>
      <c r="T37" s="3">
        <f t="shared" si="23"/>
        <v>83024.821159999992</v>
      </c>
      <c r="V37" s="149">
        <v>90525631.849999994</v>
      </c>
      <c r="W37" s="52">
        <v>1065091.44</v>
      </c>
      <c r="X37" s="30">
        <v>3985</v>
      </c>
      <c r="Y37" s="30">
        <v>0</v>
      </c>
      <c r="Z37" s="3">
        <f>V37-W37-X37+Y37</f>
        <v>89456555.409999996</v>
      </c>
      <c r="AA37" s="3">
        <f t="shared" si="24"/>
        <v>89456.555410000001</v>
      </c>
      <c r="AC37" s="3">
        <v>97461260.249999985</v>
      </c>
      <c r="AD37" s="3">
        <v>1172837.69</v>
      </c>
      <c r="AE37" s="3">
        <v>0</v>
      </c>
      <c r="AF37" s="3">
        <v>0</v>
      </c>
      <c r="AG37" s="3">
        <f>AC37-AD37-AE37+AF37</f>
        <v>96288422.559999987</v>
      </c>
      <c r="AH37" s="3">
        <f t="shared" si="25"/>
        <v>96288.422559999992</v>
      </c>
      <c r="AJ37" s="3">
        <v>106911873.48</v>
      </c>
      <c r="AK37" s="3">
        <v>1165759.07</v>
      </c>
      <c r="AL37" s="3">
        <v>0</v>
      </c>
      <c r="AM37" s="3">
        <v>0</v>
      </c>
      <c r="AN37" s="3">
        <f>AJ37-AK37-AL37+AM37</f>
        <v>105746114.41000001</v>
      </c>
      <c r="AO37" s="3">
        <f t="shared" si="26"/>
        <v>105746.11441000001</v>
      </c>
      <c r="AQ37" s="3">
        <v>109233714.39000003</v>
      </c>
      <c r="AR37" s="3">
        <v>878127.12</v>
      </c>
      <c r="AS37" s="3">
        <v>0</v>
      </c>
      <c r="AT37" s="3">
        <v>0</v>
      </c>
      <c r="AU37" s="3">
        <f>AQ37-AR37-AS37+AT37</f>
        <v>108355587.27000003</v>
      </c>
      <c r="AV37" s="3">
        <f>AU37/1000</f>
        <v>108355.58727000003</v>
      </c>
      <c r="AX37" s="79">
        <v>110901499.66999996</v>
      </c>
      <c r="AY37" s="3">
        <v>596324.65</v>
      </c>
      <c r="AZ37" s="3">
        <v>0</v>
      </c>
      <c r="BA37" s="79">
        <v>0</v>
      </c>
      <c r="BB37" s="3">
        <f>AX37-AY37-AZ37+BA37</f>
        <v>110305175.01999995</v>
      </c>
      <c r="BC37" s="3">
        <f>BB37/1000</f>
        <v>110305.17501999995</v>
      </c>
      <c r="BE37" s="79">
        <v>111161045.10999998</v>
      </c>
      <c r="BF37" s="3">
        <v>883237.53000000026</v>
      </c>
      <c r="BG37" s="3">
        <v>0</v>
      </c>
      <c r="BH37" s="79">
        <v>0</v>
      </c>
      <c r="BI37" s="3">
        <f>BE37-BF37-BG37+BH37</f>
        <v>110277807.57999998</v>
      </c>
      <c r="BJ37" s="3">
        <f>BI37/1000</f>
        <v>110277.80757999998</v>
      </c>
      <c r="BL37" s="79">
        <v>111529087.18000001</v>
      </c>
      <c r="BM37" s="3">
        <v>1271949.48</v>
      </c>
      <c r="BN37" s="3">
        <v>0</v>
      </c>
      <c r="BO37" s="79">
        <v>0</v>
      </c>
      <c r="BP37" s="3">
        <f>BL37-BM37-BN37+BO37</f>
        <v>110257137.7</v>
      </c>
      <c r="BQ37" s="3">
        <f>BP37/1000</f>
        <v>110257.13770000001</v>
      </c>
      <c r="BS37" s="3">
        <v>111570554.35999998</v>
      </c>
      <c r="BT37" s="3">
        <v>604865.85</v>
      </c>
      <c r="BU37" s="3">
        <v>0</v>
      </c>
      <c r="BV37" s="3">
        <v>0</v>
      </c>
      <c r="BW37" s="3">
        <f t="shared" si="9"/>
        <v>110965688.50999999</v>
      </c>
      <c r="BX37" s="3">
        <f t="shared" si="10"/>
        <v>110965.68850999999</v>
      </c>
      <c r="BZ37" s="3">
        <v>112807290.3</v>
      </c>
      <c r="CA37" s="3">
        <v>642286.36</v>
      </c>
      <c r="CB37" s="3">
        <v>0</v>
      </c>
      <c r="CD37" s="3">
        <f t="shared" si="15"/>
        <v>113449576.66</v>
      </c>
      <c r="CE37" s="3">
        <f t="shared" si="16"/>
        <v>113449.57665999999</v>
      </c>
    </row>
    <row r="38" spans="1:83" x14ac:dyDescent="0.2">
      <c r="A38" s="1" t="s">
        <v>25</v>
      </c>
      <c r="B38" s="13">
        <v>58528</v>
      </c>
      <c r="C38" s="13">
        <v>62684.912699999986</v>
      </c>
      <c r="D38" s="13">
        <v>68463.238690000013</v>
      </c>
      <c r="E38" s="13">
        <v>72849.178990000015</v>
      </c>
      <c r="F38" s="13">
        <v>75692.093940000006</v>
      </c>
      <c r="G38" s="13">
        <v>77418.669570000013</v>
      </c>
      <c r="H38" s="13">
        <v>73074.339559999993</v>
      </c>
      <c r="I38" s="13">
        <v>71254.485020000007</v>
      </c>
      <c r="J38" s="13">
        <v>73398.842889999985</v>
      </c>
      <c r="K38" s="13">
        <f t="shared" si="13"/>
        <v>75540.640669999993</v>
      </c>
      <c r="L38" s="152">
        <f>(K38-J38)*100/J38</f>
        <v>2.9180266277628353</v>
      </c>
      <c r="M38" s="33">
        <f t="shared" si="14"/>
        <v>29.067524381492607</v>
      </c>
      <c r="O38" s="3">
        <v>59016888</v>
      </c>
      <c r="P38" s="52">
        <v>122138.58</v>
      </c>
      <c r="Q38" s="30">
        <v>366695.47</v>
      </c>
      <c r="R38" s="30">
        <v>0</v>
      </c>
      <c r="S38" s="3">
        <f>O38-P38-Q38+R38</f>
        <v>58528053.950000003</v>
      </c>
      <c r="T38" s="3">
        <f t="shared" si="23"/>
        <v>58528.053950000001</v>
      </c>
      <c r="V38" s="149">
        <v>63280582.989999995</v>
      </c>
      <c r="W38" s="52">
        <v>194812.02</v>
      </c>
      <c r="X38" s="30">
        <v>400858.27</v>
      </c>
      <c r="Y38" s="30">
        <v>0</v>
      </c>
      <c r="Z38" s="3">
        <f>V38-W38-X38+Y38</f>
        <v>62684912.699999988</v>
      </c>
      <c r="AA38" s="3">
        <f t="shared" si="24"/>
        <v>62684.912699999986</v>
      </c>
      <c r="AC38" s="3">
        <v>69320626.750000015</v>
      </c>
      <c r="AD38" s="3">
        <v>328830.34000000003</v>
      </c>
      <c r="AE38" s="3">
        <v>528557.72</v>
      </c>
      <c r="AF38" s="3">
        <v>0</v>
      </c>
      <c r="AG38" s="3">
        <f>AC38-AD38-AE38+AF38</f>
        <v>68463238.690000013</v>
      </c>
      <c r="AH38" s="3">
        <f t="shared" si="25"/>
        <v>68463.238690000013</v>
      </c>
      <c r="AJ38" s="3">
        <v>73892968.410000011</v>
      </c>
      <c r="AK38" s="3">
        <v>402552.41</v>
      </c>
      <c r="AL38" s="3">
        <v>641237.01</v>
      </c>
      <c r="AM38" s="3">
        <v>0</v>
      </c>
      <c r="AN38" s="3">
        <f>AJ38-AK38-AL38+AM38</f>
        <v>72849178.99000001</v>
      </c>
      <c r="AO38" s="3">
        <f t="shared" si="26"/>
        <v>72849.178990000015</v>
      </c>
      <c r="AQ38" s="3">
        <v>76672971.060000002</v>
      </c>
      <c r="AR38" s="3">
        <v>269094.63</v>
      </c>
      <c r="AS38" s="3">
        <v>711782.49</v>
      </c>
      <c r="AT38" s="3">
        <v>0</v>
      </c>
      <c r="AU38" s="3">
        <f>AQ38-AR38-AS38+AT38</f>
        <v>75692093.940000013</v>
      </c>
      <c r="AV38" s="3">
        <f>AU38/1000</f>
        <v>75692.093940000006</v>
      </c>
      <c r="AX38" s="79">
        <v>78194337.460000008</v>
      </c>
      <c r="AY38" s="3">
        <v>378591.91999999993</v>
      </c>
      <c r="AZ38" s="3">
        <v>397075.97</v>
      </c>
      <c r="BA38" s="79">
        <v>0</v>
      </c>
      <c r="BB38" s="3">
        <f>AX38-AY38-AZ38+BA38</f>
        <v>77418669.570000008</v>
      </c>
      <c r="BC38" s="3">
        <f>BB38/1000</f>
        <v>77418.669570000013</v>
      </c>
      <c r="BE38" s="79">
        <v>73491778.069999993</v>
      </c>
      <c r="BF38" s="3">
        <v>417311.32999999996</v>
      </c>
      <c r="BG38" s="3">
        <v>127.18</v>
      </c>
      <c r="BH38" s="79">
        <v>0</v>
      </c>
      <c r="BI38" s="3">
        <f>BE38-BF38-BG38+BH38</f>
        <v>73074339.559999987</v>
      </c>
      <c r="BJ38" s="3">
        <f>BI38/1000</f>
        <v>73074.339559999993</v>
      </c>
      <c r="BL38" s="79">
        <v>71858816.260000005</v>
      </c>
      <c r="BM38" s="3">
        <v>604331.24</v>
      </c>
      <c r="BN38" s="3">
        <v>0</v>
      </c>
      <c r="BO38" s="79">
        <v>0</v>
      </c>
      <c r="BP38" s="3">
        <f>BL38-BM38-BN38+BO38</f>
        <v>71254485.020000011</v>
      </c>
      <c r="BQ38" s="3">
        <f>BP38/1000</f>
        <v>71254.485020000007</v>
      </c>
      <c r="BS38" s="3">
        <v>73997484.309999987</v>
      </c>
      <c r="BT38" s="3">
        <v>598641.41999999993</v>
      </c>
      <c r="BU38" s="3">
        <v>0</v>
      </c>
      <c r="BV38" s="3">
        <v>0</v>
      </c>
      <c r="BW38" s="3">
        <f t="shared" si="9"/>
        <v>73398842.889999986</v>
      </c>
      <c r="BX38" s="3">
        <f t="shared" si="10"/>
        <v>73398.842889999985</v>
      </c>
      <c r="BZ38" s="3">
        <v>75081224.819999993</v>
      </c>
      <c r="CA38" s="3">
        <v>459415.85000000009</v>
      </c>
      <c r="CB38" s="3">
        <v>0</v>
      </c>
      <c r="CD38" s="3">
        <f t="shared" si="15"/>
        <v>75540640.669999987</v>
      </c>
      <c r="CE38" s="3">
        <f t="shared" si="16"/>
        <v>75540.640669999993</v>
      </c>
    </row>
    <row r="39" spans="1:83" ht="13.5" thickBot="1" x14ac:dyDescent="0.25">
      <c r="A39" s="15" t="s">
        <v>26</v>
      </c>
      <c r="B39" s="13">
        <v>35664</v>
      </c>
      <c r="C39" s="13">
        <v>37524.653579999991</v>
      </c>
      <c r="D39" s="13">
        <v>41084.559560000009</v>
      </c>
      <c r="E39" s="13">
        <v>43869.768100000016</v>
      </c>
      <c r="F39" s="13">
        <v>45777.68477</v>
      </c>
      <c r="G39" s="13">
        <v>44953.237140000005</v>
      </c>
      <c r="H39" s="13">
        <v>45766.267930000009</v>
      </c>
      <c r="I39" s="13">
        <v>45406.290030000004</v>
      </c>
      <c r="J39" s="13">
        <v>44496.069259999997</v>
      </c>
      <c r="K39" s="13">
        <f t="shared" si="13"/>
        <v>46934.088349999991</v>
      </c>
      <c r="L39" s="152">
        <f>(K39-J39)*100/J39</f>
        <v>5.4791785668844817</v>
      </c>
      <c r="M39" s="33">
        <f t="shared" si="14"/>
        <v>31.600741223642864</v>
      </c>
      <c r="O39" s="3">
        <v>36538572</v>
      </c>
      <c r="P39" s="53">
        <v>658428.98</v>
      </c>
      <c r="Q39" s="53">
        <v>217023.99</v>
      </c>
      <c r="R39" s="53">
        <v>835.58</v>
      </c>
      <c r="S39" s="3">
        <f>O39-P39-Q39+R39</f>
        <v>35663954.609999999</v>
      </c>
      <c r="T39" s="3">
        <f t="shared" si="23"/>
        <v>35663.954610000001</v>
      </c>
      <c r="V39" s="149">
        <v>38486373.199999988</v>
      </c>
      <c r="W39" s="53">
        <v>710460.66</v>
      </c>
      <c r="X39" s="53">
        <v>251258.96</v>
      </c>
      <c r="Y39" s="53">
        <v>0</v>
      </c>
      <c r="Z39" s="3">
        <f>V39-W39-X39+Y39</f>
        <v>37524653.579999991</v>
      </c>
      <c r="AA39" s="3">
        <f t="shared" si="24"/>
        <v>37524.653579999991</v>
      </c>
      <c r="AC39" s="3">
        <v>42312406.960000008</v>
      </c>
      <c r="AD39" s="3">
        <v>893723.1</v>
      </c>
      <c r="AE39" s="3">
        <v>334124.3</v>
      </c>
      <c r="AF39" s="3">
        <v>0</v>
      </c>
      <c r="AG39" s="3">
        <f>AC39-AD39-AE39+AF39</f>
        <v>41084559.56000001</v>
      </c>
      <c r="AH39" s="3">
        <f t="shared" si="25"/>
        <v>41084.559560000009</v>
      </c>
      <c r="AJ39" s="3">
        <v>44568101.190000013</v>
      </c>
      <c r="AK39" s="3">
        <v>388157.51</v>
      </c>
      <c r="AL39" s="3">
        <v>310175.58</v>
      </c>
      <c r="AM39" s="3">
        <v>0</v>
      </c>
      <c r="AN39" s="3">
        <f>AJ39-AK39-AL39+AM39</f>
        <v>43869768.100000016</v>
      </c>
      <c r="AO39" s="3">
        <f t="shared" si="26"/>
        <v>43869.768100000016</v>
      </c>
      <c r="AQ39" s="3">
        <v>46268199.260000005</v>
      </c>
      <c r="AR39" s="3">
        <v>177229.38</v>
      </c>
      <c r="AS39" s="3">
        <v>313285.10999999993</v>
      </c>
      <c r="AT39" s="3">
        <v>0</v>
      </c>
      <c r="AU39" s="3">
        <f>AQ39-AR39-AS39+AT39</f>
        <v>45777684.770000003</v>
      </c>
      <c r="AV39" s="3">
        <f>AU39/1000</f>
        <v>45777.68477</v>
      </c>
      <c r="AX39" s="80">
        <v>46042506.500000007</v>
      </c>
      <c r="AY39" s="3">
        <v>822764.74</v>
      </c>
      <c r="AZ39" s="3">
        <v>266504.62000000005</v>
      </c>
      <c r="BA39" s="189">
        <v>0</v>
      </c>
      <c r="BB39" s="3">
        <f>AX39-AY39-AZ39+BA39</f>
        <v>44953237.140000008</v>
      </c>
      <c r="BC39" s="3">
        <f>BB39/1000</f>
        <v>44953.237140000005</v>
      </c>
      <c r="BE39" s="80">
        <v>46358139.090000011</v>
      </c>
      <c r="BF39" s="3">
        <v>353228.35000000003</v>
      </c>
      <c r="BG39" s="3">
        <v>238642.80999999997</v>
      </c>
      <c r="BH39" s="189">
        <v>0</v>
      </c>
      <c r="BI39" s="3">
        <f>BE39-BF39-BG39+BH39</f>
        <v>45766267.930000007</v>
      </c>
      <c r="BJ39" s="3">
        <f>BI39/1000</f>
        <v>45766.267930000009</v>
      </c>
      <c r="BL39" s="80">
        <v>45907783.260000005</v>
      </c>
      <c r="BM39" s="3">
        <v>242808.14</v>
      </c>
      <c r="BN39" s="3">
        <v>258685.09</v>
      </c>
      <c r="BO39" s="189">
        <v>0</v>
      </c>
      <c r="BP39" s="3">
        <f>BL39-BM39-BN39+BO39</f>
        <v>45406290.030000001</v>
      </c>
      <c r="BQ39" s="3">
        <f>BP39/1000</f>
        <v>45406.290030000004</v>
      </c>
      <c r="BS39" s="3">
        <v>45371695.719999999</v>
      </c>
      <c r="BT39" s="3">
        <v>612469.5</v>
      </c>
      <c r="BU39" s="3">
        <v>263156.96000000002</v>
      </c>
      <c r="BV39" s="3">
        <v>0</v>
      </c>
      <c r="BW39" s="3">
        <f t="shared" si="9"/>
        <v>44496069.259999998</v>
      </c>
      <c r="BX39" s="3">
        <f t="shared" si="10"/>
        <v>44496.069259999997</v>
      </c>
      <c r="BZ39" s="3">
        <v>46388799.169999994</v>
      </c>
      <c r="CA39" s="3">
        <v>288978</v>
      </c>
      <c r="CB39" s="3">
        <v>256311.18</v>
      </c>
      <c r="CD39" s="3">
        <f t="shared" si="15"/>
        <v>46934088.349999994</v>
      </c>
      <c r="CE39" s="3">
        <f t="shared" si="16"/>
        <v>46934.088349999991</v>
      </c>
    </row>
    <row r="40" spans="1:83" x14ac:dyDescent="0.2">
      <c r="A40" s="1" t="s">
        <v>230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V40" s="149"/>
    </row>
    <row r="42" spans="1:83" x14ac:dyDescent="0.2">
      <c r="A42" s="23" t="s">
        <v>55</v>
      </c>
    </row>
    <row r="43" spans="1:83" x14ac:dyDescent="0.2">
      <c r="A43" s="1" t="s">
        <v>56</v>
      </c>
    </row>
    <row r="45" spans="1:83" x14ac:dyDescent="0.2">
      <c r="L45" s="51"/>
      <c r="M45" s="51"/>
    </row>
    <row r="47" spans="1:83" x14ac:dyDescent="0.2">
      <c r="L47" s="124"/>
      <c r="M47" s="124"/>
    </row>
    <row r="48" spans="1:83" x14ac:dyDescent="0.2">
      <c r="L48" s="124"/>
      <c r="M48" s="124"/>
    </row>
    <row r="49" spans="12:13" x14ac:dyDescent="0.2">
      <c r="L49" s="124"/>
      <c r="M49" s="124"/>
    </row>
    <row r="50" spans="12:13" x14ac:dyDescent="0.2">
      <c r="L50" s="124"/>
      <c r="M50" s="124"/>
    </row>
    <row r="51" spans="12:13" x14ac:dyDescent="0.2">
      <c r="L51" s="124"/>
      <c r="M51" s="124"/>
    </row>
    <row r="52" spans="12:13" x14ac:dyDescent="0.2">
      <c r="L52" s="124"/>
      <c r="M52" s="124"/>
    </row>
    <row r="53" spans="12:13" x14ac:dyDescent="0.2">
      <c r="L53" s="124"/>
      <c r="M53" s="124"/>
    </row>
    <row r="54" spans="12:13" x14ac:dyDescent="0.2">
      <c r="L54" s="124"/>
      <c r="M54" s="124"/>
    </row>
    <row r="55" spans="12:13" x14ac:dyDescent="0.2">
      <c r="L55" s="124"/>
      <c r="M55" s="124"/>
    </row>
    <row r="56" spans="12:13" x14ac:dyDescent="0.2">
      <c r="L56" s="124"/>
      <c r="M56" s="124"/>
    </row>
    <row r="57" spans="12:13" x14ac:dyDescent="0.2">
      <c r="L57" s="124"/>
      <c r="M57" s="124"/>
    </row>
    <row r="58" spans="12:13" x14ac:dyDescent="0.2">
      <c r="L58" s="124"/>
      <c r="M58" s="124"/>
    </row>
    <row r="59" spans="12:13" x14ac:dyDescent="0.2">
      <c r="L59" s="124"/>
      <c r="M59" s="124"/>
    </row>
    <row r="60" spans="12:13" x14ac:dyDescent="0.2">
      <c r="L60" s="124"/>
      <c r="M60" s="124"/>
    </row>
    <row r="61" spans="12:13" x14ac:dyDescent="0.2">
      <c r="L61" s="124"/>
      <c r="M61" s="124"/>
    </row>
    <row r="62" spans="12:13" x14ac:dyDescent="0.2">
      <c r="L62" s="124"/>
      <c r="M62" s="124"/>
    </row>
    <row r="63" spans="12:13" x14ac:dyDescent="0.2">
      <c r="L63" s="124"/>
      <c r="M63" s="124"/>
    </row>
    <row r="64" spans="12:13" x14ac:dyDescent="0.2">
      <c r="L64" s="124"/>
      <c r="M64" s="124"/>
    </row>
    <row r="65" spans="12:13" x14ac:dyDescent="0.2">
      <c r="L65" s="124"/>
      <c r="M65" s="124"/>
    </row>
    <row r="66" spans="12:13" x14ac:dyDescent="0.2">
      <c r="L66" s="124"/>
      <c r="M66" s="124"/>
    </row>
    <row r="67" spans="12:13" x14ac:dyDescent="0.2">
      <c r="L67" s="124"/>
      <c r="M67" s="124"/>
    </row>
    <row r="68" spans="12:13" x14ac:dyDescent="0.2">
      <c r="L68" s="124"/>
      <c r="M68" s="124"/>
    </row>
    <row r="69" spans="12:13" x14ac:dyDescent="0.2">
      <c r="L69" s="124"/>
      <c r="M69" s="124"/>
    </row>
    <row r="70" spans="12:13" x14ac:dyDescent="0.2">
      <c r="L70" s="124"/>
      <c r="M70" s="124"/>
    </row>
    <row r="71" spans="12:13" x14ac:dyDescent="0.2">
      <c r="L71" s="124"/>
      <c r="M71" s="124"/>
    </row>
    <row r="72" spans="12:13" x14ac:dyDescent="0.2">
      <c r="L72" s="124"/>
      <c r="M72" s="124"/>
    </row>
    <row r="73" spans="12:13" x14ac:dyDescent="0.2">
      <c r="L73" s="124"/>
      <c r="M73" s="124"/>
    </row>
    <row r="74" spans="12:13" x14ac:dyDescent="0.2">
      <c r="L74" s="124"/>
      <c r="M74" s="124"/>
    </row>
  </sheetData>
  <sheetProtection password="CAB5" sheet="1" objects="1" scenarios="1"/>
  <mergeCells count="18">
    <mergeCell ref="CE6:CE7"/>
    <mergeCell ref="O5:T5"/>
    <mergeCell ref="S6:S7"/>
    <mergeCell ref="T6:T7"/>
    <mergeCell ref="BX6:BX7"/>
    <mergeCell ref="BQ6:BQ7"/>
    <mergeCell ref="BJ6:BJ7"/>
    <mergeCell ref="A4:M4"/>
    <mergeCell ref="AJ5:AO5"/>
    <mergeCell ref="AN6:AN7"/>
    <mergeCell ref="AO6:AO7"/>
    <mergeCell ref="AC5:AH5"/>
    <mergeCell ref="AG6:AG7"/>
    <mergeCell ref="AH6:AH7"/>
    <mergeCell ref="V5:AA5"/>
    <mergeCell ref="Z6:Z7"/>
    <mergeCell ref="AA6:AA7"/>
    <mergeCell ref="L7:M7"/>
  </mergeCells>
  <phoneticPr fontId="2" type="noConversion"/>
  <printOptions horizontalCentered="1"/>
  <pageMargins left="0.34" right="0.36" top="1" bottom="0.93" header="0.5" footer="0.52"/>
  <pageSetup scale="80" orientation="landscape" r:id="rId1"/>
  <headerFooter scaleWithDoc="0" alignWithMargins="0">
    <oddHeader xml:space="preserve">&amp;R
</oddHeader>
    <oddFooter>&amp;L&amp;"Arial,Italic"&amp;10MSDE - LFRO   04-2016&amp;C&amp;"Arial,Regular"&amp;10&amp;P&amp;R&amp;"Arial,Italic"&amp;10Selected Financial Data - Part 4</oddFooter>
  </headerFooter>
  <rowBreaks count="1" manualBreakCount="1">
    <brk id="41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Q40"/>
  <sheetViews>
    <sheetView topLeftCell="A4" workbookViewId="0">
      <selection activeCell="K10" sqref="K10"/>
    </sheetView>
  </sheetViews>
  <sheetFormatPr defaultColWidth="10" defaultRowHeight="12.75" x14ac:dyDescent="0.2"/>
  <cols>
    <col min="1" max="1" width="12.875" style="1" customWidth="1"/>
    <col min="2" max="11" width="12.625" style="1" customWidth="1"/>
    <col min="12" max="12" width="7.625" style="1" customWidth="1"/>
    <col min="13" max="13" width="8.625" style="1" customWidth="1"/>
    <col min="14" max="14" width="5" style="72" customWidth="1"/>
    <col min="15" max="15" width="12.25" style="3" customWidth="1"/>
    <col min="16" max="17" width="11.125" style="3" bestFit="1" customWidth="1"/>
    <col min="18" max="18" width="11.125" style="3" customWidth="1"/>
    <col min="19" max="19" width="10.125" style="3" customWidth="1"/>
    <col min="20" max="20" width="4.75" style="3" customWidth="1"/>
    <col min="21" max="21" width="12.5" style="3" bestFit="1" customWidth="1"/>
    <col min="22" max="22" width="12.625" style="3" customWidth="1"/>
    <col min="23" max="23" width="11.625" style="3" customWidth="1"/>
    <col min="24" max="24" width="12.5" style="3" bestFit="1" customWidth="1"/>
    <col min="25" max="28" width="10.125" style="3" customWidth="1"/>
    <col min="29" max="29" width="11.125" style="3" customWidth="1"/>
    <col min="30" max="30" width="10.125" style="3" customWidth="1"/>
    <col min="31" max="31" width="12.5" style="3" bestFit="1" customWidth="1"/>
    <col min="32" max="32" width="10.125" style="3" customWidth="1"/>
    <col min="33" max="33" width="19.875" style="3" bestFit="1" customWidth="1"/>
    <col min="34" max="34" width="11.125" style="3" bestFit="1" customWidth="1"/>
    <col min="35" max="36" width="10.125" style="3" customWidth="1"/>
    <col min="37" max="37" width="11.125" style="3" bestFit="1" customWidth="1"/>
    <col min="38" max="38" width="10.125" style="3" customWidth="1"/>
    <col min="39" max="39" width="11.125" style="3" bestFit="1" customWidth="1"/>
    <col min="40" max="40" width="10.125" style="3" customWidth="1"/>
    <col min="41" max="41" width="12.5" style="3" bestFit="1" customWidth="1"/>
    <col min="42" max="42" width="10.125" style="3" customWidth="1"/>
    <col min="43" max="43" width="19.875" style="3" bestFit="1" customWidth="1"/>
    <col min="44" max="44" width="12.5" style="3" customWidth="1"/>
    <col min="45" max="46" width="10.125" style="3" customWidth="1"/>
    <col min="47" max="47" width="11.125" style="3" bestFit="1" customWidth="1"/>
    <col min="48" max="48" width="10.125" style="3" customWidth="1"/>
    <col min="49" max="49" width="11.125" style="3" bestFit="1" customWidth="1"/>
    <col min="50" max="50" width="10" style="3" customWidth="1"/>
    <col min="51" max="51" width="10.875" style="3" customWidth="1"/>
    <col min="52" max="52" width="10" style="3" customWidth="1"/>
    <col min="53" max="53" width="10.875" style="3" customWidth="1"/>
    <col min="54" max="54" width="5.875" style="3" customWidth="1"/>
    <col min="55" max="55" width="13" style="3" customWidth="1"/>
    <col min="56" max="56" width="10.875" style="3" customWidth="1"/>
    <col min="57" max="57" width="11.25" style="3" customWidth="1"/>
    <col min="58" max="58" width="12.25" style="3" customWidth="1"/>
    <col min="59" max="59" width="10.125" style="3" bestFit="1" customWidth="1"/>
    <col min="60" max="60" width="10" style="3"/>
    <col min="61" max="61" width="12.375" style="3" customWidth="1"/>
    <col min="62" max="62" width="10" style="3"/>
    <col min="63" max="63" width="18.625" style="3" customWidth="1"/>
    <col min="64" max="64" width="12.5" style="3" bestFit="1" customWidth="1"/>
    <col min="65" max="66" width="10" style="3"/>
    <col min="67" max="67" width="14.375" style="3" customWidth="1"/>
    <col min="68" max="68" width="12.625" style="3" customWidth="1"/>
    <col min="69" max="69" width="19.875" style="3" bestFit="1" customWidth="1"/>
    <col min="70" max="70" width="12.5" style="3" bestFit="1" customWidth="1"/>
    <col min="71" max="71" width="10.125" style="3" bestFit="1" customWidth="1"/>
    <col min="72" max="72" width="3.25" style="3" customWidth="1"/>
    <col min="73" max="73" width="22.375" style="3" bestFit="1" customWidth="1"/>
    <col min="74" max="74" width="10" style="3"/>
    <col min="75" max="75" width="12.375" style="3" customWidth="1"/>
    <col min="76" max="76" width="10.625" style="3" customWidth="1"/>
    <col min="77" max="78" width="10" style="3"/>
    <col min="79" max="79" width="13.375" style="3" customWidth="1"/>
    <col min="80" max="81" width="10" style="3"/>
    <col min="82" max="82" width="12" style="3" customWidth="1"/>
    <col min="83" max="84" width="10" style="3"/>
    <col min="85" max="85" width="13.25" style="3" customWidth="1"/>
    <col min="86" max="87" width="10" style="3"/>
    <col min="88" max="88" width="12" style="3" customWidth="1"/>
    <col min="89" max="16384" width="10" style="3"/>
  </cols>
  <sheetData>
    <row r="1" spans="1:95" ht="15.75" customHeight="1" x14ac:dyDescent="0.2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95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95" x14ac:dyDescent="0.2">
      <c r="A3" s="74" t="s">
        <v>30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95" x14ac:dyDescent="0.2">
      <c r="A4" s="285" t="s">
        <v>288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"/>
      <c r="O4" s="2"/>
      <c r="P4" s="2"/>
      <c r="Q4" s="2"/>
      <c r="R4" s="2"/>
      <c r="S4" s="2"/>
      <c r="T4" s="1"/>
    </row>
    <row r="5" spans="1:95" ht="13.5" thickBo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95" ht="14.25" thickTop="1" thickBo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O6" s="301" t="s">
        <v>127</v>
      </c>
      <c r="P6" s="302"/>
      <c r="Q6" s="302"/>
      <c r="R6" s="302"/>
      <c r="S6" s="303"/>
      <c r="U6" s="301" t="s">
        <v>134</v>
      </c>
      <c r="V6" s="302"/>
      <c r="W6" s="302"/>
      <c r="X6" s="302"/>
      <c r="Y6" s="303"/>
      <c r="AE6" s="301" t="s">
        <v>153</v>
      </c>
      <c r="AF6" s="302"/>
      <c r="AG6" s="302"/>
      <c r="AH6" s="302"/>
      <c r="AI6" s="303"/>
      <c r="AO6" s="301" t="s">
        <v>183</v>
      </c>
      <c r="AP6" s="302"/>
      <c r="AQ6" s="302"/>
      <c r="AR6" s="302"/>
      <c r="AS6" s="303"/>
      <c r="AU6" s="291" t="s">
        <v>184</v>
      </c>
      <c r="AV6" s="291"/>
      <c r="AY6" s="291" t="s">
        <v>197</v>
      </c>
      <c r="AZ6" s="291"/>
      <c r="BC6" s="3" t="s">
        <v>198</v>
      </c>
      <c r="BI6" s="3" t="s">
        <v>209</v>
      </c>
      <c r="BO6" s="3" t="s">
        <v>223</v>
      </c>
      <c r="BU6" s="3" t="s">
        <v>249</v>
      </c>
      <c r="CA6" s="3" t="s">
        <v>269</v>
      </c>
      <c r="CG6" s="3" t="s">
        <v>286</v>
      </c>
      <c r="CM6" s="3" t="s">
        <v>292</v>
      </c>
    </row>
    <row r="7" spans="1:95" x14ac:dyDescent="0.2">
      <c r="A7" s="7"/>
      <c r="L7" s="286" t="s">
        <v>27</v>
      </c>
      <c r="M7" s="286"/>
      <c r="N7" s="7"/>
      <c r="O7" s="72" t="s">
        <v>68</v>
      </c>
      <c r="P7" s="72" t="s">
        <v>68</v>
      </c>
      <c r="Q7" s="72" t="s">
        <v>68</v>
      </c>
      <c r="R7" s="72" t="s">
        <v>67</v>
      </c>
      <c r="S7" s="111"/>
      <c r="U7" s="72" t="s">
        <v>68</v>
      </c>
      <c r="V7" s="72" t="s">
        <v>68</v>
      </c>
      <c r="W7" s="72" t="s">
        <v>135</v>
      </c>
      <c r="X7" s="72" t="s">
        <v>67</v>
      </c>
      <c r="Y7" s="111"/>
      <c r="AE7" s="72" t="s">
        <v>68</v>
      </c>
      <c r="AF7" s="72" t="s">
        <v>68</v>
      </c>
      <c r="AG7" s="72" t="s">
        <v>135</v>
      </c>
      <c r="AH7" s="72" t="s">
        <v>67</v>
      </c>
      <c r="AI7" s="111"/>
      <c r="AO7" s="72" t="s">
        <v>68</v>
      </c>
      <c r="AP7" s="72" t="s">
        <v>68</v>
      </c>
      <c r="AQ7" s="72" t="s">
        <v>135</v>
      </c>
      <c r="AR7" s="72" t="s">
        <v>67</v>
      </c>
      <c r="AS7" s="111"/>
      <c r="AU7" s="3" t="s">
        <v>137</v>
      </c>
      <c r="AY7" s="3" t="s">
        <v>137</v>
      </c>
      <c r="BC7" s="3" t="s">
        <v>68</v>
      </c>
      <c r="BD7" s="3" t="s">
        <v>68</v>
      </c>
      <c r="BE7" s="3" t="s">
        <v>135</v>
      </c>
      <c r="BF7" s="3" t="s">
        <v>67</v>
      </c>
      <c r="BI7" s="3" t="s">
        <v>68</v>
      </c>
      <c r="BJ7" s="3" t="s">
        <v>68</v>
      </c>
      <c r="BK7" s="3" t="s">
        <v>135</v>
      </c>
      <c r="BL7" s="3" t="s">
        <v>67</v>
      </c>
      <c r="BO7" s="3" t="s">
        <v>68</v>
      </c>
      <c r="BP7" s="3" t="s">
        <v>68</v>
      </c>
      <c r="BQ7" s="3" t="s">
        <v>135</v>
      </c>
      <c r="BR7" s="3" t="s">
        <v>67</v>
      </c>
      <c r="BU7" s="3" t="s">
        <v>68</v>
      </c>
      <c r="BV7" s="3" t="s">
        <v>68</v>
      </c>
      <c r="BW7" s="3" t="s">
        <v>135</v>
      </c>
      <c r="CA7" s="3" t="s">
        <v>68</v>
      </c>
      <c r="CB7" s="3" t="s">
        <v>68</v>
      </c>
      <c r="CC7" s="3" t="s">
        <v>135</v>
      </c>
      <c r="CG7" s="3" t="s">
        <v>68</v>
      </c>
      <c r="CH7" s="3" t="s">
        <v>68</v>
      </c>
      <c r="CI7" s="3" t="s">
        <v>135</v>
      </c>
      <c r="CM7" s="3" t="s">
        <v>68</v>
      </c>
      <c r="CN7" s="3" t="s">
        <v>68</v>
      </c>
      <c r="CO7" s="3" t="s">
        <v>135</v>
      </c>
    </row>
    <row r="8" spans="1:95" ht="12.7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1" t="s">
        <v>39</v>
      </c>
      <c r="M8" s="21" t="s">
        <v>40</v>
      </c>
      <c r="N8" s="7"/>
      <c r="O8" s="72" t="s">
        <v>65</v>
      </c>
      <c r="P8" s="72" t="s">
        <v>65</v>
      </c>
      <c r="Q8" s="72" t="s">
        <v>65</v>
      </c>
      <c r="R8" s="72" t="s">
        <v>65</v>
      </c>
      <c r="U8" s="72" t="s">
        <v>65</v>
      </c>
      <c r="V8" s="72" t="s">
        <v>65</v>
      </c>
      <c r="W8" s="299" t="s">
        <v>136</v>
      </c>
      <c r="X8" s="72" t="s">
        <v>65</v>
      </c>
      <c r="AA8" s="3" t="s">
        <v>137</v>
      </c>
      <c r="AE8" s="72" t="s">
        <v>65</v>
      </c>
      <c r="AF8" s="72" t="s">
        <v>65</v>
      </c>
      <c r="AG8" s="299" t="s">
        <v>136</v>
      </c>
      <c r="AH8" s="72" t="s">
        <v>65</v>
      </c>
      <c r="AK8" s="3" t="s">
        <v>137</v>
      </c>
      <c r="AO8" s="72" t="s">
        <v>65</v>
      </c>
      <c r="AP8" s="72" t="s">
        <v>65</v>
      </c>
      <c r="AQ8" s="299" t="s">
        <v>136</v>
      </c>
      <c r="AR8" s="72" t="s">
        <v>65</v>
      </c>
      <c r="AU8" s="3" t="s">
        <v>138</v>
      </c>
      <c r="AV8" s="3" t="s">
        <v>79</v>
      </c>
      <c r="AY8" s="3" t="s">
        <v>138</v>
      </c>
      <c r="AZ8" s="3" t="s">
        <v>79</v>
      </c>
      <c r="BC8" s="3" t="s">
        <v>65</v>
      </c>
      <c r="BD8" s="3" t="s">
        <v>65</v>
      </c>
      <c r="BE8" s="3" t="s">
        <v>136</v>
      </c>
      <c r="BF8" s="3" t="s">
        <v>65</v>
      </c>
      <c r="BI8" s="3" t="s">
        <v>65</v>
      </c>
      <c r="BJ8" s="3" t="s">
        <v>65</v>
      </c>
      <c r="BK8" s="3" t="s">
        <v>136</v>
      </c>
      <c r="BL8" s="3" t="s">
        <v>65</v>
      </c>
      <c r="BO8" s="3" t="s">
        <v>65</v>
      </c>
      <c r="BP8" s="3" t="s">
        <v>65</v>
      </c>
      <c r="BQ8" s="3" t="s">
        <v>136</v>
      </c>
      <c r="BR8" s="3" t="s">
        <v>65</v>
      </c>
      <c r="BU8" s="3" t="s">
        <v>65</v>
      </c>
      <c r="BV8" s="3" t="s">
        <v>65</v>
      </c>
      <c r="BW8" s="298" t="s">
        <v>136</v>
      </c>
      <c r="BX8" s="304" t="s">
        <v>67</v>
      </c>
      <c r="BY8" s="305"/>
      <c r="CA8" s="3" t="s">
        <v>65</v>
      </c>
      <c r="CB8" s="3" t="s">
        <v>65</v>
      </c>
      <c r="CC8" s="298" t="s">
        <v>136</v>
      </c>
      <c r="CD8" s="304" t="s">
        <v>67</v>
      </c>
      <c r="CE8" s="305"/>
      <c r="CG8" s="3" t="s">
        <v>65</v>
      </c>
      <c r="CH8" s="3" t="s">
        <v>65</v>
      </c>
      <c r="CI8" s="298" t="s">
        <v>136</v>
      </c>
      <c r="CJ8" s="304" t="s">
        <v>67</v>
      </c>
      <c r="CK8" s="305"/>
      <c r="CM8" s="3" t="s">
        <v>65</v>
      </c>
      <c r="CN8" s="3" t="s">
        <v>65</v>
      </c>
      <c r="CO8" s="3" t="s">
        <v>136</v>
      </c>
      <c r="CP8" s="3" t="s">
        <v>67</v>
      </c>
    </row>
    <row r="9" spans="1:95" ht="13.5" customHeight="1" thickBot="1" x14ac:dyDescent="0.25">
      <c r="A9" s="8" t="s">
        <v>1</v>
      </c>
      <c r="B9" s="264" t="s">
        <v>132</v>
      </c>
      <c r="C9" s="264" t="s">
        <v>145</v>
      </c>
      <c r="D9" s="264" t="s">
        <v>180</v>
      </c>
      <c r="E9" s="264" t="s">
        <v>193</v>
      </c>
      <c r="F9" s="264" t="s">
        <v>206</v>
      </c>
      <c r="G9" s="264" t="s">
        <v>220</v>
      </c>
      <c r="H9" s="264" t="s">
        <v>240</v>
      </c>
      <c r="I9" s="264" t="s">
        <v>267</v>
      </c>
      <c r="J9" s="264" t="s">
        <v>279</v>
      </c>
      <c r="K9" s="264" t="s">
        <v>287</v>
      </c>
      <c r="L9" s="9" t="s">
        <v>38</v>
      </c>
      <c r="M9" s="9" t="s">
        <v>38</v>
      </c>
      <c r="N9" s="24"/>
      <c r="O9" s="112" t="s">
        <v>63</v>
      </c>
      <c r="P9" s="112" t="s">
        <v>61</v>
      </c>
      <c r="Q9" s="112" t="s">
        <v>66</v>
      </c>
      <c r="R9" s="112"/>
      <c r="S9" s="111" t="s">
        <v>128</v>
      </c>
      <c r="U9" s="112" t="s">
        <v>63</v>
      </c>
      <c r="V9" s="112" t="s">
        <v>61</v>
      </c>
      <c r="W9" s="300"/>
      <c r="X9" s="112"/>
      <c r="Y9" s="111" t="s">
        <v>128</v>
      </c>
      <c r="AA9" s="3" t="s">
        <v>138</v>
      </c>
      <c r="AB9" s="3" t="s">
        <v>79</v>
      </c>
      <c r="AE9" s="112" t="s">
        <v>63</v>
      </c>
      <c r="AF9" s="112" t="s">
        <v>61</v>
      </c>
      <c r="AG9" s="300"/>
      <c r="AH9" s="112"/>
      <c r="AI9" s="111" t="s">
        <v>128</v>
      </c>
      <c r="AK9" s="3" t="s">
        <v>138</v>
      </c>
      <c r="AL9" s="3" t="s">
        <v>79</v>
      </c>
      <c r="AO9" s="112" t="s">
        <v>63</v>
      </c>
      <c r="AP9" s="112" t="s">
        <v>61</v>
      </c>
      <c r="AQ9" s="300"/>
      <c r="AR9" s="112"/>
      <c r="AS9" s="111" t="s">
        <v>128</v>
      </c>
      <c r="AU9" s="18" t="s">
        <v>185</v>
      </c>
      <c r="AV9" s="18" t="s">
        <v>186</v>
      </c>
      <c r="AY9" s="18" t="s">
        <v>185</v>
      </c>
      <c r="AZ9" s="18" t="s">
        <v>186</v>
      </c>
      <c r="BC9" s="3" t="s">
        <v>63</v>
      </c>
      <c r="BD9" s="3" t="s">
        <v>61</v>
      </c>
      <c r="BG9" s="3" t="s">
        <v>128</v>
      </c>
      <c r="BI9" s="3" t="s">
        <v>63</v>
      </c>
      <c r="BJ9" s="3" t="s">
        <v>61</v>
      </c>
      <c r="BM9" s="3" t="s">
        <v>128</v>
      </c>
      <c r="BO9" s="3" t="s">
        <v>63</v>
      </c>
      <c r="BP9" s="3" t="s">
        <v>61</v>
      </c>
      <c r="BS9" s="3" t="s">
        <v>128</v>
      </c>
      <c r="BU9" s="3" t="s">
        <v>63</v>
      </c>
      <c r="BV9" s="3" t="s">
        <v>61</v>
      </c>
      <c r="BW9" s="298"/>
      <c r="BX9" s="224" t="s">
        <v>65</v>
      </c>
      <c r="BY9" s="224" t="s">
        <v>128</v>
      </c>
      <c r="CA9" s="3" t="s">
        <v>63</v>
      </c>
      <c r="CB9" s="3" t="s">
        <v>61</v>
      </c>
      <c r="CC9" s="298"/>
      <c r="CD9" s="224" t="s">
        <v>65</v>
      </c>
      <c r="CE9" s="224" t="s">
        <v>128</v>
      </c>
      <c r="CG9" s="3" t="s">
        <v>63</v>
      </c>
      <c r="CH9" s="3" t="s">
        <v>61</v>
      </c>
      <c r="CI9" s="298"/>
      <c r="CJ9" s="224" t="s">
        <v>65</v>
      </c>
      <c r="CK9" s="224" t="s">
        <v>128</v>
      </c>
      <c r="CM9" s="3" t="s">
        <v>63</v>
      </c>
      <c r="CN9" s="3" t="s">
        <v>61</v>
      </c>
      <c r="CP9" s="3" t="s">
        <v>65</v>
      </c>
      <c r="CQ9" s="3" t="s">
        <v>128</v>
      </c>
    </row>
    <row r="10" spans="1:95" x14ac:dyDescent="0.2">
      <c r="A10" s="7" t="s">
        <v>2</v>
      </c>
      <c r="B10" s="11">
        <v>835434</v>
      </c>
      <c r="C10" s="11">
        <v>900461.10516999988</v>
      </c>
      <c r="D10" s="11">
        <v>1001010.0782000001</v>
      </c>
      <c r="E10" s="11">
        <v>1109090.4413200004</v>
      </c>
      <c r="F10" s="11">
        <v>1153310.7696300002</v>
      </c>
      <c r="G10" s="11">
        <v>1224290.4931899996</v>
      </c>
      <c r="H10" s="11">
        <v>1234834.73016</v>
      </c>
      <c r="I10" s="11">
        <v>1217861.2742899996</v>
      </c>
      <c r="J10" s="11">
        <v>1234417.02944</v>
      </c>
      <c r="K10" s="11">
        <f>CQ10</f>
        <v>1279365.2286099999</v>
      </c>
      <c r="L10" s="153">
        <f>(K10-J10)*100/J10</f>
        <v>3.6412491158187374</v>
      </c>
      <c r="M10" s="33">
        <f>(K10-B10)*100/B10</f>
        <v>53.137797672826323</v>
      </c>
      <c r="N10" s="11"/>
      <c r="O10" s="11">
        <f>SUM(O12:O43)</f>
        <v>997381235.55000007</v>
      </c>
      <c r="P10" s="11">
        <f>SUM(P12:P43)</f>
        <v>2783147.85</v>
      </c>
      <c r="Q10" s="11">
        <f>SUM(Q12:Q43)</f>
        <v>213000796.39999998</v>
      </c>
      <c r="R10" s="11">
        <f>SUM(R12:R39)</f>
        <v>781597291.29999983</v>
      </c>
      <c r="S10" s="11">
        <f>SUM(S12:S39)</f>
        <v>781597.29130000004</v>
      </c>
      <c r="U10" s="11">
        <f>SUM(U12:U43)</f>
        <v>1055050629.9400001</v>
      </c>
      <c r="V10" s="11">
        <f>SUM(V12:V43)</f>
        <v>3532912.7699999996</v>
      </c>
      <c r="W10" s="11">
        <f>SUM(W12:W43)</f>
        <v>216085889</v>
      </c>
      <c r="X10" s="11">
        <f>SUM(X12:X39)</f>
        <v>835431828.16999984</v>
      </c>
      <c r="Y10" s="11">
        <f>SUM(Y12:Y39)</f>
        <v>835431.82817000011</v>
      </c>
      <c r="AA10" s="3">
        <v>211618317</v>
      </c>
      <c r="AB10" s="3">
        <v>4467572.5</v>
      </c>
      <c r="AC10" s="11">
        <f>SUM(AC12:AC43)</f>
        <v>216085889.01999998</v>
      </c>
      <c r="AE10" s="11">
        <f>SUM(AE12:AE43)</f>
        <v>1138655990.2500002</v>
      </c>
      <c r="AF10" s="11">
        <f>SUM(AF12:AF43)</f>
        <v>5238188</v>
      </c>
      <c r="AG10" s="11">
        <f>SUM(AG12:AG43)</f>
        <v>232956697.07999995</v>
      </c>
      <c r="AH10" s="11">
        <f>SUM(AH12:AH39)</f>
        <v>900461105.16999984</v>
      </c>
      <c r="AI10" s="11">
        <f>SUM(AI12:AI39)</f>
        <v>900461.10516999988</v>
      </c>
      <c r="AK10" s="11">
        <f>SUM(AK12:AK43)</f>
        <v>217777559.76999995</v>
      </c>
      <c r="AL10" s="11">
        <f>SUM(AL12:AL43)</f>
        <v>15179137.310000001</v>
      </c>
      <c r="AM10" s="11">
        <f>SUM(AM12:AM43)</f>
        <v>232956697.07999995</v>
      </c>
      <c r="AO10" s="11">
        <f>SUM(AO12:AO43)</f>
        <v>1241478105.1300001</v>
      </c>
      <c r="AP10" s="11">
        <f>SUM(AP12:AP43)</f>
        <v>5594305.7999999998</v>
      </c>
      <c r="AQ10" s="11">
        <f>SUM(AQ12:AQ43)</f>
        <v>234873721.13</v>
      </c>
      <c r="AR10" s="11">
        <f>SUM(AR12:AR39)</f>
        <v>1001010078.1999999</v>
      </c>
      <c r="AS10" s="11">
        <f>SUM(AS12:AS39)</f>
        <v>1001010.0782000001</v>
      </c>
      <c r="AU10" s="11">
        <f>SUM(AU12:AU43)</f>
        <v>224119104.06</v>
      </c>
      <c r="AV10" s="11">
        <f>SUM(AV12:AV43)</f>
        <v>10754617.07</v>
      </c>
      <c r="AW10" s="11">
        <f>SUM(AW12:AW43)</f>
        <v>234873721.13</v>
      </c>
      <c r="AY10" s="11">
        <f>SUM(AY12:AY43)</f>
        <v>240430195.45999995</v>
      </c>
      <c r="AZ10" s="11">
        <f>SUM(AZ12:AZ43)</f>
        <v>9901316.1799999997</v>
      </c>
      <c r="BA10" s="11">
        <f>SUM(BA12:BA43)</f>
        <v>250331511.63999996</v>
      </c>
      <c r="BB10" s="11"/>
      <c r="BC10" s="11">
        <f>SUM(BC12:BC43)</f>
        <v>1354233049.0900002</v>
      </c>
      <c r="BD10" s="11">
        <f>SUM(BD12:BD43)</f>
        <v>4712412.3100000005</v>
      </c>
      <c r="BE10" s="11">
        <f>SUM(BE12:BE43)</f>
        <v>240430195.45999995</v>
      </c>
      <c r="BF10" s="11">
        <f>SUM(BF12:BF43)</f>
        <v>1109090441.3200002</v>
      </c>
      <c r="BG10" s="11">
        <f>SUM(BG12:BG43)</f>
        <v>1109090.4413200004</v>
      </c>
      <c r="BI10" s="11">
        <f>SUM(BI12:BI43)</f>
        <v>1424417207.0800002</v>
      </c>
      <c r="BJ10" s="11">
        <f>SUM(BJ12:BJ43)</f>
        <v>2562522.9699999997</v>
      </c>
      <c r="BK10" s="11">
        <f>SUM(BK12:BK43)</f>
        <v>268543914.47999996</v>
      </c>
      <c r="BL10" s="11">
        <f>SUM(BL12:BL43)</f>
        <v>1153310769.6300001</v>
      </c>
      <c r="BM10" s="11">
        <f>SUM(BM12:BM43)</f>
        <v>1153310.7696300002</v>
      </c>
      <c r="BO10" s="11">
        <f>SUM(BO12:BO39)</f>
        <v>1495579545.9299998</v>
      </c>
      <c r="BP10" s="11">
        <f>SUM(BP12:BP39)</f>
        <v>10061423.499999994</v>
      </c>
      <c r="BQ10" s="11">
        <f>SUM(BQ12:BQ39)</f>
        <v>261227629.23999995</v>
      </c>
      <c r="BR10" s="11">
        <f>SUM(BR12:BR39)</f>
        <v>1224290493.1900001</v>
      </c>
      <c r="BS10" s="11">
        <f>SUM(BS12:BS39)</f>
        <v>1224290.4931899996</v>
      </c>
      <c r="BU10" s="210">
        <f>SUM(BU12:BU39)</f>
        <v>1482857107.3200002</v>
      </c>
      <c r="BV10" s="210">
        <f t="shared" ref="BV10:BY10" si="0">SUM(BV12:BV39)</f>
        <v>4805473.83</v>
      </c>
      <c r="BW10" s="210">
        <f t="shared" si="0"/>
        <v>243216903.32999998</v>
      </c>
      <c r="BX10" s="225">
        <f t="shared" si="0"/>
        <v>1234834730.1600001</v>
      </c>
      <c r="BY10" s="225">
        <f t="shared" si="0"/>
        <v>1234834.73016</v>
      </c>
      <c r="CA10" s="210">
        <f>SUM(CA12:CA39)</f>
        <v>1469322511.5999999</v>
      </c>
      <c r="CB10" s="210">
        <f t="shared" ref="CB10:CE10" si="1">SUM(CB12:CB39)</f>
        <v>3348287.6100000003</v>
      </c>
      <c r="CC10" s="210">
        <f t="shared" si="1"/>
        <v>248112949.70000002</v>
      </c>
      <c r="CD10" s="225">
        <f t="shared" si="1"/>
        <v>1217861274.29</v>
      </c>
      <c r="CE10" s="225">
        <f t="shared" si="1"/>
        <v>1217861.2742899996</v>
      </c>
      <c r="CG10" s="210">
        <f>SUM(CG12:CG39)</f>
        <v>1484541784.2099998</v>
      </c>
      <c r="CH10" s="210">
        <f t="shared" ref="CH10:CK10" si="2">SUM(CH12:CH39)</f>
        <v>1693694.9799999995</v>
      </c>
      <c r="CI10" s="210">
        <f t="shared" si="2"/>
        <v>248431059.78999999</v>
      </c>
      <c r="CJ10" s="225">
        <f t="shared" si="2"/>
        <v>1234417029.4399996</v>
      </c>
      <c r="CK10" s="225">
        <f t="shared" si="2"/>
        <v>1234417.02944</v>
      </c>
      <c r="CM10" s="3">
        <v>1515526503.03</v>
      </c>
      <c r="CN10" s="3">
        <v>1895564.1300000001</v>
      </c>
      <c r="CO10" s="3">
        <v>234265710.28999999</v>
      </c>
      <c r="CP10" s="3">
        <f>CM10-CN10-CO10</f>
        <v>1279365228.6099999</v>
      </c>
      <c r="CQ10" s="3">
        <f>CP10/1000</f>
        <v>1279365.2286099999</v>
      </c>
    </row>
    <row r="11" spans="1:95" x14ac:dyDescent="0.2">
      <c r="L11" s="14"/>
      <c r="M11" s="13"/>
      <c r="N11" s="13"/>
    </row>
    <row r="12" spans="1:95" x14ac:dyDescent="0.2">
      <c r="A12" s="1" t="s">
        <v>3</v>
      </c>
      <c r="B12" s="1">
        <v>10183</v>
      </c>
      <c r="C12" s="1">
        <v>10545.763649999999</v>
      </c>
      <c r="D12" s="1">
        <v>11585.625800000002</v>
      </c>
      <c r="E12" s="1">
        <v>14700.497190000002</v>
      </c>
      <c r="F12" s="1">
        <v>12555.61124</v>
      </c>
      <c r="G12" s="1">
        <v>13758.522010000002</v>
      </c>
      <c r="H12" s="1">
        <v>14271.400799999998</v>
      </c>
      <c r="I12" s="1">
        <v>14121.96535</v>
      </c>
      <c r="J12" s="1">
        <v>13782.263440000001</v>
      </c>
      <c r="K12" s="1">
        <f>CQ12</f>
        <v>17929.895700000005</v>
      </c>
      <c r="L12" s="153">
        <f>(K12-J12)*100/J12</f>
        <v>30.093984765683768</v>
      </c>
      <c r="M12" s="33">
        <f>(K12-B12)*100/B12</f>
        <v>76.076752430521495</v>
      </c>
      <c r="N12" s="13"/>
      <c r="O12" s="3">
        <v>10918175</v>
      </c>
      <c r="P12" s="3">
        <v>79529.929999999993</v>
      </c>
      <c r="Q12" s="94">
        <v>1771864.05</v>
      </c>
      <c r="R12" s="3">
        <f>O12-P12-Q12</f>
        <v>9066781.0199999996</v>
      </c>
      <c r="S12" s="3">
        <f>R12/1000</f>
        <v>9066.7810200000004</v>
      </c>
      <c r="U12" s="3">
        <v>12129099</v>
      </c>
      <c r="V12" s="52">
        <v>36951</v>
      </c>
      <c r="W12" s="94">
        <v>1909245</v>
      </c>
      <c r="X12" s="3">
        <f>U12-V12-W12</f>
        <v>10182903</v>
      </c>
      <c r="Y12" s="3">
        <f>X12/1000</f>
        <v>10182.903</v>
      </c>
      <c r="AB12" s="3">
        <v>1909245</v>
      </c>
      <c r="AC12" s="3">
        <f>SUM(AA12:AB12)</f>
        <v>1909245</v>
      </c>
      <c r="AE12" s="3">
        <v>13147433.809999999</v>
      </c>
      <c r="AF12" s="52">
        <v>76250.539999999994</v>
      </c>
      <c r="AG12" s="94">
        <v>2525419.62</v>
      </c>
      <c r="AH12" s="3">
        <f>AE12-AF12-AG12</f>
        <v>10545763.649999999</v>
      </c>
      <c r="AI12" s="3">
        <f>AH12/1000</f>
        <v>10545.763649999999</v>
      </c>
      <c r="AK12" s="154">
        <v>0</v>
      </c>
      <c r="AL12" s="3">
        <v>2525419.62</v>
      </c>
      <c r="AM12" s="3">
        <f>SUM(AK12:AL12)</f>
        <v>2525419.62</v>
      </c>
      <c r="AO12" s="3">
        <v>13949505.99</v>
      </c>
      <c r="AP12" s="52">
        <v>78012.789999999994</v>
      </c>
      <c r="AQ12" s="94">
        <f>AW12</f>
        <v>2285867.4</v>
      </c>
      <c r="AR12" s="3">
        <f>AO12-AP12-AQ12</f>
        <v>11585625.800000001</v>
      </c>
      <c r="AS12" s="3">
        <f>AR12/1000</f>
        <v>11585.625800000002</v>
      </c>
      <c r="AU12" s="154">
        <v>0</v>
      </c>
      <c r="AV12" s="3">
        <v>2285867.4</v>
      </c>
      <c r="AW12" s="3">
        <f>SUM(AU12:AV12)</f>
        <v>2285867.4</v>
      </c>
      <c r="AY12" s="154">
        <v>0</v>
      </c>
      <c r="AZ12" s="3">
        <v>2183034.27</v>
      </c>
      <c r="BA12" s="3">
        <f>SUM(AY12:AZ12)</f>
        <v>2183034.27</v>
      </c>
      <c r="BC12" s="3">
        <v>14734351.970000001</v>
      </c>
      <c r="BD12" s="3">
        <v>33854.78</v>
      </c>
      <c r="BE12" s="3">
        <v>0</v>
      </c>
      <c r="BF12" s="3">
        <f>BC12-BD12-BE12</f>
        <v>14700497.190000001</v>
      </c>
      <c r="BG12" s="3">
        <f>BF12/1000</f>
        <v>14700.497190000002</v>
      </c>
      <c r="BI12" s="3">
        <v>15343694.770000001</v>
      </c>
      <c r="BJ12" s="3">
        <v>25829.06</v>
      </c>
      <c r="BK12" s="3">
        <v>2762254.47</v>
      </c>
      <c r="BL12" s="3">
        <f>BI12-BJ12-BK12</f>
        <v>12555611.24</v>
      </c>
      <c r="BM12" s="3">
        <f>BL12/1000</f>
        <v>12555.61124</v>
      </c>
      <c r="BO12" s="3">
        <v>16829781.100000001</v>
      </c>
      <c r="BP12" s="3">
        <v>132277.41</v>
      </c>
      <c r="BQ12" s="3">
        <v>2938981.68</v>
      </c>
      <c r="BR12" s="3">
        <f>BO12-BP12-BQ12</f>
        <v>13758522.010000002</v>
      </c>
      <c r="BS12" s="3">
        <f>BR12/1000</f>
        <v>13758.522010000002</v>
      </c>
      <c r="BU12" s="3">
        <v>17972449.139999997</v>
      </c>
      <c r="BV12" s="3">
        <v>167146.54</v>
      </c>
      <c r="BW12" s="3">
        <v>3533901.8</v>
      </c>
      <c r="BX12" s="3">
        <f t="shared" ref="BX12:BX16" si="3">BU12-BV12-BW12</f>
        <v>14271400.799999997</v>
      </c>
      <c r="BY12" s="3">
        <f>BX12/1000</f>
        <v>14271.400799999998</v>
      </c>
      <c r="CA12" s="3">
        <v>17642214.220000003</v>
      </c>
      <c r="CB12" s="3">
        <v>182747.25</v>
      </c>
      <c r="CC12" s="3">
        <v>3337501.62</v>
      </c>
      <c r="CD12" s="3">
        <f t="shared" ref="CD12:CD16" si="4">CA12-CB12-CC12</f>
        <v>14121965.350000001</v>
      </c>
      <c r="CE12" s="3">
        <f>CD12/1000</f>
        <v>14121.965350000002</v>
      </c>
      <c r="CG12" s="3">
        <v>17232923.780000001</v>
      </c>
      <c r="CH12" s="3">
        <v>18429.88</v>
      </c>
      <c r="CI12" s="3">
        <v>3432230.46</v>
      </c>
      <c r="CJ12" s="3">
        <f>CG12-CH12-CI12</f>
        <v>13782263.440000001</v>
      </c>
      <c r="CK12" s="3">
        <f>CJ12/1000</f>
        <v>13782.263440000001</v>
      </c>
      <c r="CM12" s="3">
        <v>17978233.920000002</v>
      </c>
      <c r="CN12" s="3">
        <v>48338.22</v>
      </c>
      <c r="CO12" s="3">
        <v>0</v>
      </c>
      <c r="CP12" s="3">
        <f>CM12-CN12-CO12</f>
        <v>17929895.700000003</v>
      </c>
      <c r="CQ12" s="3">
        <f>CP12/1000</f>
        <v>17929.895700000005</v>
      </c>
    </row>
    <row r="13" spans="1:95" x14ac:dyDescent="0.2">
      <c r="A13" s="1" t="s">
        <v>4</v>
      </c>
      <c r="B13" s="1">
        <v>64155</v>
      </c>
      <c r="C13" s="1">
        <v>67517.282449999999</v>
      </c>
      <c r="D13" s="1">
        <v>74098.955730000001</v>
      </c>
      <c r="E13" s="1">
        <v>83744.495649999997</v>
      </c>
      <c r="F13" s="1">
        <v>90685.234259999997</v>
      </c>
      <c r="G13" s="1">
        <v>95712.134339999975</v>
      </c>
      <c r="H13" s="1">
        <v>99295.470450000023</v>
      </c>
      <c r="I13" s="1">
        <v>95835.877099999998</v>
      </c>
      <c r="J13" s="1">
        <v>94224.92303999998</v>
      </c>
      <c r="K13" s="1">
        <f t="shared" ref="K13:K16" si="5">CQ13</f>
        <v>98164.757979999995</v>
      </c>
      <c r="L13" s="153">
        <f>(K13-J13)*100/J13</f>
        <v>4.1813087375274298</v>
      </c>
      <c r="M13" s="33">
        <f t="shared" ref="M13:M16" si="6">(K13-B13)*100/B13</f>
        <v>53.011858748343847</v>
      </c>
      <c r="N13" s="13"/>
      <c r="O13" s="3">
        <v>76501217</v>
      </c>
      <c r="P13" s="3">
        <v>430093.88</v>
      </c>
      <c r="Q13" s="52">
        <v>16638996</v>
      </c>
      <c r="R13" s="3">
        <f>O13-P13-Q13</f>
        <v>59432127.120000005</v>
      </c>
      <c r="S13" s="3">
        <f>R13/1000</f>
        <v>59432.127120000005</v>
      </c>
      <c r="U13" s="3">
        <v>81677432</v>
      </c>
      <c r="V13" s="52">
        <v>233492.33</v>
      </c>
      <c r="W13" s="52">
        <v>17288927</v>
      </c>
      <c r="X13" s="3">
        <f>U13-V13-W13</f>
        <v>64155012.670000002</v>
      </c>
      <c r="Y13" s="3">
        <f>X13/1000</f>
        <v>64155.012670000004</v>
      </c>
      <c r="AA13" s="3">
        <v>17288927</v>
      </c>
      <c r="AB13" s="3">
        <v>0</v>
      </c>
      <c r="AC13" s="3">
        <f>SUM(AA13:AB13)</f>
        <v>17288927</v>
      </c>
      <c r="AE13" s="3">
        <v>86085852.280000001</v>
      </c>
      <c r="AF13" s="52">
        <v>343272</v>
      </c>
      <c r="AG13" s="52">
        <v>18225297.829999998</v>
      </c>
      <c r="AH13" s="3">
        <f>AE13-AF13-AG13</f>
        <v>67517282.450000003</v>
      </c>
      <c r="AI13" s="3">
        <f>AH13/1000</f>
        <v>67517.282449999999</v>
      </c>
      <c r="AK13" s="154">
        <v>18225297.829999998</v>
      </c>
      <c r="AL13" s="3">
        <v>0</v>
      </c>
      <c r="AM13" s="3">
        <f>SUM(AK13:AL13)</f>
        <v>18225297.829999998</v>
      </c>
      <c r="AO13" s="3">
        <v>93109336.5</v>
      </c>
      <c r="AP13" s="52">
        <v>593564</v>
      </c>
      <c r="AQ13" s="94">
        <f>AW13</f>
        <v>18416816.77</v>
      </c>
      <c r="AR13" s="3">
        <f>AO13-AP13-AQ13</f>
        <v>74098955.730000004</v>
      </c>
      <c r="AS13" s="3">
        <f>AR13/1000</f>
        <v>74098.955730000001</v>
      </c>
      <c r="AU13" s="154">
        <v>18416816.77</v>
      </c>
      <c r="AW13" s="3">
        <f>SUM(AU13:AV13)</f>
        <v>18416816.77</v>
      </c>
      <c r="AY13" s="154">
        <v>20646145.470000003</v>
      </c>
      <c r="AZ13" s="3">
        <v>199392</v>
      </c>
      <c r="BA13" s="3">
        <f>SUM(AY13:AZ13)</f>
        <v>20845537.470000003</v>
      </c>
      <c r="BC13" s="3">
        <v>104781010.11999999</v>
      </c>
      <c r="BD13" s="3">
        <v>390369</v>
      </c>
      <c r="BE13" s="3">
        <v>20646145.470000003</v>
      </c>
      <c r="BF13" s="3">
        <f>BC13-BD13-BE13</f>
        <v>83744495.649999991</v>
      </c>
      <c r="BG13" s="3">
        <f>BF13/1000</f>
        <v>83744.495649999997</v>
      </c>
      <c r="BI13" s="3">
        <v>112206519.77</v>
      </c>
      <c r="BJ13" s="3">
        <v>507981</v>
      </c>
      <c r="BK13" s="3">
        <v>21013304.510000002</v>
      </c>
      <c r="BL13" s="3">
        <f>BI13-BJ13-BK13</f>
        <v>90685234.25999999</v>
      </c>
      <c r="BM13" s="3">
        <f>BL13/1000</f>
        <v>90685.234259999997</v>
      </c>
      <c r="BO13" s="3">
        <v>118720711.30999997</v>
      </c>
      <c r="BP13" s="3">
        <v>2844558.0300000003</v>
      </c>
      <c r="BQ13" s="3">
        <v>20164018.940000001</v>
      </c>
      <c r="BR13" s="3">
        <f>BO13-BP13-BQ13</f>
        <v>95712134.339999974</v>
      </c>
      <c r="BS13" s="3">
        <f>BR13/1000</f>
        <v>95712.134339999975</v>
      </c>
      <c r="BU13" s="3">
        <v>119179614.27000001</v>
      </c>
      <c r="BV13" s="3">
        <v>37777.440000000002</v>
      </c>
      <c r="BW13" s="3">
        <v>19846366.379999999</v>
      </c>
      <c r="BX13" s="3">
        <f t="shared" si="3"/>
        <v>99295470.450000018</v>
      </c>
      <c r="BY13" s="3">
        <f>BX13/1000</f>
        <v>99295.470450000023</v>
      </c>
      <c r="CA13" s="3">
        <v>116103393.64999999</v>
      </c>
      <c r="CB13" s="3">
        <v>104031.75</v>
      </c>
      <c r="CC13" s="3">
        <v>20163484.800000001</v>
      </c>
      <c r="CD13" s="3">
        <f t="shared" si="4"/>
        <v>95835877.099999994</v>
      </c>
      <c r="CE13" s="3">
        <f>CD13/1000</f>
        <v>95835.877099999998</v>
      </c>
      <c r="CG13" s="3">
        <v>115252381.95999998</v>
      </c>
      <c r="CH13" s="3">
        <v>15699.39</v>
      </c>
      <c r="CI13" s="3">
        <v>21011759.530000001</v>
      </c>
      <c r="CJ13" s="3">
        <f t="shared" ref="CJ13:CJ39" si="7">CG13-CH13-CI13</f>
        <v>94224923.039999977</v>
      </c>
      <c r="CK13" s="3">
        <f t="shared" ref="CK13:CK39" si="8">CJ13/1000</f>
        <v>94224.92303999998</v>
      </c>
      <c r="CM13" s="3">
        <v>121005948.29999998</v>
      </c>
      <c r="CN13" s="3">
        <v>5174</v>
      </c>
      <c r="CO13" s="3">
        <v>22836016.32</v>
      </c>
      <c r="CP13" s="3">
        <f t="shared" ref="CP13:CP16" si="9">CM13-CN13-CO13</f>
        <v>98164757.979999989</v>
      </c>
      <c r="CQ13" s="3">
        <f t="shared" ref="CQ13:CQ16" si="10">CP13/1000</f>
        <v>98164.757979999995</v>
      </c>
    </row>
    <row r="14" spans="1:95" x14ac:dyDescent="0.2">
      <c r="A14" s="1" t="s">
        <v>5</v>
      </c>
      <c r="B14" s="1">
        <v>120955</v>
      </c>
      <c r="C14" s="1">
        <v>126247.17480000001</v>
      </c>
      <c r="D14" s="1">
        <v>141375.85492000001</v>
      </c>
      <c r="E14" s="1">
        <v>150981.43181000001</v>
      </c>
      <c r="F14" s="1">
        <v>151883.58921999999</v>
      </c>
      <c r="G14" s="1">
        <v>160083.95106999998</v>
      </c>
      <c r="H14" s="1">
        <v>170655.20337999999</v>
      </c>
      <c r="I14" s="1">
        <v>167552.8616</v>
      </c>
      <c r="J14" s="1">
        <v>165501.62933</v>
      </c>
      <c r="K14" s="1">
        <f t="shared" si="5"/>
        <v>161745.80917000002</v>
      </c>
      <c r="L14" s="153">
        <f>(K14-J14)*100/J14</f>
        <v>-2.2693553986173156</v>
      </c>
      <c r="M14" s="33">
        <f t="shared" si="6"/>
        <v>33.723954503741076</v>
      </c>
      <c r="N14" s="13"/>
      <c r="O14" s="3">
        <v>174468566</v>
      </c>
      <c r="P14" s="3">
        <v>336812.84</v>
      </c>
      <c r="Q14" s="52">
        <v>50888720</v>
      </c>
      <c r="R14" s="3">
        <f>O14-P14-Q14</f>
        <v>123243033.16</v>
      </c>
      <c r="S14" s="3">
        <f>R14/1000</f>
        <v>123243.03315999999</v>
      </c>
      <c r="U14" s="3">
        <v>169918049</v>
      </c>
      <c r="V14" s="52">
        <v>519693.92</v>
      </c>
      <c r="W14" s="52">
        <v>48443624</v>
      </c>
      <c r="X14" s="3">
        <f>U14-V14-W14</f>
        <v>120954731.08000001</v>
      </c>
      <c r="Y14" s="3">
        <f>X14/1000</f>
        <v>120954.73108000001</v>
      </c>
      <c r="AA14" s="3">
        <v>46415767</v>
      </c>
      <c r="AB14" s="3">
        <v>2027857</v>
      </c>
      <c r="AC14" s="3">
        <f>SUM(AA14:AB14)</f>
        <v>48443624</v>
      </c>
      <c r="AE14" s="3">
        <v>177693257.09</v>
      </c>
      <c r="AF14" s="52">
        <v>735826.45</v>
      </c>
      <c r="AG14" s="52">
        <v>50710255.839999996</v>
      </c>
      <c r="AH14" s="3">
        <f>AE14-AF14-AG14</f>
        <v>126247174.80000001</v>
      </c>
      <c r="AI14" s="3">
        <f>AH14/1000</f>
        <v>126247.17480000001</v>
      </c>
      <c r="AK14" s="154">
        <v>48767177.439999998</v>
      </c>
      <c r="AL14" s="3">
        <v>1943078.4</v>
      </c>
      <c r="AM14" s="3">
        <f>SUM(AK14:AL14)</f>
        <v>50710255.839999996</v>
      </c>
      <c r="AO14" s="3">
        <v>192949262.58000004</v>
      </c>
      <c r="AP14" s="52">
        <v>1198802.8</v>
      </c>
      <c r="AQ14" s="94">
        <f>AW14</f>
        <v>50374604.859999999</v>
      </c>
      <c r="AR14" s="3">
        <f>AO14-AP14-AQ14</f>
        <v>141375854.92000002</v>
      </c>
      <c r="AS14" s="3">
        <f>AR14/1000</f>
        <v>141375.85492000001</v>
      </c>
      <c r="AU14" s="154">
        <v>48788646.460000001</v>
      </c>
      <c r="AV14" s="3">
        <v>1585958.4</v>
      </c>
      <c r="AW14" s="3">
        <f>SUM(AU14:AV14)</f>
        <v>50374604.859999999</v>
      </c>
      <c r="AY14" s="154">
        <v>52274219.950000003</v>
      </c>
      <c r="AZ14" s="3">
        <v>1593204</v>
      </c>
      <c r="BA14" s="3">
        <f>SUM(AY14:AZ14)</f>
        <v>53867423.950000003</v>
      </c>
      <c r="BC14" s="3">
        <v>203647972.56</v>
      </c>
      <c r="BD14" s="3">
        <v>392320.8</v>
      </c>
      <c r="BE14" s="3">
        <v>52274219.950000003</v>
      </c>
      <c r="BF14" s="3">
        <f>BC14-BD14-BE14</f>
        <v>150981431.81</v>
      </c>
      <c r="BG14" s="3">
        <f>BF14/1000</f>
        <v>150981.43181000001</v>
      </c>
      <c r="BI14" s="3">
        <v>213569654.19999999</v>
      </c>
      <c r="BJ14" s="3">
        <v>292851.31999999995</v>
      </c>
      <c r="BK14" s="3">
        <v>61393213.659999996</v>
      </c>
      <c r="BL14" s="3">
        <f>BI14-BJ14-BK14</f>
        <v>151883589.22</v>
      </c>
      <c r="BM14" s="3">
        <f>BL14/1000</f>
        <v>151883.58921999999</v>
      </c>
      <c r="BO14" s="3">
        <v>224360664.25</v>
      </c>
      <c r="BP14" s="3">
        <v>1557049.33</v>
      </c>
      <c r="BQ14" s="3">
        <v>62719663.849999994</v>
      </c>
      <c r="BR14" s="3">
        <f>BO14-BP14-BQ14</f>
        <v>160083951.06999999</v>
      </c>
      <c r="BS14" s="3">
        <f>BR14/1000</f>
        <v>160083.95106999998</v>
      </c>
      <c r="BU14" s="3">
        <v>226208013.18000001</v>
      </c>
      <c r="BV14" s="3">
        <v>873705.29999999993</v>
      </c>
      <c r="BW14" s="3">
        <v>54679104.5</v>
      </c>
      <c r="BX14" s="3">
        <f t="shared" si="3"/>
        <v>170655203.38</v>
      </c>
      <c r="BY14" s="3">
        <f>BX14/1000</f>
        <v>170655.20337999999</v>
      </c>
      <c r="CA14" s="3">
        <v>221455457.44999999</v>
      </c>
      <c r="CB14" s="3">
        <v>250885.24</v>
      </c>
      <c r="CC14" s="3">
        <v>53651710.609999999</v>
      </c>
      <c r="CD14" s="3">
        <f t="shared" si="4"/>
        <v>167552861.59999996</v>
      </c>
      <c r="CE14" s="3">
        <f>CD14/1000</f>
        <v>167552.86159999997</v>
      </c>
      <c r="CG14" s="3">
        <v>215102914.66</v>
      </c>
      <c r="CH14" s="3">
        <v>242301.96</v>
      </c>
      <c r="CI14" s="3">
        <v>49358983.369999997</v>
      </c>
      <c r="CJ14" s="3">
        <f t="shared" si="7"/>
        <v>165501629.32999998</v>
      </c>
      <c r="CK14" s="3">
        <f t="shared" si="8"/>
        <v>165501.62933</v>
      </c>
      <c r="CM14" s="3">
        <v>206466561.70000002</v>
      </c>
      <c r="CN14" s="3">
        <v>315543.63</v>
      </c>
      <c r="CO14" s="3">
        <v>44405208.899999999</v>
      </c>
      <c r="CP14" s="3">
        <f t="shared" si="9"/>
        <v>161745809.17000002</v>
      </c>
      <c r="CQ14" s="3">
        <f t="shared" si="10"/>
        <v>161745.80917000002</v>
      </c>
    </row>
    <row r="15" spans="1:95" x14ac:dyDescent="0.2">
      <c r="A15" s="1" t="s">
        <v>6</v>
      </c>
      <c r="B15" s="1">
        <v>102359</v>
      </c>
      <c r="C15" s="1">
        <v>111157.16015999997</v>
      </c>
      <c r="D15" s="1">
        <v>118907.16224000001</v>
      </c>
      <c r="E15" s="1">
        <v>127506.57672999999</v>
      </c>
      <c r="F15" s="1">
        <v>131055.96985000002</v>
      </c>
      <c r="G15" s="1">
        <v>142922.03015999999</v>
      </c>
      <c r="H15" s="1">
        <v>148420.61144000004</v>
      </c>
      <c r="I15" s="1">
        <v>145094.39110000001</v>
      </c>
      <c r="J15" s="1">
        <v>147197.72968000002</v>
      </c>
      <c r="K15" s="1">
        <f t="shared" si="5"/>
        <v>145017.87009000004</v>
      </c>
      <c r="L15" s="153">
        <f>(K15-J15)*100/J15</f>
        <v>-1.4809057141974107</v>
      </c>
      <c r="M15" s="33">
        <f t="shared" si="6"/>
        <v>41.675739397610414</v>
      </c>
      <c r="N15" s="13"/>
      <c r="O15" s="3">
        <v>122499790</v>
      </c>
      <c r="P15" s="3">
        <v>365666.03</v>
      </c>
      <c r="Q15" s="52">
        <v>27857478</v>
      </c>
      <c r="R15" s="3">
        <f>O15-P15-Q15</f>
        <v>94276645.969999999</v>
      </c>
      <c r="S15" s="3">
        <f>R15/1000</f>
        <v>94276.645969999998</v>
      </c>
      <c r="U15" s="3">
        <v>132193628</v>
      </c>
      <c r="V15" s="52">
        <v>450908.34</v>
      </c>
      <c r="W15" s="52">
        <v>29384119</v>
      </c>
      <c r="X15" s="3">
        <f>U15-V15-W15</f>
        <v>102358600.66</v>
      </c>
      <c r="Y15" s="3">
        <f>X15/1000</f>
        <v>102358.60066</v>
      </c>
      <c r="AA15" s="3">
        <v>29384119</v>
      </c>
      <c r="AB15" s="3">
        <v>0</v>
      </c>
      <c r="AC15" s="3">
        <f>SUM(AA15:AB15)</f>
        <v>29384119</v>
      </c>
      <c r="AE15" s="3">
        <v>142443850.76999998</v>
      </c>
      <c r="AF15" s="52">
        <v>448630.61</v>
      </c>
      <c r="AG15" s="52">
        <v>30838060</v>
      </c>
      <c r="AH15" s="3">
        <f>AE15-AF15-AG15</f>
        <v>111157160.15999997</v>
      </c>
      <c r="AI15" s="3">
        <f>AH15/1000</f>
        <v>111157.16015999997</v>
      </c>
      <c r="AK15" s="154">
        <v>29156789</v>
      </c>
      <c r="AL15" s="3">
        <v>1681271</v>
      </c>
      <c r="AM15" s="3">
        <f>SUM(AK15:AL15)</f>
        <v>30838060</v>
      </c>
      <c r="AO15" s="3">
        <v>149739785.18000001</v>
      </c>
      <c r="AP15" s="52">
        <v>745569.94</v>
      </c>
      <c r="AQ15" s="94">
        <f>AW15</f>
        <v>30087053</v>
      </c>
      <c r="AR15" s="3">
        <f>AO15-AP15-AQ15</f>
        <v>118907162.24000001</v>
      </c>
      <c r="AS15" s="3">
        <f>AR15/1000</f>
        <v>118907.16224000001</v>
      </c>
      <c r="AU15" s="154">
        <v>30087053</v>
      </c>
      <c r="AW15" s="3">
        <f>SUM(AU15:AV15)</f>
        <v>30087053</v>
      </c>
      <c r="AY15" s="154">
        <v>31853025</v>
      </c>
      <c r="AZ15" s="3">
        <v>429728</v>
      </c>
      <c r="BA15" s="3">
        <f>SUM(AY15:AZ15)</f>
        <v>32282753</v>
      </c>
      <c r="BC15" s="3">
        <v>159991630.07999998</v>
      </c>
      <c r="BD15" s="3">
        <v>632028.35</v>
      </c>
      <c r="BE15" s="3">
        <v>31853025</v>
      </c>
      <c r="BF15" s="3">
        <f>BC15-BD15-BE15</f>
        <v>127506576.72999999</v>
      </c>
      <c r="BG15" s="3">
        <f>BF15/1000</f>
        <v>127506.57672999999</v>
      </c>
      <c r="BI15" s="3">
        <v>165876124.39000002</v>
      </c>
      <c r="BJ15" s="3">
        <v>562816.54</v>
      </c>
      <c r="BK15" s="3">
        <v>34257338</v>
      </c>
      <c r="BL15" s="3">
        <f>BI15-BJ15-BK15</f>
        <v>131055969.85000002</v>
      </c>
      <c r="BM15" s="3">
        <f>BL15/1000</f>
        <v>131055.96985000002</v>
      </c>
      <c r="BO15" s="3">
        <v>177549185.07999998</v>
      </c>
      <c r="BP15" s="3">
        <v>199355.13</v>
      </c>
      <c r="BQ15" s="3">
        <v>34427799.789999999</v>
      </c>
      <c r="BR15" s="3">
        <f>BO15-BP15-BQ15</f>
        <v>142922030.16</v>
      </c>
      <c r="BS15" s="3">
        <f>BR15/1000</f>
        <v>142922.03015999999</v>
      </c>
      <c r="BU15" s="3">
        <v>183103834.33000001</v>
      </c>
      <c r="BV15" s="3">
        <v>169228.91999999998</v>
      </c>
      <c r="BW15" s="3">
        <v>34513993.969999999</v>
      </c>
      <c r="BX15" s="3">
        <f t="shared" si="3"/>
        <v>148420611.44000003</v>
      </c>
      <c r="BY15" s="3">
        <f>BX15/1000</f>
        <v>148420.61144000004</v>
      </c>
      <c r="CA15" s="3">
        <v>179978211.09999999</v>
      </c>
      <c r="CB15" s="3">
        <v>139423</v>
      </c>
      <c r="CC15" s="3">
        <v>34744397</v>
      </c>
      <c r="CD15" s="3">
        <f t="shared" si="4"/>
        <v>145094391.09999999</v>
      </c>
      <c r="CE15" s="3">
        <f>CD15/1000</f>
        <v>145094.39110000001</v>
      </c>
      <c r="CG15" s="3">
        <v>183147405.58000001</v>
      </c>
      <c r="CH15" s="3">
        <v>150701</v>
      </c>
      <c r="CI15" s="3">
        <v>35798974.899999999</v>
      </c>
      <c r="CJ15" s="3">
        <f t="shared" si="7"/>
        <v>147197729.68000001</v>
      </c>
      <c r="CK15" s="3">
        <f t="shared" si="8"/>
        <v>147197.72968000002</v>
      </c>
      <c r="CM15" s="3">
        <v>181188152.74000001</v>
      </c>
      <c r="CN15" s="3">
        <v>175416.85</v>
      </c>
      <c r="CO15" s="3">
        <v>35994865.799999997</v>
      </c>
      <c r="CP15" s="3">
        <f t="shared" si="9"/>
        <v>145017870.09000003</v>
      </c>
      <c r="CQ15" s="3">
        <f t="shared" si="10"/>
        <v>145017.87009000004</v>
      </c>
    </row>
    <row r="16" spans="1:95" x14ac:dyDescent="0.2">
      <c r="A16" s="1" t="s">
        <v>7</v>
      </c>
      <c r="B16" s="1">
        <v>15008</v>
      </c>
      <c r="C16" s="1">
        <v>16561.664160000008</v>
      </c>
      <c r="D16" s="1">
        <v>17690.936539999999</v>
      </c>
      <c r="E16" s="1">
        <v>21047.273809999999</v>
      </c>
      <c r="F16" s="1">
        <v>22283.171479999997</v>
      </c>
      <c r="G16" s="1">
        <v>23473.700659999999</v>
      </c>
      <c r="H16" s="1">
        <v>23585.904150000002</v>
      </c>
      <c r="I16" s="1">
        <v>23325.847419999998</v>
      </c>
      <c r="J16" s="1">
        <v>23316.574119999997</v>
      </c>
      <c r="K16" s="1">
        <f t="shared" si="5"/>
        <v>23111.17771</v>
      </c>
      <c r="L16" s="153">
        <f>(K16-J16)*100/J16</f>
        <v>-0.88090303894094357</v>
      </c>
      <c r="M16" s="33">
        <f t="shared" si="6"/>
        <v>53.992388792643922</v>
      </c>
      <c r="N16" s="13"/>
      <c r="O16" s="3">
        <v>16649814</v>
      </c>
      <c r="P16" s="3">
        <v>114754.43</v>
      </c>
      <c r="Q16" s="52">
        <v>2198223.5299999998</v>
      </c>
      <c r="R16" s="3">
        <f>O16-P16-Q16</f>
        <v>14336836.040000001</v>
      </c>
      <c r="S16" s="3">
        <f>R16/1000</f>
        <v>14336.83604</v>
      </c>
      <c r="U16" s="3">
        <v>17422671</v>
      </c>
      <c r="V16" s="52">
        <v>331912.92</v>
      </c>
      <c r="W16" s="52">
        <v>2082749</v>
      </c>
      <c r="X16" s="3">
        <f>U16-V16-W16</f>
        <v>15008009.079999998</v>
      </c>
      <c r="Y16" s="3">
        <f>X16/1000</f>
        <v>15008.009079999998</v>
      </c>
      <c r="AA16" s="3">
        <v>2082749</v>
      </c>
      <c r="AB16" s="3">
        <v>0</v>
      </c>
      <c r="AC16" s="3">
        <f>SUM(AA16:AB16)</f>
        <v>2082749</v>
      </c>
      <c r="AE16" s="3">
        <v>18668617.150000006</v>
      </c>
      <c r="AF16" s="52">
        <v>101841.97</v>
      </c>
      <c r="AG16" s="52">
        <v>2005111.02</v>
      </c>
      <c r="AH16" s="3">
        <f>AE16-AF16-AG16</f>
        <v>16561664.160000008</v>
      </c>
      <c r="AI16" s="3">
        <f>AH16/1000</f>
        <v>16561.664160000008</v>
      </c>
      <c r="AK16" s="154">
        <v>886193.46</v>
      </c>
      <c r="AL16" s="3">
        <v>1118917.56</v>
      </c>
      <c r="AM16" s="3">
        <f>SUM(AK16:AL16)</f>
        <v>2005111.02</v>
      </c>
      <c r="AO16" s="3">
        <v>19790146.629999999</v>
      </c>
      <c r="AP16" s="52">
        <v>80935.289999999994</v>
      </c>
      <c r="AQ16" s="94">
        <f>AW16</f>
        <v>2018274.8</v>
      </c>
      <c r="AR16" s="3">
        <f>AO16-AP16-AQ16</f>
        <v>17690936.539999999</v>
      </c>
      <c r="AS16" s="3">
        <f>AR16/1000</f>
        <v>17690.936539999999</v>
      </c>
      <c r="AU16" s="154">
        <v>896465.23</v>
      </c>
      <c r="AV16" s="3">
        <v>1121809.57</v>
      </c>
      <c r="AW16" s="3">
        <f>SUM(AU16:AV16)</f>
        <v>2018274.8</v>
      </c>
      <c r="AY16" s="154">
        <v>1129176.77</v>
      </c>
      <c r="AZ16" s="3">
        <v>30423</v>
      </c>
      <c r="BA16" s="3">
        <f>SUM(AY16:AZ16)</f>
        <v>1159599.77</v>
      </c>
      <c r="BC16" s="3">
        <v>22499764.039999999</v>
      </c>
      <c r="BD16" s="3">
        <v>323313.46000000002</v>
      </c>
      <c r="BE16" s="3">
        <v>1129176.77</v>
      </c>
      <c r="BF16" s="3">
        <f>BC16-BD16-BE16</f>
        <v>21047273.809999999</v>
      </c>
      <c r="BG16" s="3">
        <f>BF16/1000</f>
        <v>21047.273809999999</v>
      </c>
      <c r="BI16" s="3">
        <v>24893580.039999995</v>
      </c>
      <c r="BJ16" s="3">
        <v>187635.22</v>
      </c>
      <c r="BK16" s="3">
        <v>2422773.34</v>
      </c>
      <c r="BL16" s="3">
        <f>BI16-BJ16-BK16</f>
        <v>22283171.479999997</v>
      </c>
      <c r="BM16" s="3">
        <f>BL16/1000</f>
        <v>22283.171479999997</v>
      </c>
      <c r="BO16" s="3">
        <v>26366248.68</v>
      </c>
      <c r="BP16" s="3">
        <v>551061.07999999996</v>
      </c>
      <c r="BQ16" s="3">
        <v>2341486.94</v>
      </c>
      <c r="BR16" s="3">
        <f>BO16-BP16-BQ16</f>
        <v>23473700.66</v>
      </c>
      <c r="BS16" s="3">
        <f>BR16/1000</f>
        <v>23473.700659999999</v>
      </c>
      <c r="BU16" s="3">
        <v>25689551.250000004</v>
      </c>
      <c r="BV16" s="3">
        <v>189521.82</v>
      </c>
      <c r="BW16" s="3">
        <v>1914125.28</v>
      </c>
      <c r="BX16" s="3">
        <f t="shared" si="3"/>
        <v>23585904.150000002</v>
      </c>
      <c r="BY16" s="3">
        <f>BX16/1000</f>
        <v>23585.904150000002</v>
      </c>
      <c r="CA16" s="3">
        <v>25204493.329999998</v>
      </c>
      <c r="CB16" s="3">
        <v>181655.36000000002</v>
      </c>
      <c r="CC16" s="3">
        <v>1696990.55</v>
      </c>
      <c r="CD16" s="3">
        <f t="shared" si="4"/>
        <v>23325847.419999998</v>
      </c>
      <c r="CE16" s="3">
        <f>CD16/1000</f>
        <v>23325.847419999998</v>
      </c>
      <c r="CG16" s="3">
        <v>25464515.649999999</v>
      </c>
      <c r="CH16" s="3">
        <v>81100.850000000006</v>
      </c>
      <c r="CI16" s="3">
        <v>2066840.6800000002</v>
      </c>
      <c r="CJ16" s="3">
        <f t="shared" si="7"/>
        <v>23316574.119999997</v>
      </c>
      <c r="CK16" s="3">
        <f t="shared" si="8"/>
        <v>23316.574119999997</v>
      </c>
      <c r="CM16" s="3">
        <v>25103007.370000001</v>
      </c>
      <c r="CN16" s="3">
        <v>83913.409999999989</v>
      </c>
      <c r="CO16" s="3">
        <v>1907916.2499999998</v>
      </c>
      <c r="CP16" s="3">
        <f t="shared" si="9"/>
        <v>23111177.710000001</v>
      </c>
      <c r="CQ16" s="3">
        <f t="shared" si="10"/>
        <v>23111.17771</v>
      </c>
    </row>
    <row r="17" spans="1:95" x14ac:dyDescent="0.2">
      <c r="L17" s="33"/>
      <c r="M17" s="33"/>
      <c r="N17" s="13"/>
      <c r="Q17" s="52"/>
      <c r="V17" s="52"/>
      <c r="W17" s="52"/>
      <c r="AF17" s="52"/>
      <c r="AG17" s="52"/>
      <c r="AK17" s="154"/>
      <c r="AP17" s="52"/>
      <c r="AQ17" s="52"/>
      <c r="AU17" s="154"/>
      <c r="AY17" s="154"/>
    </row>
    <row r="18" spans="1:95" x14ac:dyDescent="0.2">
      <c r="A18" s="1" t="s">
        <v>8</v>
      </c>
      <c r="B18" s="1">
        <v>3890</v>
      </c>
      <c r="C18" s="1">
        <v>4203.3974200000002</v>
      </c>
      <c r="D18" s="1">
        <v>4698.9040100000002</v>
      </c>
      <c r="E18" s="1">
        <v>5286.33151</v>
      </c>
      <c r="F18" s="1">
        <v>5220.8958800000009</v>
      </c>
      <c r="G18" s="1">
        <v>5530.1452799999997</v>
      </c>
      <c r="H18" s="1">
        <v>5336.2573600000005</v>
      </c>
      <c r="I18" s="1">
        <v>5014.5605100000002</v>
      </c>
      <c r="J18" s="1">
        <v>5362.7528999999986</v>
      </c>
      <c r="K18" s="1">
        <f t="shared" ref="K18:K39" si="11">CQ18</f>
        <v>5645.2564000000002</v>
      </c>
      <c r="L18" s="153">
        <f>(K18-J18)*100/J18</f>
        <v>5.2678820983902073</v>
      </c>
      <c r="M18" s="33">
        <f t="shared" ref="M18:M39" si="12">(K18-B18)*100/B18</f>
        <v>45.12227249357327</v>
      </c>
      <c r="N18" s="13"/>
      <c r="O18" s="3">
        <v>4423746.3499999996</v>
      </c>
      <c r="P18" s="3">
        <v>19781.509999999998</v>
      </c>
      <c r="Q18" s="52">
        <v>534149</v>
      </c>
      <c r="R18" s="3">
        <f>O18-P18-Q18</f>
        <v>3869815.84</v>
      </c>
      <c r="S18" s="3">
        <f>R18/1000</f>
        <v>3869.8158399999998</v>
      </c>
      <c r="U18" s="3">
        <v>4412108.67</v>
      </c>
      <c r="V18" s="52">
        <v>2254.48</v>
      </c>
      <c r="W18" s="52">
        <v>519727</v>
      </c>
      <c r="X18" s="3">
        <f>U18-V18-W18</f>
        <v>3890127.1899999995</v>
      </c>
      <c r="Y18" s="3">
        <f>X18/1000</f>
        <v>3890.1271899999997</v>
      </c>
      <c r="AA18" s="3">
        <v>365918</v>
      </c>
      <c r="AB18" s="3">
        <v>153809</v>
      </c>
      <c r="AC18" s="3">
        <f>SUM(AA18:AB18)</f>
        <v>519727</v>
      </c>
      <c r="AE18" s="3">
        <v>4854551.63</v>
      </c>
      <c r="AF18" s="52">
        <v>31210.11</v>
      </c>
      <c r="AG18" s="52">
        <v>619944.1</v>
      </c>
      <c r="AH18" s="3">
        <f>AE18-AF18-AG18</f>
        <v>4203397.42</v>
      </c>
      <c r="AI18" s="3">
        <f>AH18/1000</f>
        <v>4203.3974200000002</v>
      </c>
      <c r="AK18" s="154">
        <v>456856.1</v>
      </c>
      <c r="AL18" s="3">
        <v>163088</v>
      </c>
      <c r="AM18" s="3">
        <f>SUM(AK18:AL18)</f>
        <v>619944.1</v>
      </c>
      <c r="AO18" s="3">
        <v>5341976.87</v>
      </c>
      <c r="AP18" s="52">
        <v>48116.59</v>
      </c>
      <c r="AQ18" s="94">
        <f>AW18</f>
        <v>594956.27</v>
      </c>
      <c r="AR18" s="3">
        <f>AO18-AP18-AQ18</f>
        <v>4698904.01</v>
      </c>
      <c r="AS18" s="3">
        <f>AR18/1000</f>
        <v>4698.9040100000002</v>
      </c>
      <c r="AU18" s="154">
        <v>409736.23</v>
      </c>
      <c r="AV18" s="3">
        <v>185220.04</v>
      </c>
      <c r="AW18" s="3">
        <f>SUM(AU18:AV18)</f>
        <v>594956.27</v>
      </c>
      <c r="AY18" s="154">
        <v>371757.85</v>
      </c>
      <c r="AZ18" s="3">
        <v>237417</v>
      </c>
      <c r="BA18" s="3">
        <f>SUM(AY18:AZ18)</f>
        <v>609174.85</v>
      </c>
      <c r="BC18" s="3">
        <v>5708407.9499999993</v>
      </c>
      <c r="BD18" s="3">
        <v>50318.59</v>
      </c>
      <c r="BE18" s="3">
        <v>371757.85</v>
      </c>
      <c r="BF18" s="3">
        <f>BC18-BD18-BE18</f>
        <v>5286331.51</v>
      </c>
      <c r="BG18" s="3">
        <f>BF18/1000</f>
        <v>5286.33151</v>
      </c>
      <c r="BI18" s="3">
        <v>5760693.540000001</v>
      </c>
      <c r="BJ18" s="3">
        <v>102670.93</v>
      </c>
      <c r="BK18" s="3">
        <v>437126.73</v>
      </c>
      <c r="BL18" s="3">
        <f>BI18-BJ18-BK18</f>
        <v>5220895.8800000008</v>
      </c>
      <c r="BM18" s="3">
        <f>BL18/1000</f>
        <v>5220.8958800000009</v>
      </c>
      <c r="BO18" s="3">
        <v>6407260.4399999995</v>
      </c>
      <c r="BP18" s="3">
        <v>518429.29000000004</v>
      </c>
      <c r="BQ18" s="3">
        <v>358685.87</v>
      </c>
      <c r="BR18" s="3">
        <f>BO18-BP18-BQ18</f>
        <v>5530145.2799999993</v>
      </c>
      <c r="BS18" s="3">
        <f>BR18/1000</f>
        <v>5530.1452799999997</v>
      </c>
      <c r="BU18" s="3">
        <v>6059139.4000000004</v>
      </c>
      <c r="BV18" s="3">
        <v>154384.20000000001</v>
      </c>
      <c r="BW18" s="3">
        <v>568497.84000000008</v>
      </c>
      <c r="BX18" s="3">
        <f t="shared" ref="BX18:BX22" si="13">BU18-BV18-BW18</f>
        <v>5336257.3600000003</v>
      </c>
      <c r="BY18" s="3">
        <f>BX18/1000</f>
        <v>5336.2573600000005</v>
      </c>
      <c r="CA18" s="3">
        <v>6272425.1500000004</v>
      </c>
      <c r="CB18" s="3">
        <v>121885.7</v>
      </c>
      <c r="CC18" s="3">
        <v>1135978.94</v>
      </c>
      <c r="CD18" s="3">
        <f t="shared" ref="CD18:CD22" si="14">CA18-CB18-CC18</f>
        <v>5014560.51</v>
      </c>
      <c r="CE18" s="3">
        <f>CD18/1000</f>
        <v>5014.5605099999993</v>
      </c>
      <c r="CG18" s="3">
        <v>6949380.7999999989</v>
      </c>
      <c r="CH18" s="3">
        <v>133946.04999999999</v>
      </c>
      <c r="CI18" s="3">
        <v>1452681.85</v>
      </c>
      <c r="CJ18" s="3">
        <f t="shared" si="7"/>
        <v>5362752.8999999985</v>
      </c>
      <c r="CK18" s="3">
        <f t="shared" si="8"/>
        <v>5362.7528999999986</v>
      </c>
      <c r="CM18" s="3">
        <v>7076957.9500000011</v>
      </c>
      <c r="CN18" s="3">
        <v>71837.239999999991</v>
      </c>
      <c r="CO18" s="3">
        <v>1359864.31</v>
      </c>
      <c r="CP18" s="3">
        <f t="shared" ref="CP18:CP39" si="15">CM18-CN18-CO18</f>
        <v>5645256.4000000004</v>
      </c>
      <c r="CQ18" s="3">
        <f t="shared" ref="CQ18:CQ39" si="16">CP18/1000</f>
        <v>5645.2564000000002</v>
      </c>
    </row>
    <row r="19" spans="1:95" x14ac:dyDescent="0.2">
      <c r="A19" s="1" t="s">
        <v>9</v>
      </c>
      <c r="B19" s="1">
        <v>21466</v>
      </c>
      <c r="C19" s="1">
        <v>23318.226930000001</v>
      </c>
      <c r="D19" s="1">
        <v>25744.485960000002</v>
      </c>
      <c r="E19" s="1">
        <v>28107.386610000001</v>
      </c>
      <c r="F19" s="1">
        <v>28455.909530000001</v>
      </c>
      <c r="G19" s="1">
        <v>30735.101689999996</v>
      </c>
      <c r="H19" s="1">
        <v>30432.715230000002</v>
      </c>
      <c r="I19" s="1">
        <v>29839.72279</v>
      </c>
      <c r="J19" s="1">
        <v>31828.568259999996</v>
      </c>
      <c r="K19" s="1">
        <f t="shared" si="11"/>
        <v>36633.493910000012</v>
      </c>
      <c r="L19" s="153">
        <f>(K19-J19)*100/J19</f>
        <v>15.096267010032378</v>
      </c>
      <c r="M19" s="33">
        <f t="shared" si="12"/>
        <v>70.658221885772903</v>
      </c>
      <c r="N19" s="13"/>
      <c r="O19" s="3">
        <v>25452669</v>
      </c>
      <c r="P19" s="3">
        <v>123912.28</v>
      </c>
      <c r="Q19" s="52">
        <v>5352717.97</v>
      </c>
      <c r="R19" s="3">
        <f>O19-P19-Q19</f>
        <v>19976038.75</v>
      </c>
      <c r="S19" s="3">
        <f>R19/1000</f>
        <v>19976.03875</v>
      </c>
      <c r="U19" s="3">
        <v>27590826</v>
      </c>
      <c r="V19" s="52">
        <v>101994.46</v>
      </c>
      <c r="W19" s="52">
        <v>6023256</v>
      </c>
      <c r="X19" s="3">
        <f>U19-V19-W19</f>
        <v>21465575.539999999</v>
      </c>
      <c r="Y19" s="3">
        <f>X19/1000</f>
        <v>21465.575539999998</v>
      </c>
      <c r="AA19" s="3">
        <v>5974950</v>
      </c>
      <c r="AB19" s="3">
        <v>48306</v>
      </c>
      <c r="AC19" s="3">
        <f>SUM(AA19:AB19)</f>
        <v>6023256</v>
      </c>
      <c r="AE19" s="3">
        <v>29909361.07</v>
      </c>
      <c r="AF19" s="52">
        <v>155744.04999999999</v>
      </c>
      <c r="AG19" s="52">
        <v>6435390.0899999999</v>
      </c>
      <c r="AH19" s="3">
        <f>AE19-AF19-AG19</f>
        <v>23318226.93</v>
      </c>
      <c r="AI19" s="3">
        <f>AH19/1000</f>
        <v>23318.226930000001</v>
      </c>
      <c r="AK19" s="154">
        <v>6383566.5199999996</v>
      </c>
      <c r="AL19" s="3">
        <v>51823.57</v>
      </c>
      <c r="AM19" s="3">
        <f>SUM(AK19:AL19)</f>
        <v>6435390.0899999999</v>
      </c>
      <c r="AO19" s="3">
        <v>32395263.219999999</v>
      </c>
      <c r="AP19" s="52">
        <v>172489.91</v>
      </c>
      <c r="AQ19" s="94">
        <f>AW19</f>
        <v>6478287.3499999996</v>
      </c>
      <c r="AR19" s="3">
        <f>AO19-AP19-AQ19</f>
        <v>25744485.960000001</v>
      </c>
      <c r="AS19" s="3">
        <f>AR19/1000</f>
        <v>25744.485960000002</v>
      </c>
      <c r="AU19" s="154">
        <v>6437594.3499999996</v>
      </c>
      <c r="AV19" s="3">
        <v>40693</v>
      </c>
      <c r="AW19" s="3">
        <f>SUM(AU19:AV19)</f>
        <v>6478287.3499999996</v>
      </c>
      <c r="AY19" s="154">
        <v>6874216.1900000004</v>
      </c>
      <c r="AZ19" s="3">
        <v>13014.16</v>
      </c>
      <c r="BA19" s="3">
        <f>SUM(AY19:AZ19)</f>
        <v>6887230.3500000006</v>
      </c>
      <c r="BC19" s="3">
        <v>35040931.900000006</v>
      </c>
      <c r="BD19" s="3">
        <v>59329.1</v>
      </c>
      <c r="BE19" s="3">
        <v>6874216.1900000004</v>
      </c>
      <c r="BF19" s="3">
        <f>BC19-BD19-BE19</f>
        <v>28107386.610000003</v>
      </c>
      <c r="BG19" s="3">
        <f>BF19/1000</f>
        <v>28107.386610000001</v>
      </c>
      <c r="BI19" s="3">
        <v>37320549.829999998</v>
      </c>
      <c r="BJ19" s="3">
        <v>60287.72</v>
      </c>
      <c r="BK19" s="3">
        <v>8804352.5800000001</v>
      </c>
      <c r="BL19" s="3">
        <f>BI19-BJ19-BK19</f>
        <v>28455909.530000001</v>
      </c>
      <c r="BM19" s="3">
        <f>BL19/1000</f>
        <v>28455.909530000001</v>
      </c>
      <c r="BO19" s="3">
        <v>39262545.359999999</v>
      </c>
      <c r="BP19" s="3">
        <v>247338.95</v>
      </c>
      <c r="BQ19" s="3">
        <v>8280104.7199999997</v>
      </c>
      <c r="BR19" s="3">
        <f>BO19-BP19-BQ19</f>
        <v>30735101.689999998</v>
      </c>
      <c r="BS19" s="3">
        <f>BR19/1000</f>
        <v>30735.101689999996</v>
      </c>
      <c r="BU19" s="3">
        <v>37526013.039999999</v>
      </c>
      <c r="BV19" s="3">
        <v>103852</v>
      </c>
      <c r="BW19" s="3">
        <v>6989445.8099999996</v>
      </c>
      <c r="BX19" s="3">
        <f t="shared" si="13"/>
        <v>30432715.23</v>
      </c>
      <c r="BY19" s="3">
        <f>BX19/1000</f>
        <v>30432.715230000002</v>
      </c>
      <c r="CA19" s="3">
        <v>35198975.939999998</v>
      </c>
      <c r="CB19" s="3">
        <v>263741.11</v>
      </c>
      <c r="CC19" s="3">
        <v>5095512.04</v>
      </c>
      <c r="CD19" s="3">
        <f t="shared" si="14"/>
        <v>29839722.789999999</v>
      </c>
      <c r="CE19" s="3">
        <f>CD19/1000</f>
        <v>29839.72279</v>
      </c>
      <c r="CG19" s="3">
        <v>36948459.109999999</v>
      </c>
      <c r="CH19" s="3">
        <v>8067</v>
      </c>
      <c r="CI19" s="3">
        <v>5111823.8499999996</v>
      </c>
      <c r="CJ19" s="3">
        <f t="shared" si="7"/>
        <v>31828568.259999998</v>
      </c>
      <c r="CK19" s="3">
        <f t="shared" si="8"/>
        <v>31828.568259999996</v>
      </c>
      <c r="CM19" s="3">
        <v>36638496.910000011</v>
      </c>
      <c r="CN19" s="3">
        <v>5003</v>
      </c>
      <c r="CP19" s="3">
        <f t="shared" si="15"/>
        <v>36633493.910000011</v>
      </c>
      <c r="CQ19" s="3">
        <f t="shared" si="16"/>
        <v>36633.493910000012</v>
      </c>
    </row>
    <row r="20" spans="1:95" x14ac:dyDescent="0.2">
      <c r="A20" s="1" t="s">
        <v>10</v>
      </c>
      <c r="B20" s="1">
        <v>14873</v>
      </c>
      <c r="C20" s="1">
        <v>16844.904050000001</v>
      </c>
      <c r="D20" s="1">
        <v>18036.46372</v>
      </c>
      <c r="E20" s="1">
        <v>19995.307670000002</v>
      </c>
      <c r="F20" s="1">
        <v>21586.12284</v>
      </c>
      <c r="G20" s="1">
        <v>21946.463359999998</v>
      </c>
      <c r="H20" s="1">
        <v>21799.619740000002</v>
      </c>
      <c r="I20" s="1">
        <v>21371.608899999999</v>
      </c>
      <c r="J20" s="1">
        <v>21866.25864</v>
      </c>
      <c r="K20" s="1">
        <f t="shared" si="11"/>
        <v>21729.970630000003</v>
      </c>
      <c r="L20" s="153">
        <f>(K20-J20)*100/J20</f>
        <v>-0.62327996866681434</v>
      </c>
      <c r="M20" s="33">
        <f t="shared" si="12"/>
        <v>46.103480333490239</v>
      </c>
      <c r="N20" s="13"/>
      <c r="O20" s="3">
        <v>16240490</v>
      </c>
      <c r="P20" s="3">
        <v>138294.1</v>
      </c>
      <c r="Q20" s="52">
        <v>2372012.69</v>
      </c>
      <c r="R20" s="3">
        <f>O20-P20-Q20</f>
        <v>13730183.210000001</v>
      </c>
      <c r="S20" s="3">
        <f>R20/1000</f>
        <v>13730.183210000001</v>
      </c>
      <c r="U20" s="3">
        <v>17605614</v>
      </c>
      <c r="V20" s="52">
        <v>40005.06</v>
      </c>
      <c r="W20" s="52">
        <v>2693078</v>
      </c>
      <c r="X20" s="3">
        <f>U20-V20-W20</f>
        <v>14872530.940000001</v>
      </c>
      <c r="Y20" s="3">
        <f>X20/1000</f>
        <v>14872.530940000001</v>
      </c>
      <c r="AA20" s="3">
        <v>2693078</v>
      </c>
      <c r="AB20" s="3">
        <v>0</v>
      </c>
      <c r="AC20" s="3">
        <f>SUM(AA20:AB20)</f>
        <v>2693078</v>
      </c>
      <c r="AE20" s="3">
        <v>20631439.919999998</v>
      </c>
      <c r="AF20" s="52">
        <v>30095.47</v>
      </c>
      <c r="AG20" s="52">
        <v>3756440.4</v>
      </c>
      <c r="AH20" s="3">
        <f>AE20-AF20-AG20</f>
        <v>16844904.050000001</v>
      </c>
      <c r="AI20" s="3">
        <f>AH20/1000</f>
        <v>16844.904050000001</v>
      </c>
      <c r="AK20" s="154">
        <v>3756440.4</v>
      </c>
      <c r="AL20" s="3">
        <v>0</v>
      </c>
      <c r="AM20" s="3">
        <f>SUM(AK20:AL20)</f>
        <v>3756440.4</v>
      </c>
      <c r="AO20" s="3">
        <v>21837451.099999998</v>
      </c>
      <c r="AP20" s="52">
        <v>74087.06</v>
      </c>
      <c r="AQ20" s="94">
        <f>AW20</f>
        <v>3726900.32</v>
      </c>
      <c r="AR20" s="3">
        <f>AO20-AP20-AQ20</f>
        <v>18036463.719999999</v>
      </c>
      <c r="AS20" s="3">
        <f>AR20/1000</f>
        <v>18036.46372</v>
      </c>
      <c r="AU20" s="154">
        <v>3726900.32</v>
      </c>
      <c r="AV20" s="3">
        <v>0</v>
      </c>
      <c r="AW20" s="3">
        <f>SUM(AU20:AV20)</f>
        <v>3726900.32</v>
      </c>
      <c r="AY20" s="154">
        <v>4081479.09</v>
      </c>
      <c r="AZ20" s="3">
        <v>0</v>
      </c>
      <c r="BA20" s="3">
        <f>SUM(AY20:AZ20)</f>
        <v>4081479.09</v>
      </c>
      <c r="BC20" s="3">
        <v>24112325.23</v>
      </c>
      <c r="BD20" s="3">
        <v>35538.47</v>
      </c>
      <c r="BE20" s="3">
        <v>4081479.09</v>
      </c>
      <c r="BF20" s="3">
        <f>BC20-BD20-BE20</f>
        <v>19995307.670000002</v>
      </c>
      <c r="BG20" s="3">
        <f>BF20/1000</f>
        <v>19995.307670000002</v>
      </c>
      <c r="BI20" s="3">
        <v>25141876.629999999</v>
      </c>
      <c r="BJ20" s="3">
        <v>12489.880000000001</v>
      </c>
      <c r="BK20" s="3">
        <v>3543263.91</v>
      </c>
      <c r="BL20" s="3">
        <f>BI20-BJ20-BK20</f>
        <v>21586122.84</v>
      </c>
      <c r="BM20" s="3">
        <f>BL20/1000</f>
        <v>21586.12284</v>
      </c>
      <c r="BO20" s="3">
        <v>25737862.189999998</v>
      </c>
      <c r="BP20" s="3">
        <v>150253.41</v>
      </c>
      <c r="BQ20" s="3">
        <v>3641145.42</v>
      </c>
      <c r="BR20" s="3">
        <f>BO20-BP20-BQ20</f>
        <v>21946463.359999999</v>
      </c>
      <c r="BS20" s="3">
        <f>BR20/1000</f>
        <v>21946.463359999998</v>
      </c>
      <c r="BU20" s="3">
        <v>25980954.93</v>
      </c>
      <c r="BV20" s="3">
        <v>316278.44999999995</v>
      </c>
      <c r="BW20" s="3">
        <v>3865056.74</v>
      </c>
      <c r="BX20" s="3">
        <f t="shared" si="13"/>
        <v>21799619.740000002</v>
      </c>
      <c r="BY20" s="3">
        <f>BX20/1000</f>
        <v>21799.619740000002</v>
      </c>
      <c r="CA20" s="3">
        <v>24922960.069999997</v>
      </c>
      <c r="CB20" s="3">
        <v>44020.15</v>
      </c>
      <c r="CC20" s="3">
        <v>3507331.02</v>
      </c>
      <c r="CD20" s="3">
        <f t="shared" si="14"/>
        <v>21371608.899999999</v>
      </c>
      <c r="CE20" s="3">
        <f>CD20/1000</f>
        <v>21371.608899999999</v>
      </c>
      <c r="CG20" s="3">
        <v>25134428.75</v>
      </c>
      <c r="CH20" s="3">
        <v>27421.599999999999</v>
      </c>
      <c r="CI20" s="3">
        <v>3240748.51</v>
      </c>
      <c r="CJ20" s="3">
        <f t="shared" si="7"/>
        <v>21866258.640000001</v>
      </c>
      <c r="CK20" s="3">
        <f t="shared" si="8"/>
        <v>21866.25864</v>
      </c>
      <c r="CM20" s="3">
        <v>24600409.75</v>
      </c>
      <c r="CN20" s="3">
        <v>40967.22</v>
      </c>
      <c r="CO20" s="3">
        <v>2829471.9</v>
      </c>
      <c r="CP20" s="3">
        <f t="shared" si="15"/>
        <v>21729970.630000003</v>
      </c>
      <c r="CQ20" s="3">
        <f t="shared" si="16"/>
        <v>21729.970630000003</v>
      </c>
    </row>
    <row r="21" spans="1:95" x14ac:dyDescent="0.2">
      <c r="A21" s="1" t="s">
        <v>11</v>
      </c>
      <c r="B21" s="1">
        <v>19507</v>
      </c>
      <c r="C21" s="1">
        <v>21303.441909999998</v>
      </c>
      <c r="D21" s="1">
        <v>23388.933430000001</v>
      </c>
      <c r="E21" s="1">
        <v>26513.099330000001</v>
      </c>
      <c r="F21" s="1">
        <v>28960.091890000007</v>
      </c>
      <c r="G21" s="1">
        <v>31130.084190000001</v>
      </c>
      <c r="H21" s="1">
        <v>30009.192239999993</v>
      </c>
      <c r="I21" s="1">
        <v>29836.9656</v>
      </c>
      <c r="J21" s="1">
        <v>30109.915409999998</v>
      </c>
      <c r="K21" s="1">
        <f t="shared" si="11"/>
        <v>30473.947660000005</v>
      </c>
      <c r="L21" s="153">
        <f>(K21-J21)*100/J21</f>
        <v>1.2090112012706167</v>
      </c>
      <c r="M21" s="33">
        <f t="shared" si="12"/>
        <v>56.220575485723103</v>
      </c>
      <c r="N21" s="13"/>
      <c r="O21" s="3">
        <v>20767942</v>
      </c>
      <c r="P21" s="3">
        <v>48501.84</v>
      </c>
      <c r="Q21" s="52">
        <v>3038027.57</v>
      </c>
      <c r="R21" s="3">
        <f>O21-P21-Q21</f>
        <v>17681412.59</v>
      </c>
      <c r="S21" s="3">
        <f>R21/1000</f>
        <v>17681.41259</v>
      </c>
      <c r="U21" s="3">
        <v>22635075</v>
      </c>
      <c r="V21" s="52">
        <v>22656.65</v>
      </c>
      <c r="W21" s="52">
        <v>3105690</v>
      </c>
      <c r="X21" s="3">
        <f>U21-V21-W21</f>
        <v>19506728.350000001</v>
      </c>
      <c r="Y21" s="3">
        <f>X21/1000</f>
        <v>19506.728350000001</v>
      </c>
      <c r="AA21" s="3">
        <v>2980146</v>
      </c>
      <c r="AB21" s="3">
        <v>125544</v>
      </c>
      <c r="AC21" s="3">
        <f>SUM(AA21:AB21)</f>
        <v>3105690</v>
      </c>
      <c r="AE21" s="3">
        <v>24013341.469999999</v>
      </c>
      <c r="AF21" s="52">
        <v>6259.85</v>
      </c>
      <c r="AG21" s="52">
        <v>2703639.71</v>
      </c>
      <c r="AH21" s="3">
        <f>AE21-AF21-AG21</f>
        <v>21303441.909999996</v>
      </c>
      <c r="AI21" s="3">
        <f>AH21/1000</f>
        <v>21303.441909999998</v>
      </c>
      <c r="AK21" s="154">
        <v>2665818.65</v>
      </c>
      <c r="AL21" s="3">
        <v>37821.06</v>
      </c>
      <c r="AM21" s="3">
        <f>SUM(AK21:AL21)</f>
        <v>2703639.71</v>
      </c>
      <c r="AO21" s="3">
        <v>26375588.609999999</v>
      </c>
      <c r="AP21" s="52">
        <v>25985.35</v>
      </c>
      <c r="AQ21" s="94">
        <f>AW21</f>
        <v>2960669.83</v>
      </c>
      <c r="AR21" s="3">
        <f>AO21-AP21-AQ21</f>
        <v>23388933.43</v>
      </c>
      <c r="AS21" s="3">
        <f>AR21/1000</f>
        <v>23388.933430000001</v>
      </c>
      <c r="AU21" s="154">
        <v>2959419.83</v>
      </c>
      <c r="AV21" s="3">
        <v>1250</v>
      </c>
      <c r="AW21" s="3">
        <f>SUM(AU21:AV21)</f>
        <v>2960669.83</v>
      </c>
      <c r="AY21" s="154">
        <v>2925826.03</v>
      </c>
      <c r="AZ21" s="3">
        <v>0</v>
      </c>
      <c r="BA21" s="3">
        <f>SUM(AY21:AZ21)</f>
        <v>2925826.03</v>
      </c>
      <c r="BC21" s="3">
        <v>29464383.930000003</v>
      </c>
      <c r="BD21" s="3">
        <v>25458.57</v>
      </c>
      <c r="BE21" s="3">
        <v>2925826.03</v>
      </c>
      <c r="BF21" s="3">
        <f>BC21-BD21-BE21</f>
        <v>26513099.330000002</v>
      </c>
      <c r="BG21" s="3">
        <f>BF21/1000</f>
        <v>26513.099330000001</v>
      </c>
      <c r="BI21" s="3">
        <v>31919074.220000006</v>
      </c>
      <c r="BJ21" s="3">
        <v>2193.0700000000002</v>
      </c>
      <c r="BK21" s="3">
        <v>2956789.26</v>
      </c>
      <c r="BL21" s="3">
        <f>BI21-BJ21-BK21</f>
        <v>28960091.890000008</v>
      </c>
      <c r="BM21" s="3">
        <f>BL21/1000</f>
        <v>28960.091890000007</v>
      </c>
      <c r="BO21" s="3">
        <v>34438583.310000002</v>
      </c>
      <c r="BP21" s="3">
        <v>0</v>
      </c>
      <c r="BQ21" s="3">
        <v>3308499.12</v>
      </c>
      <c r="BR21" s="3">
        <f>BO21-BP21-BQ21</f>
        <v>31130084.190000001</v>
      </c>
      <c r="BS21" s="3">
        <f>BR21/1000</f>
        <v>31130.084190000001</v>
      </c>
      <c r="BU21" s="3">
        <v>33011700.479999997</v>
      </c>
      <c r="BV21" s="3">
        <v>0</v>
      </c>
      <c r="BW21" s="3">
        <v>3002508.24</v>
      </c>
      <c r="BX21" s="3">
        <f t="shared" si="13"/>
        <v>30009192.239999995</v>
      </c>
      <c r="BY21" s="3">
        <f>BX21/1000</f>
        <v>30009.192239999993</v>
      </c>
      <c r="CA21" s="3">
        <v>33164531.259999998</v>
      </c>
      <c r="CB21" s="3">
        <v>0</v>
      </c>
      <c r="CC21" s="3">
        <v>3327565.66</v>
      </c>
      <c r="CD21" s="3">
        <f t="shared" si="14"/>
        <v>29836965.599999998</v>
      </c>
      <c r="CE21" s="3">
        <f>CD21/1000</f>
        <v>29836.9656</v>
      </c>
      <c r="CG21" s="3">
        <v>33843942.939999998</v>
      </c>
      <c r="CH21" s="3">
        <v>0</v>
      </c>
      <c r="CI21" s="3">
        <v>3734027.53</v>
      </c>
      <c r="CJ21" s="3">
        <f t="shared" si="7"/>
        <v>30109915.409999996</v>
      </c>
      <c r="CK21" s="3">
        <f t="shared" si="8"/>
        <v>30109.915409999998</v>
      </c>
      <c r="CM21" s="3">
        <v>33222835.730000004</v>
      </c>
      <c r="CN21" s="3">
        <v>0</v>
      </c>
      <c r="CO21" s="3">
        <v>2748888.07</v>
      </c>
      <c r="CP21" s="3">
        <f t="shared" si="15"/>
        <v>30473947.660000004</v>
      </c>
      <c r="CQ21" s="3">
        <f t="shared" si="16"/>
        <v>30473.947660000005</v>
      </c>
    </row>
    <row r="22" spans="1:95" x14ac:dyDescent="0.2">
      <c r="A22" s="1" t="s">
        <v>12</v>
      </c>
      <c r="B22" s="1">
        <v>3905</v>
      </c>
      <c r="C22" s="1">
        <v>4117.0221699999993</v>
      </c>
      <c r="D22" s="1">
        <v>4734.5291500000003</v>
      </c>
      <c r="E22" s="1">
        <v>5158.2277199999999</v>
      </c>
      <c r="F22" s="1">
        <v>5058.7905599999995</v>
      </c>
      <c r="G22" s="1">
        <v>5082.1079899999995</v>
      </c>
      <c r="H22" s="1">
        <v>4920.7222600000005</v>
      </c>
      <c r="I22" s="1">
        <v>5057.86175</v>
      </c>
      <c r="J22" s="1">
        <v>5474.3829100000012</v>
      </c>
      <c r="K22" s="1">
        <f t="shared" si="11"/>
        <v>5490.8374599999997</v>
      </c>
      <c r="L22" s="153">
        <f>(K22-J22)*100/J22</f>
        <v>0.30057360382923159</v>
      </c>
      <c r="M22" s="33">
        <f t="shared" si="12"/>
        <v>40.610434314980793</v>
      </c>
      <c r="N22" s="13"/>
      <c r="O22" s="3">
        <v>3735448.84</v>
      </c>
      <c r="P22" s="3">
        <v>87314.09</v>
      </c>
      <c r="Q22" s="52">
        <v>0</v>
      </c>
      <c r="R22" s="3">
        <f>O22-P22-Q22</f>
        <v>3648134.75</v>
      </c>
      <c r="S22" s="3">
        <f>R22/1000</f>
        <v>3648.1347500000002</v>
      </c>
      <c r="U22" s="3">
        <v>3923543.55</v>
      </c>
      <c r="V22" s="52">
        <v>18085.38</v>
      </c>
      <c r="W22" s="52">
        <v>0</v>
      </c>
      <c r="X22" s="3">
        <f>U22-V22-W22</f>
        <v>3905458.17</v>
      </c>
      <c r="Y22" s="3">
        <f>X22/1000</f>
        <v>3905.4581699999999</v>
      </c>
      <c r="AA22" s="3">
        <v>0</v>
      </c>
      <c r="AB22" s="3">
        <v>0</v>
      </c>
      <c r="AC22" s="3">
        <f>SUM(AA22:AB22)</f>
        <v>0</v>
      </c>
      <c r="AE22" s="3">
        <v>4233739.1399999997</v>
      </c>
      <c r="AF22" s="52">
        <v>116716.97</v>
      </c>
      <c r="AG22" s="52">
        <v>0</v>
      </c>
      <c r="AH22" s="3">
        <f>AE22-AF22-AG22</f>
        <v>4117022.1699999995</v>
      </c>
      <c r="AI22" s="3">
        <f>AH22/1000</f>
        <v>4117.0221699999993</v>
      </c>
      <c r="AK22" s="154">
        <v>0</v>
      </c>
      <c r="AL22" s="3">
        <v>0</v>
      </c>
      <c r="AM22" s="3">
        <f>SUM(AK22:AL22)</f>
        <v>0</v>
      </c>
      <c r="AO22" s="3">
        <v>4816736.83</v>
      </c>
      <c r="AP22" s="52">
        <v>82207.679999999993</v>
      </c>
      <c r="AQ22" s="94">
        <f>AW22</f>
        <v>0</v>
      </c>
      <c r="AR22" s="3">
        <f>AO22-AP22-AQ22</f>
        <v>4734529.1500000004</v>
      </c>
      <c r="AS22" s="3">
        <f>AR22/1000</f>
        <v>4734.5291500000003</v>
      </c>
      <c r="AU22" s="154">
        <v>0</v>
      </c>
      <c r="AV22" s="3">
        <v>0</v>
      </c>
      <c r="AW22" s="3">
        <f>SUM(AU22:AV22)</f>
        <v>0</v>
      </c>
      <c r="AY22" s="154">
        <v>0</v>
      </c>
      <c r="AZ22" s="3">
        <v>0</v>
      </c>
      <c r="BA22" s="3">
        <f>SUM(AY22:AZ22)</f>
        <v>0</v>
      </c>
      <c r="BC22" s="3">
        <v>5184118.83</v>
      </c>
      <c r="BD22" s="3">
        <v>25891.11</v>
      </c>
      <c r="BE22" s="3">
        <v>0</v>
      </c>
      <c r="BF22" s="3">
        <f>BC22-BD22-BE22</f>
        <v>5158227.72</v>
      </c>
      <c r="BG22" s="3">
        <f>BF22/1000</f>
        <v>5158.2277199999999</v>
      </c>
      <c r="BI22" s="3">
        <v>5080373.29</v>
      </c>
      <c r="BJ22" s="3">
        <v>21582.73</v>
      </c>
      <c r="BK22" s="3">
        <v>0</v>
      </c>
      <c r="BL22" s="3">
        <f>BI22-BJ22-BK22</f>
        <v>5058790.5599999996</v>
      </c>
      <c r="BM22" s="3">
        <f>BL22/1000</f>
        <v>5058.7905599999995</v>
      </c>
      <c r="BO22" s="3">
        <v>5229268.7899999991</v>
      </c>
      <c r="BP22" s="3">
        <v>147160.80000000002</v>
      </c>
      <c r="BQ22" s="3">
        <v>0</v>
      </c>
      <c r="BR22" s="3">
        <f>BO22-BP22-BQ22</f>
        <v>5082107.9899999993</v>
      </c>
      <c r="BS22" s="3">
        <f>BR22/1000</f>
        <v>5082.1079899999995</v>
      </c>
      <c r="BU22" s="3">
        <v>4923796.7400000012</v>
      </c>
      <c r="BV22" s="3">
        <v>3074.48</v>
      </c>
      <c r="BW22" s="3">
        <v>0</v>
      </c>
      <c r="BX22" s="3">
        <f t="shared" si="13"/>
        <v>4920722.2600000007</v>
      </c>
      <c r="BY22" s="3">
        <f>BX22/1000</f>
        <v>4920.7222600000005</v>
      </c>
      <c r="CA22" s="3">
        <v>5167511.97</v>
      </c>
      <c r="CB22" s="3">
        <v>109650.22</v>
      </c>
      <c r="CC22" s="3">
        <v>0</v>
      </c>
      <c r="CD22" s="3">
        <f t="shared" si="14"/>
        <v>5057861.75</v>
      </c>
      <c r="CE22" s="3">
        <f>CD22/1000</f>
        <v>5057.86175</v>
      </c>
      <c r="CG22" s="3">
        <v>5475580.9100000011</v>
      </c>
      <c r="CH22" s="3">
        <v>1198</v>
      </c>
      <c r="CI22" s="3">
        <v>0</v>
      </c>
      <c r="CJ22" s="3">
        <f t="shared" si="7"/>
        <v>5474382.9100000011</v>
      </c>
      <c r="CK22" s="3">
        <f t="shared" si="8"/>
        <v>5474.3829100000012</v>
      </c>
      <c r="CM22" s="3">
        <v>5491510.5800000001</v>
      </c>
      <c r="CN22" s="3">
        <v>673.12</v>
      </c>
      <c r="CP22" s="3">
        <f t="shared" si="15"/>
        <v>5490837.46</v>
      </c>
      <c r="CQ22" s="3">
        <f t="shared" si="16"/>
        <v>5490.8374599999997</v>
      </c>
    </row>
    <row r="23" spans="1:95" x14ac:dyDescent="0.2">
      <c r="L23" s="33"/>
      <c r="M23" s="33"/>
      <c r="N23" s="13"/>
      <c r="Q23" s="52"/>
      <c r="V23" s="52"/>
      <c r="W23" s="52"/>
      <c r="AF23" s="52"/>
      <c r="AG23" s="52"/>
      <c r="AK23" s="154"/>
      <c r="AP23" s="52"/>
      <c r="AQ23" s="52"/>
      <c r="AU23" s="154"/>
      <c r="AY23" s="154"/>
    </row>
    <row r="24" spans="1:95" x14ac:dyDescent="0.2">
      <c r="A24" s="1" t="s">
        <v>13</v>
      </c>
      <c r="B24" s="1">
        <v>27447</v>
      </c>
      <c r="C24" s="1">
        <v>30380.379829999998</v>
      </c>
      <c r="D24" s="1">
        <v>34015.679209999995</v>
      </c>
      <c r="E24" s="1">
        <v>38722.293539999991</v>
      </c>
      <c r="F24" s="1">
        <v>41270.667930000003</v>
      </c>
      <c r="G24" s="1">
        <v>44037.093629999996</v>
      </c>
      <c r="H24" s="1">
        <v>44444.063670000003</v>
      </c>
      <c r="I24" s="1">
        <v>43556.036379999998</v>
      </c>
      <c r="J24" s="1">
        <v>43976.353390000011</v>
      </c>
      <c r="K24" s="1">
        <f t="shared" ref="K24" si="17">CQ24</f>
        <v>46599.666499999992</v>
      </c>
      <c r="L24" s="153">
        <f>(K24-J24)*100/J24</f>
        <v>5.9652811290090018</v>
      </c>
      <c r="M24" s="33">
        <f t="shared" ref="M24" si="18">(K24-B24)*100/B24</f>
        <v>69.780546143476485</v>
      </c>
      <c r="N24" s="13"/>
      <c r="O24" s="3">
        <v>28521444</v>
      </c>
      <c r="P24" s="3">
        <v>50926.45</v>
      </c>
      <c r="Q24" s="52">
        <v>3198938.99</v>
      </c>
      <c r="R24" s="3">
        <f>O24-P24-Q24</f>
        <v>25271578.560000002</v>
      </c>
      <c r="S24" s="3">
        <f>R24/1000</f>
        <v>25271.578560000002</v>
      </c>
      <c r="U24" s="3">
        <v>31525077</v>
      </c>
      <c r="V24" s="52">
        <v>49664</v>
      </c>
      <c r="W24" s="52">
        <v>4028699</v>
      </c>
      <c r="X24" s="3">
        <f>U24-V24-W24</f>
        <v>27446714</v>
      </c>
      <c r="Y24" s="3">
        <f>X24/1000</f>
        <v>27446.714</v>
      </c>
      <c r="AA24" s="3">
        <v>4028699</v>
      </c>
      <c r="AB24" s="3">
        <v>0</v>
      </c>
      <c r="AC24" s="3">
        <f>SUM(AA24:AB24)</f>
        <v>4028699</v>
      </c>
      <c r="AE24" s="3">
        <v>34450466.43</v>
      </c>
      <c r="AF24" s="52">
        <v>42438.82</v>
      </c>
      <c r="AG24" s="52">
        <v>4027647.78</v>
      </c>
      <c r="AH24" s="3">
        <f>AE24-AF24-AG24</f>
        <v>30380379.829999998</v>
      </c>
      <c r="AI24" s="3">
        <f>AH24/1000</f>
        <v>30380.379829999998</v>
      </c>
      <c r="AK24" s="154">
        <v>4027647.78</v>
      </c>
      <c r="AL24" s="3">
        <v>0</v>
      </c>
      <c r="AM24" s="3">
        <f>SUM(AK24:AL24)</f>
        <v>4027647.78</v>
      </c>
      <c r="AO24" s="3">
        <v>38292518.569999993</v>
      </c>
      <c r="AP24" s="52">
        <v>70618.070000000007</v>
      </c>
      <c r="AQ24" s="94">
        <f>AW24</f>
        <v>4206221.29</v>
      </c>
      <c r="AR24" s="3">
        <f>AO24-AP24-AQ24</f>
        <v>34015679.209999993</v>
      </c>
      <c r="AS24" s="3">
        <f>AR24/1000</f>
        <v>34015.679209999995</v>
      </c>
      <c r="AU24" s="154">
        <v>4206221.29</v>
      </c>
      <c r="AV24" s="3">
        <v>0</v>
      </c>
      <c r="AW24" s="3">
        <f>SUM(AU24:AV24)</f>
        <v>4206221.29</v>
      </c>
      <c r="AY24" s="154">
        <v>5184362.46</v>
      </c>
      <c r="AZ24" s="3">
        <v>0</v>
      </c>
      <c r="BA24" s="3">
        <f>SUM(AY24:AZ24)</f>
        <v>5184362.46</v>
      </c>
      <c r="BC24" s="3">
        <v>44022010.059999995</v>
      </c>
      <c r="BD24" s="3">
        <v>115354.06</v>
      </c>
      <c r="BE24" s="3">
        <v>5184362.46</v>
      </c>
      <c r="BF24" s="3">
        <f>BC24-BD24-BE24</f>
        <v>38722293.539999992</v>
      </c>
      <c r="BG24" s="3">
        <f>BF24/1000</f>
        <v>38722.293539999991</v>
      </c>
      <c r="BI24" s="3">
        <v>47384384.93</v>
      </c>
      <c r="BJ24" s="3">
        <v>127116.8</v>
      </c>
      <c r="BK24" s="3">
        <v>5986600.2000000002</v>
      </c>
      <c r="BL24" s="3">
        <f>BI24-BJ24-BK24</f>
        <v>41270667.93</v>
      </c>
      <c r="BM24" s="3">
        <f>BL24/1000</f>
        <v>41270.667930000003</v>
      </c>
      <c r="BO24" s="3">
        <v>50423656.999999993</v>
      </c>
      <c r="BP24" s="3">
        <v>426180.22</v>
      </c>
      <c r="BQ24" s="3">
        <v>5960383.1500000004</v>
      </c>
      <c r="BR24" s="3">
        <f>BO24-BP24-BQ24</f>
        <v>44037093.629999995</v>
      </c>
      <c r="BS24" s="3">
        <f>BR24/1000</f>
        <v>44037.093629999996</v>
      </c>
      <c r="BU24" s="3">
        <v>51401542.630000003</v>
      </c>
      <c r="BV24" s="3">
        <v>387007.46</v>
      </c>
      <c r="BW24" s="3">
        <v>6570471.5</v>
      </c>
      <c r="BX24" s="3">
        <f t="shared" ref="BX24:BX28" si="19">BU24-BV24-BW24</f>
        <v>44444063.670000002</v>
      </c>
      <c r="BY24" s="3">
        <f>BX24/1000</f>
        <v>44444.063670000003</v>
      </c>
      <c r="CA24" s="3">
        <v>51089363.210000008</v>
      </c>
      <c r="CB24" s="3">
        <v>134640.84</v>
      </c>
      <c r="CC24" s="3">
        <v>7398685.9900000002</v>
      </c>
      <c r="CD24" s="3">
        <f t="shared" ref="CD24:CD28" si="20">CA24-CB24-CC24</f>
        <v>43556036.380000003</v>
      </c>
      <c r="CE24" s="3">
        <f>CD24/1000</f>
        <v>43556.036380000005</v>
      </c>
      <c r="CG24" s="3">
        <v>51656236.95000001</v>
      </c>
      <c r="CH24" s="3">
        <v>25840.1</v>
      </c>
      <c r="CI24" s="3">
        <v>7654043.46</v>
      </c>
      <c r="CJ24" s="3">
        <f t="shared" si="7"/>
        <v>43976353.390000008</v>
      </c>
      <c r="CK24" s="3">
        <f t="shared" si="8"/>
        <v>43976.353390000011</v>
      </c>
      <c r="CM24" s="3">
        <v>54585470.199999996</v>
      </c>
      <c r="CN24" s="3">
        <v>5694</v>
      </c>
      <c r="CO24" s="3">
        <v>7980109.7000000002</v>
      </c>
      <c r="CP24" s="3">
        <f t="shared" ref="CP24" si="21">CM24-CN24-CO24</f>
        <v>46599666.499999993</v>
      </c>
      <c r="CQ24" s="3">
        <f t="shared" ref="CQ24" si="22">CP24/1000</f>
        <v>46599.666499999992</v>
      </c>
    </row>
    <row r="25" spans="1:95" x14ac:dyDescent="0.2">
      <c r="A25" s="1" t="s">
        <v>14</v>
      </c>
      <c r="B25" s="1">
        <v>3288</v>
      </c>
      <c r="C25" s="1">
        <v>3453.9069300000001</v>
      </c>
      <c r="D25" s="1">
        <v>3671.37482</v>
      </c>
      <c r="E25" s="1">
        <v>3883.3209100000004</v>
      </c>
      <c r="F25" s="1">
        <v>3996.5684499999993</v>
      </c>
      <c r="G25" s="1">
        <v>4028.5477600000008</v>
      </c>
      <c r="H25" s="1">
        <v>4064.3817600000007</v>
      </c>
      <c r="I25" s="1">
        <v>3724.8079400000001</v>
      </c>
      <c r="J25" s="1">
        <v>3935.2992699999995</v>
      </c>
      <c r="K25" s="1">
        <f t="shared" si="11"/>
        <v>3827.5021500000003</v>
      </c>
      <c r="L25" s="153">
        <f>(K25-J25)*100/J25</f>
        <v>-2.7392356363280927</v>
      </c>
      <c r="M25" s="33">
        <f t="shared" si="12"/>
        <v>16.40821624087592</v>
      </c>
      <c r="N25" s="13"/>
      <c r="O25" s="3">
        <v>3289015.75</v>
      </c>
      <c r="P25" s="3">
        <v>12019.89</v>
      </c>
      <c r="Q25" s="52">
        <v>176852.13</v>
      </c>
      <c r="R25" s="3">
        <f>O25-P25-Q25</f>
        <v>3100143.73</v>
      </c>
      <c r="S25" s="3">
        <f>R25/1000</f>
        <v>3100.1437299999998</v>
      </c>
      <c r="U25" s="3">
        <v>3514852.39</v>
      </c>
      <c r="V25" s="52">
        <v>19979.259999999998</v>
      </c>
      <c r="W25" s="52">
        <v>206745</v>
      </c>
      <c r="X25" s="3">
        <f>U25-V25-W25</f>
        <v>3288128.1300000004</v>
      </c>
      <c r="Y25" s="3">
        <f>X25/1000</f>
        <v>3288.1281300000005</v>
      </c>
      <c r="AA25" s="3">
        <v>206745</v>
      </c>
      <c r="AB25" s="3">
        <v>0</v>
      </c>
      <c r="AC25" s="3">
        <f>SUM(AA25:AB25)</f>
        <v>206745</v>
      </c>
      <c r="AE25" s="3">
        <v>3725929.61</v>
      </c>
      <c r="AF25" s="52">
        <v>6674.8</v>
      </c>
      <c r="AG25" s="52">
        <v>265347.88</v>
      </c>
      <c r="AH25" s="3">
        <f>AE25-AF25-AG25</f>
        <v>3453906.93</v>
      </c>
      <c r="AI25" s="3">
        <f>AH25/1000</f>
        <v>3453.9069300000001</v>
      </c>
      <c r="AK25" s="154">
        <v>258943.66</v>
      </c>
      <c r="AL25" s="3">
        <v>6404.22</v>
      </c>
      <c r="AM25" s="3">
        <f>SUM(AK25:AL25)</f>
        <v>265347.88</v>
      </c>
      <c r="AO25" s="3">
        <v>4095489.11</v>
      </c>
      <c r="AP25" s="52">
        <v>8994.43</v>
      </c>
      <c r="AQ25" s="94">
        <f>AW25</f>
        <v>415119.86</v>
      </c>
      <c r="AR25" s="3">
        <f>AO25-AP25-AQ25</f>
        <v>3671374.82</v>
      </c>
      <c r="AS25" s="3">
        <f>AR25/1000</f>
        <v>3671.37482</v>
      </c>
      <c r="AU25" s="154">
        <v>415119.86</v>
      </c>
      <c r="AV25" s="3">
        <v>0</v>
      </c>
      <c r="AW25" s="3">
        <f>SUM(AU25:AV25)</f>
        <v>415119.86</v>
      </c>
      <c r="AY25" s="154">
        <v>555015.42000000004</v>
      </c>
      <c r="AZ25" s="3">
        <v>0</v>
      </c>
      <c r="BA25" s="3">
        <f>SUM(AY25:AZ25)</f>
        <v>555015.42000000004</v>
      </c>
      <c r="BC25" s="3">
        <v>4451949.88</v>
      </c>
      <c r="BD25" s="3">
        <v>13613.55</v>
      </c>
      <c r="BE25" s="3">
        <v>555015.42000000004</v>
      </c>
      <c r="BF25" s="3">
        <f>BC25-BD25-BE25</f>
        <v>3883320.91</v>
      </c>
      <c r="BG25" s="3">
        <f>BF25/1000</f>
        <v>3883.3209100000004</v>
      </c>
      <c r="BI25" s="3">
        <v>4596697.9899999993</v>
      </c>
      <c r="BJ25" s="3">
        <v>14852.01</v>
      </c>
      <c r="BK25" s="3">
        <v>585277.53</v>
      </c>
      <c r="BL25" s="3">
        <f>BI25-BJ25-BK25</f>
        <v>3996568.4499999993</v>
      </c>
      <c r="BM25" s="3">
        <f>BL25/1000</f>
        <v>3996.5684499999993</v>
      </c>
      <c r="BO25" s="3">
        <v>4866104.6800000006</v>
      </c>
      <c r="BP25" s="3">
        <v>66208.909999999989</v>
      </c>
      <c r="BQ25" s="3">
        <v>771348.01</v>
      </c>
      <c r="BR25" s="3">
        <f>BO25-BP25-BQ25</f>
        <v>4028547.7600000007</v>
      </c>
      <c r="BS25" s="3">
        <f>BR25/1000</f>
        <v>4028.5477600000008</v>
      </c>
      <c r="BU25" s="3">
        <v>4819203.9000000004</v>
      </c>
      <c r="BV25" s="3">
        <v>30806.59</v>
      </c>
      <c r="BW25" s="3">
        <v>724015.55</v>
      </c>
      <c r="BX25" s="3">
        <f t="shared" si="19"/>
        <v>4064381.7600000007</v>
      </c>
      <c r="BY25" s="3">
        <f>BX25/1000</f>
        <v>4064.3817600000007</v>
      </c>
      <c r="CA25" s="3">
        <v>4648036.1800000006</v>
      </c>
      <c r="CB25" s="3">
        <v>55309.22</v>
      </c>
      <c r="CC25" s="3">
        <v>867919.02</v>
      </c>
      <c r="CD25" s="3">
        <f t="shared" si="20"/>
        <v>3724807.9400000009</v>
      </c>
      <c r="CE25" s="3">
        <f>CD25/1000</f>
        <v>3724.8079400000011</v>
      </c>
      <c r="CG25" s="3">
        <v>4670991.43</v>
      </c>
      <c r="CH25" s="3">
        <v>4710.28</v>
      </c>
      <c r="CI25" s="3">
        <v>730981.88</v>
      </c>
      <c r="CJ25" s="3">
        <f t="shared" si="7"/>
        <v>3935299.2699999996</v>
      </c>
      <c r="CK25" s="3">
        <f t="shared" si="8"/>
        <v>3935.2992699999995</v>
      </c>
      <c r="CM25" s="3">
        <v>4317643.4800000004</v>
      </c>
      <c r="CN25" s="3">
        <v>7456.91</v>
      </c>
      <c r="CO25" s="3">
        <v>482684.42</v>
      </c>
      <c r="CP25" s="3">
        <f t="shared" si="15"/>
        <v>3827502.1500000004</v>
      </c>
      <c r="CQ25" s="3">
        <f t="shared" si="16"/>
        <v>3827.5021500000003</v>
      </c>
    </row>
    <row r="26" spans="1:95" x14ac:dyDescent="0.2">
      <c r="A26" s="1" t="s">
        <v>15</v>
      </c>
      <c r="B26" s="1">
        <v>26940</v>
      </c>
      <c r="C26" s="1">
        <v>31797.527760000004</v>
      </c>
      <c r="D26" s="1">
        <v>35489.309849999991</v>
      </c>
      <c r="E26" s="1">
        <v>38073.242149999991</v>
      </c>
      <c r="F26" s="1">
        <v>40023.698959999994</v>
      </c>
      <c r="G26" s="1">
        <v>45669.915039999993</v>
      </c>
      <c r="H26" s="1">
        <v>44327.847089999996</v>
      </c>
      <c r="I26" s="1">
        <v>42522.552060000002</v>
      </c>
      <c r="J26" s="1">
        <v>42808.998300000014</v>
      </c>
      <c r="K26" s="1">
        <f t="shared" si="11"/>
        <v>41416.718390000002</v>
      </c>
      <c r="L26" s="153">
        <f>(K26-J26)*100/J26</f>
        <v>-3.2523066768418443</v>
      </c>
      <c r="M26" s="33">
        <f t="shared" si="12"/>
        <v>53.736890831477361</v>
      </c>
      <c r="N26" s="13"/>
      <c r="O26" s="3">
        <v>32371030</v>
      </c>
      <c r="P26" s="3">
        <v>99371.71</v>
      </c>
      <c r="Q26" s="52">
        <v>6673444</v>
      </c>
      <c r="R26" s="3">
        <f>O26-P26-Q26</f>
        <v>25598214.289999999</v>
      </c>
      <c r="S26" s="3">
        <f>R26/1000</f>
        <v>25598.21429</v>
      </c>
      <c r="U26" s="3">
        <v>34263946</v>
      </c>
      <c r="V26" s="52">
        <v>171930.57</v>
      </c>
      <c r="W26" s="52">
        <v>7151683</v>
      </c>
      <c r="X26" s="3">
        <f>U26-V26-W26</f>
        <v>26940332.43</v>
      </c>
      <c r="Y26" s="3">
        <f>X26/1000</f>
        <v>26940.332429999999</v>
      </c>
      <c r="AA26" s="3">
        <v>7151683</v>
      </c>
      <c r="AB26" s="3">
        <v>0</v>
      </c>
      <c r="AC26" s="3">
        <f>SUM(AA26:AB26)</f>
        <v>7151683</v>
      </c>
      <c r="AE26" s="3">
        <v>40211800.650000006</v>
      </c>
      <c r="AF26" s="52">
        <v>124967.76</v>
      </c>
      <c r="AG26" s="52">
        <v>8289305.1300000008</v>
      </c>
      <c r="AH26" s="3">
        <f>AE26-AF26-AG26</f>
        <v>31797527.760000005</v>
      </c>
      <c r="AI26" s="3">
        <f>AH26/1000</f>
        <v>31797.527760000004</v>
      </c>
      <c r="AK26" s="154">
        <v>8289305.1300000008</v>
      </c>
      <c r="AL26" s="3">
        <v>0</v>
      </c>
      <c r="AM26" s="3">
        <f>SUM(AK26:AL26)</f>
        <v>8289305.1300000008</v>
      </c>
      <c r="AO26" s="3">
        <v>44934172.739999995</v>
      </c>
      <c r="AP26" s="52">
        <v>172807.51</v>
      </c>
      <c r="AQ26" s="94">
        <f>AW26</f>
        <v>9272055.379999999</v>
      </c>
      <c r="AR26" s="3">
        <f>AO26-AP26-AQ26</f>
        <v>35489309.849999994</v>
      </c>
      <c r="AS26" s="3">
        <f>AR26/1000</f>
        <v>35489.309849999991</v>
      </c>
      <c r="AU26" s="154">
        <v>9272055.379999999</v>
      </c>
      <c r="AV26" s="3">
        <v>0</v>
      </c>
      <c r="AW26" s="3">
        <f>SUM(AU26:AV26)</f>
        <v>9272055.379999999</v>
      </c>
      <c r="AY26" s="154">
        <v>9548022.8399999999</v>
      </c>
      <c r="AZ26" s="3">
        <v>0</v>
      </c>
      <c r="BA26" s="3">
        <f>SUM(AY26:AZ26)</f>
        <v>9548022.8399999999</v>
      </c>
      <c r="BC26" s="3">
        <v>47776218.239999995</v>
      </c>
      <c r="BD26" s="3">
        <v>154953.25</v>
      </c>
      <c r="BE26" s="3">
        <v>9548022.8399999999</v>
      </c>
      <c r="BF26" s="3">
        <f>BC26-BD26-BE26</f>
        <v>38073242.149999991</v>
      </c>
      <c r="BG26" s="3">
        <f>BF26/1000</f>
        <v>38073.242149999991</v>
      </c>
      <c r="BI26" s="3">
        <v>50732659.879999995</v>
      </c>
      <c r="BJ26" s="3">
        <v>136291.73000000001</v>
      </c>
      <c r="BK26" s="3">
        <v>10572669.190000001</v>
      </c>
      <c r="BL26" s="3">
        <f>BI26-BJ26-BK26</f>
        <v>40023698.959999993</v>
      </c>
      <c r="BM26" s="3">
        <f>BL26/1000</f>
        <v>40023.698959999994</v>
      </c>
      <c r="BO26" s="3">
        <v>56322087.00999999</v>
      </c>
      <c r="BP26" s="3">
        <v>234873.79999999996</v>
      </c>
      <c r="BQ26" s="3">
        <v>10417298.17</v>
      </c>
      <c r="BR26" s="3">
        <f>BO26-BP26-BQ26</f>
        <v>45669915.039999992</v>
      </c>
      <c r="BS26" s="3">
        <f>BR26/1000</f>
        <v>45669.915039999993</v>
      </c>
      <c r="BU26" s="3">
        <v>56525382.75999999</v>
      </c>
      <c r="BV26" s="3">
        <v>194845.40999999997</v>
      </c>
      <c r="BW26" s="3">
        <v>12002690.26</v>
      </c>
      <c r="BX26" s="3">
        <f t="shared" si="19"/>
        <v>44327847.089999996</v>
      </c>
      <c r="BY26" s="3">
        <f>BX26/1000</f>
        <v>44327.847089999996</v>
      </c>
      <c r="CA26" s="3">
        <v>56244952.149999991</v>
      </c>
      <c r="CB26" s="3">
        <v>134669.62</v>
      </c>
      <c r="CC26" s="3">
        <v>13587730.469999999</v>
      </c>
      <c r="CD26" s="3">
        <f t="shared" si="20"/>
        <v>42522552.059999995</v>
      </c>
      <c r="CE26" s="3">
        <f>CD26/1000</f>
        <v>42522.552059999995</v>
      </c>
      <c r="CG26" s="3">
        <v>57034370.640000008</v>
      </c>
      <c r="CH26" s="3">
        <v>108419.23</v>
      </c>
      <c r="CI26" s="3">
        <v>14116953.110000001</v>
      </c>
      <c r="CJ26" s="3">
        <f t="shared" si="7"/>
        <v>42808998.300000012</v>
      </c>
      <c r="CK26" s="3">
        <f t="shared" si="8"/>
        <v>42808.998300000014</v>
      </c>
      <c r="CM26" s="3">
        <v>56942032.43</v>
      </c>
      <c r="CN26" s="3">
        <v>99528.43</v>
      </c>
      <c r="CO26" s="3">
        <v>15425785.610000001</v>
      </c>
      <c r="CP26" s="3">
        <f t="shared" si="15"/>
        <v>41416718.390000001</v>
      </c>
      <c r="CQ26" s="3">
        <f t="shared" si="16"/>
        <v>41416.718390000002</v>
      </c>
    </row>
    <row r="27" spans="1:95" x14ac:dyDescent="0.2">
      <c r="A27" s="1" t="s">
        <v>16</v>
      </c>
      <c r="B27" s="1">
        <v>66972</v>
      </c>
      <c r="C27" s="1">
        <v>68317.160960000008</v>
      </c>
      <c r="D27" s="1">
        <v>74112.481589999996</v>
      </c>
      <c r="E27" s="1">
        <v>84562.513790000012</v>
      </c>
      <c r="F27" s="1">
        <v>86622.423020000002</v>
      </c>
      <c r="G27" s="1">
        <v>87697.686530000006</v>
      </c>
      <c r="H27" s="1">
        <v>88235.430420000019</v>
      </c>
      <c r="I27" s="1">
        <v>86277.050399999993</v>
      </c>
      <c r="J27" s="1">
        <v>89940.495850000021</v>
      </c>
      <c r="K27" s="1">
        <f t="shared" si="11"/>
        <v>102377.18187</v>
      </c>
      <c r="L27" s="153">
        <f>(K27-J27)*100/J27</f>
        <v>13.827682294237626</v>
      </c>
      <c r="M27" s="33">
        <f t="shared" si="12"/>
        <v>52.865648136534666</v>
      </c>
      <c r="N27" s="13"/>
      <c r="O27" s="3">
        <v>65372846</v>
      </c>
      <c r="P27" s="3">
        <v>99208.87</v>
      </c>
      <c r="Q27" s="52">
        <v>8231032</v>
      </c>
      <c r="R27" s="3">
        <f>O27-P27-Q27</f>
        <v>57042605.130000003</v>
      </c>
      <c r="S27" s="3">
        <f>R27/1000</f>
        <v>57042.605130000004</v>
      </c>
      <c r="U27" s="3">
        <v>71627425</v>
      </c>
      <c r="V27" s="52">
        <v>483881.93</v>
      </c>
      <c r="W27" s="52">
        <v>4171756</v>
      </c>
      <c r="X27" s="3">
        <f>U27-V27-W27</f>
        <v>66971787.069999993</v>
      </c>
      <c r="Y27" s="3">
        <f>X27/1000</f>
        <v>66971.787069999991</v>
      </c>
      <c r="AA27" s="3">
        <v>4143873.07</v>
      </c>
      <c r="AB27" s="3">
        <v>27882.5</v>
      </c>
      <c r="AC27" s="3">
        <f>SUM(AA27:AB27)</f>
        <v>4171755.57</v>
      </c>
      <c r="AE27" s="3">
        <v>75667634.480000019</v>
      </c>
      <c r="AF27" s="52">
        <v>139376.70000000001</v>
      </c>
      <c r="AG27" s="52">
        <v>7211096.8200000003</v>
      </c>
      <c r="AH27" s="3">
        <f>AE27-AF27-AG27</f>
        <v>68317160.960000008</v>
      </c>
      <c r="AI27" s="3">
        <f>AH27/1000</f>
        <v>68317.160960000008</v>
      </c>
      <c r="AK27" s="154">
        <v>20251</v>
      </c>
      <c r="AL27" s="3">
        <v>7190845.8200000003</v>
      </c>
      <c r="AM27" s="3">
        <f>SUM(AK27:AL27)</f>
        <v>7211096.8200000003</v>
      </c>
      <c r="AO27" s="3">
        <v>81815590.890000001</v>
      </c>
      <c r="AP27" s="52">
        <v>476606.9</v>
      </c>
      <c r="AQ27" s="94">
        <f>AW27</f>
        <v>7226502.4000000004</v>
      </c>
      <c r="AR27" s="3">
        <f>AO27-AP27-AQ27</f>
        <v>74112481.589999989</v>
      </c>
      <c r="AS27" s="3">
        <f>AR27/1000</f>
        <v>74112.481589999996</v>
      </c>
      <c r="AU27" s="154">
        <v>3335234.4</v>
      </c>
      <c r="AV27" s="3">
        <v>3891268</v>
      </c>
      <c r="AW27" s="3">
        <f>SUM(AU27:AV27)</f>
        <v>7226502.4000000004</v>
      </c>
      <c r="AY27" s="154">
        <v>2884203.13</v>
      </c>
      <c r="AZ27" s="3">
        <v>4585652</v>
      </c>
      <c r="BA27" s="3">
        <f>SUM(AY27:AZ27)</f>
        <v>7469855.1299999999</v>
      </c>
      <c r="BC27" s="3">
        <v>88301354.890000001</v>
      </c>
      <c r="BD27" s="3">
        <v>854637.97</v>
      </c>
      <c r="BE27" s="3">
        <v>2884203.13</v>
      </c>
      <c r="BF27" s="3">
        <f>BC27-BD27-BE27</f>
        <v>84562513.790000007</v>
      </c>
      <c r="BG27" s="3">
        <f>BF27/1000</f>
        <v>84562.513790000012</v>
      </c>
      <c r="BI27" s="3">
        <v>95120095.36999999</v>
      </c>
      <c r="BJ27" s="3">
        <v>67007</v>
      </c>
      <c r="BK27" s="3">
        <v>8430665.3499999996</v>
      </c>
      <c r="BL27" s="3">
        <f>BI27-BJ27-BK27</f>
        <v>86622423.019999996</v>
      </c>
      <c r="BM27" s="3">
        <f>BL27/1000</f>
        <v>86622.423020000002</v>
      </c>
      <c r="BO27" s="3">
        <v>96773132.620000005</v>
      </c>
      <c r="BP27" s="3">
        <v>87768</v>
      </c>
      <c r="BQ27" s="3">
        <v>8987678.0899999999</v>
      </c>
      <c r="BR27" s="3">
        <f>BO27-BP27-BQ27</f>
        <v>87697686.530000001</v>
      </c>
      <c r="BS27" s="3">
        <f>BR27/1000</f>
        <v>87697.686530000006</v>
      </c>
      <c r="BU27" s="3">
        <v>97502547.620000005</v>
      </c>
      <c r="BV27" s="3">
        <v>9554.16</v>
      </c>
      <c r="BW27" s="3">
        <v>9257563.0399999991</v>
      </c>
      <c r="BX27" s="3">
        <f t="shared" si="19"/>
        <v>88235430.420000017</v>
      </c>
      <c r="BY27" s="3">
        <f>BX27/1000</f>
        <v>88235.430420000019</v>
      </c>
      <c r="CA27" s="3">
        <v>96158408.169999987</v>
      </c>
      <c r="CB27" s="3">
        <v>67292.7</v>
      </c>
      <c r="CC27" s="3">
        <v>9814065.0700000003</v>
      </c>
      <c r="CD27" s="3">
        <f t="shared" si="20"/>
        <v>86277050.399999976</v>
      </c>
      <c r="CE27" s="3">
        <f>CD27/1000</f>
        <v>86277.050399999978</v>
      </c>
      <c r="CG27" s="3">
        <v>99602690.170000017</v>
      </c>
      <c r="CH27" s="3">
        <v>183326</v>
      </c>
      <c r="CI27" s="3">
        <v>9478868.3200000003</v>
      </c>
      <c r="CJ27" s="3">
        <f t="shared" si="7"/>
        <v>89940495.850000024</v>
      </c>
      <c r="CK27" s="3">
        <f t="shared" si="8"/>
        <v>89940.495850000021</v>
      </c>
      <c r="CM27" s="3">
        <v>102420760.43000001</v>
      </c>
      <c r="CN27" s="3">
        <v>43579</v>
      </c>
      <c r="CO27" s="3">
        <v>-0.43999999994412065</v>
      </c>
      <c r="CP27" s="3">
        <f t="shared" si="15"/>
        <v>102377181.87</v>
      </c>
      <c r="CQ27" s="3">
        <f t="shared" si="16"/>
        <v>102377.18187</v>
      </c>
    </row>
    <row r="28" spans="1:95" x14ac:dyDescent="0.2">
      <c r="A28" s="1" t="s">
        <v>17</v>
      </c>
      <c r="B28" s="1">
        <v>2389</v>
      </c>
      <c r="C28" s="1">
        <v>2473.13535</v>
      </c>
      <c r="D28" s="1">
        <v>2640.3371499999998</v>
      </c>
      <c r="E28" s="1">
        <v>2611.6748900000002</v>
      </c>
      <c r="F28" s="1">
        <v>2943.3426200000004</v>
      </c>
      <c r="G28" s="1">
        <v>3116.6459500000001</v>
      </c>
      <c r="H28" s="1">
        <v>2983.7676400000005</v>
      </c>
      <c r="I28" s="1">
        <v>2956.895</v>
      </c>
      <c r="J28" s="1">
        <v>2932.7750099999998</v>
      </c>
      <c r="K28" s="1">
        <f t="shared" si="11"/>
        <v>2846.22586</v>
      </c>
      <c r="L28" s="153">
        <f>(K28-J28)*100/J28</f>
        <v>-2.9511009097148517</v>
      </c>
      <c r="M28" s="33">
        <f t="shared" si="12"/>
        <v>19.138796986186691</v>
      </c>
      <c r="N28" s="13"/>
      <c r="O28" s="3">
        <v>2196101.4900000002</v>
      </c>
      <c r="P28" s="3">
        <v>15514.84</v>
      </c>
      <c r="Q28" s="52">
        <v>63179</v>
      </c>
      <c r="R28" s="3">
        <f>O28-P28-Q28</f>
        <v>2117407.6500000004</v>
      </c>
      <c r="S28" s="3">
        <f>R28/1000</f>
        <v>2117.4076500000006</v>
      </c>
      <c r="U28" s="3">
        <v>2449149.0699999998</v>
      </c>
      <c r="V28" s="52">
        <v>2999</v>
      </c>
      <c r="W28" s="52">
        <v>56897</v>
      </c>
      <c r="X28" s="3">
        <f>U28-V28-W28</f>
        <v>2389253.0699999998</v>
      </c>
      <c r="Y28" s="3">
        <f>X28/1000</f>
        <v>2389.2530699999998</v>
      </c>
      <c r="AA28" s="3">
        <v>0</v>
      </c>
      <c r="AB28" s="3">
        <v>56897</v>
      </c>
      <c r="AC28" s="3">
        <f>SUM(AA28:AB28)</f>
        <v>56897</v>
      </c>
      <c r="AE28" s="3">
        <v>2605619.35</v>
      </c>
      <c r="AF28" s="52">
        <v>7261</v>
      </c>
      <c r="AG28" s="52">
        <v>125223</v>
      </c>
      <c r="AH28" s="3">
        <f>AE28-AF28-AG28</f>
        <v>2473135.35</v>
      </c>
      <c r="AI28" s="3">
        <f>AH28/1000</f>
        <v>2473.13535</v>
      </c>
      <c r="AK28" s="154">
        <v>14833</v>
      </c>
      <c r="AL28" s="3">
        <v>110390</v>
      </c>
      <c r="AM28" s="3">
        <f>SUM(AK28:AL28)</f>
        <v>125223</v>
      </c>
      <c r="AO28" s="3">
        <v>2783494.54</v>
      </c>
      <c r="AP28" s="52">
        <v>3938.39</v>
      </c>
      <c r="AQ28" s="94">
        <f>AW28</f>
        <v>139219</v>
      </c>
      <c r="AR28" s="3">
        <f>AO28-AP28-AQ28</f>
        <v>2640337.15</v>
      </c>
      <c r="AS28" s="3">
        <f>AR28/1000</f>
        <v>2640.3371499999998</v>
      </c>
      <c r="AU28" s="154">
        <v>0</v>
      </c>
      <c r="AV28" s="3">
        <v>139219</v>
      </c>
      <c r="AW28" s="3">
        <f>SUM(AU28:AV28)</f>
        <v>139219</v>
      </c>
      <c r="AY28" s="154">
        <v>0</v>
      </c>
      <c r="AZ28" s="3">
        <v>20207</v>
      </c>
      <c r="BA28" s="3">
        <f>SUM(AY28:AZ28)</f>
        <v>20207</v>
      </c>
      <c r="BC28" s="3">
        <v>2613601.6</v>
      </c>
      <c r="BD28" s="3">
        <v>1926.71</v>
      </c>
      <c r="BE28" s="3">
        <v>0</v>
      </c>
      <c r="BF28" s="3">
        <f>BC28-BD28-BE28</f>
        <v>2611674.89</v>
      </c>
      <c r="BG28" s="3">
        <f>BF28/1000</f>
        <v>2611.6748900000002</v>
      </c>
      <c r="BI28" s="3">
        <v>2966597.6200000006</v>
      </c>
      <c r="BJ28" s="3">
        <v>1550</v>
      </c>
      <c r="BK28" s="3">
        <v>21705</v>
      </c>
      <c r="BL28" s="3">
        <f>BI28-BJ28-BK28</f>
        <v>2943342.6200000006</v>
      </c>
      <c r="BM28" s="3">
        <f>BL28/1000</f>
        <v>2943.3426200000004</v>
      </c>
      <c r="BO28" s="3">
        <v>3243504.4699999997</v>
      </c>
      <c r="BP28" s="3">
        <v>87484.510000000009</v>
      </c>
      <c r="BQ28" s="3">
        <v>39374.009999999995</v>
      </c>
      <c r="BR28" s="3">
        <f>BO28-BP28-BQ28</f>
        <v>3116645.95</v>
      </c>
      <c r="BS28" s="3">
        <f>BR28/1000</f>
        <v>3116.6459500000001</v>
      </c>
      <c r="BU28" s="3">
        <v>3273873.6300000004</v>
      </c>
      <c r="BV28" s="3">
        <v>2351.7600000000002</v>
      </c>
      <c r="BW28" s="3">
        <v>287754.23</v>
      </c>
      <c r="BX28" s="3">
        <f t="shared" si="19"/>
        <v>2983767.6400000006</v>
      </c>
      <c r="BY28" s="3">
        <f>BX28/1000</f>
        <v>2983.7676400000005</v>
      </c>
      <c r="CA28" s="3">
        <v>3241617.4</v>
      </c>
      <c r="CB28" s="3">
        <v>2250</v>
      </c>
      <c r="CC28" s="3">
        <v>282472.40000000002</v>
      </c>
      <c r="CD28" s="3">
        <f t="shared" si="20"/>
        <v>2956895</v>
      </c>
      <c r="CE28" s="3">
        <f>CD28/1000</f>
        <v>2956.895</v>
      </c>
      <c r="CG28" s="3">
        <v>3417509.6999999997</v>
      </c>
      <c r="CH28" s="3">
        <v>0</v>
      </c>
      <c r="CI28" s="3">
        <v>484734.69</v>
      </c>
      <c r="CJ28" s="3">
        <f t="shared" si="7"/>
        <v>2932775.01</v>
      </c>
      <c r="CK28" s="3">
        <f t="shared" si="8"/>
        <v>2932.7750099999998</v>
      </c>
      <c r="CM28" s="3">
        <v>2846225.86</v>
      </c>
      <c r="CN28" s="3">
        <v>0</v>
      </c>
      <c r="CP28" s="3">
        <f t="shared" si="15"/>
        <v>2846225.86</v>
      </c>
      <c r="CQ28" s="3">
        <f t="shared" si="16"/>
        <v>2846.22586</v>
      </c>
    </row>
    <row r="29" spans="1:95" x14ac:dyDescent="0.2">
      <c r="L29" s="33"/>
      <c r="M29" s="33"/>
      <c r="N29" s="13"/>
      <c r="Q29" s="52"/>
      <c r="V29" s="52"/>
      <c r="W29" s="52"/>
      <c r="AF29" s="52"/>
      <c r="AG29" s="52"/>
      <c r="AK29" s="154"/>
      <c r="AP29" s="52"/>
      <c r="AQ29" s="52"/>
      <c r="AU29" s="154"/>
      <c r="AY29" s="154"/>
    </row>
    <row r="30" spans="1:95" x14ac:dyDescent="0.2">
      <c r="A30" s="1" t="s">
        <v>18</v>
      </c>
      <c r="B30" s="1">
        <v>162674</v>
      </c>
      <c r="C30" s="1">
        <v>175883.92051000003</v>
      </c>
      <c r="D30" s="1">
        <v>192531.22100999995</v>
      </c>
      <c r="E30" s="1">
        <v>207837.03132000018</v>
      </c>
      <c r="F30" s="1">
        <v>221655.70614000002</v>
      </c>
      <c r="G30" s="1">
        <v>236087.23928999994</v>
      </c>
      <c r="H30" s="1">
        <v>237328.16227999996</v>
      </c>
      <c r="I30" s="1">
        <v>234516.34669999999</v>
      </c>
      <c r="J30" s="1">
        <v>241080.91913999998</v>
      </c>
      <c r="K30" s="1">
        <f t="shared" ref="K30" si="23">CQ30</f>
        <v>249984.87241999997</v>
      </c>
      <c r="L30" s="153">
        <f>(K30-J30)*100/J30</f>
        <v>3.6933463302540765</v>
      </c>
      <c r="M30" s="33">
        <f t="shared" ref="M30" si="24">(K30-B30)*100/B30</f>
        <v>53.672296998905765</v>
      </c>
      <c r="N30" s="13"/>
      <c r="O30" s="3">
        <v>178954324</v>
      </c>
      <c r="P30" s="3">
        <v>191584.28</v>
      </c>
      <c r="Q30" s="52">
        <v>29381340</v>
      </c>
      <c r="R30" s="3">
        <f>O30-P30-Q30</f>
        <v>149381399.72</v>
      </c>
      <c r="S30" s="3">
        <f>R30/1000</f>
        <v>149381.39971999999</v>
      </c>
      <c r="U30" s="3">
        <v>193923456</v>
      </c>
      <c r="V30" s="52">
        <v>230887.82</v>
      </c>
      <c r="W30" s="52">
        <v>31019017</v>
      </c>
      <c r="X30" s="3">
        <f>U30-V30-W30</f>
        <v>162673551.18000001</v>
      </c>
      <c r="Y30" s="3">
        <f>X30/1000</f>
        <v>162673.55118000001</v>
      </c>
      <c r="AA30" s="3">
        <v>30927436</v>
      </c>
      <c r="AB30" s="3">
        <v>91581</v>
      </c>
      <c r="AC30" s="3">
        <f>SUM(AA30:AB30)</f>
        <v>31019017</v>
      </c>
      <c r="AE30" s="3">
        <v>208211238.27000001</v>
      </c>
      <c r="AF30" s="52">
        <v>967728</v>
      </c>
      <c r="AG30" s="52">
        <v>31359589.760000002</v>
      </c>
      <c r="AH30" s="3">
        <f>AE30-AF30-AG30</f>
        <v>175883920.51000002</v>
      </c>
      <c r="AI30" s="3">
        <f>AH30/1000</f>
        <v>175883.92051000003</v>
      </c>
      <c r="AK30" s="154">
        <v>31259393.760000002</v>
      </c>
      <c r="AL30" s="3">
        <v>100196</v>
      </c>
      <c r="AM30" s="3">
        <f>SUM(AK30:AL30)</f>
        <v>31359589.760000002</v>
      </c>
      <c r="AO30" s="3">
        <v>225898273.28999996</v>
      </c>
      <c r="AP30" s="52">
        <v>316349.01</v>
      </c>
      <c r="AQ30" s="94">
        <f>AW30</f>
        <v>33050703.27</v>
      </c>
      <c r="AR30" s="3">
        <f>AO30-AP30-AQ30</f>
        <v>192531221.00999996</v>
      </c>
      <c r="AS30" s="3">
        <f>AR30/1000</f>
        <v>192531.22100999995</v>
      </c>
      <c r="AU30" s="154">
        <v>32941497.829999998</v>
      </c>
      <c r="AV30" s="3">
        <v>109205.44</v>
      </c>
      <c r="AW30" s="3">
        <f>SUM(AU30:AV30)</f>
        <v>33050703.27</v>
      </c>
      <c r="AY30" s="154">
        <v>37656847.950000003</v>
      </c>
      <c r="AZ30" s="3">
        <v>102687.16</v>
      </c>
      <c r="BA30" s="3">
        <f>SUM(AY30:AZ30)</f>
        <v>37759535.109999999</v>
      </c>
      <c r="BC30" s="3">
        <v>245730891.94000018</v>
      </c>
      <c r="BD30" s="3">
        <v>237012.67</v>
      </c>
      <c r="BE30" s="3">
        <v>37656847.950000003</v>
      </c>
      <c r="BF30" s="3">
        <f>BC30-BD30-BE30</f>
        <v>207837031.32000017</v>
      </c>
      <c r="BG30" s="3">
        <f>BF30/1000</f>
        <v>207837.03132000018</v>
      </c>
      <c r="BI30" s="3">
        <v>262482047.85000002</v>
      </c>
      <c r="BJ30" s="3">
        <v>106646.37</v>
      </c>
      <c r="BK30" s="3">
        <v>40719695.340000004</v>
      </c>
      <c r="BL30" s="3">
        <f>BI30-BJ30-BK30</f>
        <v>221655706.14000002</v>
      </c>
      <c r="BM30" s="3">
        <f>BL30/1000</f>
        <v>221655.70614000002</v>
      </c>
      <c r="BO30" s="3">
        <v>273565946.29999995</v>
      </c>
      <c r="BP30" s="3">
        <v>2093648.17</v>
      </c>
      <c r="BQ30" s="3">
        <v>35385058.839999996</v>
      </c>
      <c r="BR30" s="3">
        <f>BO30-BP30-BQ30</f>
        <v>236087239.28999993</v>
      </c>
      <c r="BS30" s="3">
        <f>BR30/1000</f>
        <v>236087.23928999994</v>
      </c>
      <c r="BU30" s="3">
        <v>271448750.47999996</v>
      </c>
      <c r="BV30" s="3">
        <v>665697.5</v>
      </c>
      <c r="BW30" s="3">
        <v>33454890.699999999</v>
      </c>
      <c r="BX30" s="3">
        <f t="shared" ref="BX30:BX34" si="25">BU30-BV30-BW30</f>
        <v>237328162.27999997</v>
      </c>
      <c r="BY30" s="3">
        <f>BX30/1000</f>
        <v>237328.16227999996</v>
      </c>
      <c r="CA30" s="3">
        <v>271157766.09999996</v>
      </c>
      <c r="CB30" s="3">
        <v>815341.91999999993</v>
      </c>
      <c r="CC30" s="3">
        <v>35826077.480000004</v>
      </c>
      <c r="CD30" s="3">
        <f t="shared" ref="CD30:CD34" si="26">CA30-CB30-CC30</f>
        <v>234516346.69999993</v>
      </c>
      <c r="CE30" s="3">
        <f>CD30/1000</f>
        <v>234516.34669999994</v>
      </c>
      <c r="CG30" s="3">
        <v>277822220.81</v>
      </c>
      <c r="CH30" s="3">
        <v>319870.54000000004</v>
      </c>
      <c r="CI30" s="3">
        <v>36421431.130000003</v>
      </c>
      <c r="CJ30" s="3">
        <f t="shared" si="7"/>
        <v>241080919.13999999</v>
      </c>
      <c r="CK30" s="3">
        <f t="shared" si="8"/>
        <v>241080.91913999998</v>
      </c>
      <c r="CM30" s="3">
        <v>291939662.00999999</v>
      </c>
      <c r="CN30" s="3">
        <v>633239.73</v>
      </c>
      <c r="CO30" s="3">
        <v>41321549.859999999</v>
      </c>
      <c r="CP30" s="3">
        <f t="shared" ref="CP30" si="27">CM30-CN30-CO30</f>
        <v>249984872.41999996</v>
      </c>
      <c r="CQ30" s="3">
        <f t="shared" ref="CQ30" si="28">CP30/1000</f>
        <v>249984.87241999997</v>
      </c>
    </row>
    <row r="31" spans="1:95" x14ac:dyDescent="0.2">
      <c r="A31" s="1" t="s">
        <v>19</v>
      </c>
      <c r="B31" s="1">
        <v>110686</v>
      </c>
      <c r="C31" s="1">
        <v>123107.16812999996</v>
      </c>
      <c r="D31" s="1">
        <v>150876.18141000002</v>
      </c>
      <c r="E31" s="1">
        <v>175141.38151000001</v>
      </c>
      <c r="F31" s="1">
        <v>180490.27937</v>
      </c>
      <c r="G31" s="1">
        <v>186225.26088999998</v>
      </c>
      <c r="H31" s="1">
        <v>179553.31682000007</v>
      </c>
      <c r="I31" s="1">
        <v>183658.97514</v>
      </c>
      <c r="J31" s="1">
        <v>187329.29461999994</v>
      </c>
      <c r="K31" s="1">
        <f t="shared" si="11"/>
        <v>199860.70727000001</v>
      </c>
      <c r="L31" s="153">
        <f>(K31-J31)*100/J31</f>
        <v>6.6895104022145677</v>
      </c>
      <c r="M31" s="33">
        <f t="shared" si="12"/>
        <v>80.565480069746869</v>
      </c>
      <c r="N31" s="13"/>
      <c r="O31" s="3">
        <v>153202949</v>
      </c>
      <c r="P31" s="3">
        <v>262903.38</v>
      </c>
      <c r="Q31" s="52">
        <v>47828432</v>
      </c>
      <c r="R31" s="3">
        <f>O31-P31-Q31</f>
        <v>105111613.62</v>
      </c>
      <c r="S31" s="3">
        <f>R31/1000</f>
        <v>105111.61362</v>
      </c>
      <c r="U31" s="3">
        <v>162246315</v>
      </c>
      <c r="V31" s="52">
        <v>671357.94</v>
      </c>
      <c r="W31" s="52">
        <v>50889116</v>
      </c>
      <c r="X31" s="3">
        <f>U31-V31-W31</f>
        <v>110685841.06</v>
      </c>
      <c r="Y31" s="3">
        <f>X31/1000</f>
        <v>110685.84106000001</v>
      </c>
      <c r="AA31" s="3">
        <v>50889116</v>
      </c>
      <c r="AB31" s="3">
        <v>0</v>
      </c>
      <c r="AC31" s="3">
        <f>SUM(AA31:AB31)</f>
        <v>50889116</v>
      </c>
      <c r="AE31" s="3">
        <v>181422328.99999997</v>
      </c>
      <c r="AF31" s="52">
        <v>1546169.74</v>
      </c>
      <c r="AG31" s="52">
        <v>56768991.130000003</v>
      </c>
      <c r="AH31" s="3">
        <f>AE31-AF31-AG31</f>
        <v>123107168.12999997</v>
      </c>
      <c r="AI31" s="3">
        <f>AH31/1000</f>
        <v>123107.16812999996</v>
      </c>
      <c r="AK31" s="154">
        <v>56768991.130000003</v>
      </c>
      <c r="AL31" s="3">
        <v>0</v>
      </c>
      <c r="AM31" s="3">
        <f>SUM(AK31:AL31)</f>
        <v>56768991.130000003</v>
      </c>
      <c r="AO31" s="3">
        <v>207479581.47000003</v>
      </c>
      <c r="AP31" s="52">
        <v>1159693.27</v>
      </c>
      <c r="AQ31" s="94">
        <f>AW31</f>
        <v>55443706.789999999</v>
      </c>
      <c r="AR31" s="3">
        <f>AO31-AP31-AQ31</f>
        <v>150876181.41000003</v>
      </c>
      <c r="AS31" s="3">
        <f>AR31/1000</f>
        <v>150876.18141000002</v>
      </c>
      <c r="AU31" s="154">
        <v>55443706.789999999</v>
      </c>
      <c r="AV31" s="3">
        <v>0</v>
      </c>
      <c r="AW31" s="3">
        <f>SUM(AU31:AV31)</f>
        <v>55443706.789999999</v>
      </c>
      <c r="AY31" s="154">
        <v>57061689.850000001</v>
      </c>
      <c r="AZ31" s="3">
        <v>0</v>
      </c>
      <c r="BA31" s="3">
        <f>SUM(AY31:AZ31)</f>
        <v>57061689.850000001</v>
      </c>
      <c r="BC31" s="3">
        <v>233380042.51000002</v>
      </c>
      <c r="BD31" s="3">
        <v>1176971.1499999999</v>
      </c>
      <c r="BE31" s="3">
        <v>57061689.850000001</v>
      </c>
      <c r="BF31" s="3">
        <f>BC31-BD31-BE31</f>
        <v>175141381.51000002</v>
      </c>
      <c r="BG31" s="3">
        <f>BF31/1000</f>
        <v>175141.38151000001</v>
      </c>
      <c r="BI31" s="3">
        <v>237994126.12</v>
      </c>
      <c r="BJ31" s="3">
        <v>41938.97</v>
      </c>
      <c r="BK31" s="3">
        <v>57461907.780000001</v>
      </c>
      <c r="BL31" s="3">
        <f>BI31-BJ31-BK31</f>
        <v>180490279.37</v>
      </c>
      <c r="BM31" s="3">
        <f>BL31/1000</f>
        <v>180490.27937</v>
      </c>
      <c r="BO31" s="3">
        <v>241835253.71999997</v>
      </c>
      <c r="BP31" s="3">
        <v>223257.59999999998</v>
      </c>
      <c r="BQ31" s="3">
        <v>55386735.229999997</v>
      </c>
      <c r="BR31" s="3">
        <f>BO31-BP31-BQ31</f>
        <v>186225260.88999999</v>
      </c>
      <c r="BS31" s="3">
        <f>BR31/1000</f>
        <v>186225.26088999998</v>
      </c>
      <c r="BU31" s="3">
        <v>227703401.53000003</v>
      </c>
      <c r="BV31" s="3">
        <v>1068209.8499999999</v>
      </c>
      <c r="BW31" s="3">
        <v>47081874.859999999</v>
      </c>
      <c r="BX31" s="3">
        <f t="shared" si="25"/>
        <v>179553316.82000005</v>
      </c>
      <c r="BY31" s="3">
        <f>BX31/1000</f>
        <v>179553.31682000007</v>
      </c>
      <c r="CA31" s="3">
        <v>232845808.73999998</v>
      </c>
      <c r="CB31" s="3">
        <v>481308.5</v>
      </c>
      <c r="CC31" s="3">
        <v>48705525.100000001</v>
      </c>
      <c r="CD31" s="3">
        <f t="shared" si="26"/>
        <v>183658975.13999999</v>
      </c>
      <c r="CE31" s="3">
        <f>CD31/1000</f>
        <v>183658.97514</v>
      </c>
      <c r="CG31" s="3">
        <v>236235281.90999994</v>
      </c>
      <c r="CH31" s="3">
        <v>260298.40999999997</v>
      </c>
      <c r="CI31" s="3">
        <v>48645688.880000003</v>
      </c>
      <c r="CJ31" s="3">
        <f t="shared" si="7"/>
        <v>187329294.61999995</v>
      </c>
      <c r="CK31" s="3">
        <f t="shared" si="8"/>
        <v>187329.29461999994</v>
      </c>
      <c r="CM31" s="3">
        <v>252488431.23000002</v>
      </c>
      <c r="CN31" s="3">
        <v>237418.28</v>
      </c>
      <c r="CO31" s="3">
        <v>52390305.68</v>
      </c>
      <c r="CP31" s="3">
        <f t="shared" si="15"/>
        <v>199860707.27000001</v>
      </c>
      <c r="CQ31" s="3">
        <f t="shared" si="16"/>
        <v>199860.70727000001</v>
      </c>
    </row>
    <row r="32" spans="1:95" x14ac:dyDescent="0.2">
      <c r="A32" s="1" t="s">
        <v>20</v>
      </c>
      <c r="B32" s="1">
        <v>5883</v>
      </c>
      <c r="C32" s="1">
        <v>6506.3838399999995</v>
      </c>
      <c r="D32" s="1">
        <v>6527.1110399999998</v>
      </c>
      <c r="E32" s="1">
        <v>7365.7435999999998</v>
      </c>
      <c r="F32" s="1">
        <v>7828.1399200000005</v>
      </c>
      <c r="G32" s="1">
        <v>8630.5812299999998</v>
      </c>
      <c r="H32" s="1">
        <v>8777.9841000000015</v>
      </c>
      <c r="I32" s="1">
        <v>8065.1531599999998</v>
      </c>
      <c r="J32" s="1">
        <v>8299.0315200000005</v>
      </c>
      <c r="K32" s="1">
        <f t="shared" si="11"/>
        <v>8240.2152300000034</v>
      </c>
      <c r="L32" s="153">
        <f>(K32-J32)*100/J32</f>
        <v>-0.70871269567122963</v>
      </c>
      <c r="M32" s="33">
        <f t="shared" si="12"/>
        <v>40.068251402345801</v>
      </c>
      <c r="N32" s="13"/>
      <c r="O32" s="3">
        <v>6329760</v>
      </c>
      <c r="P32" s="3">
        <v>27216.53</v>
      </c>
      <c r="Q32" s="52">
        <v>748786.09</v>
      </c>
      <c r="R32" s="3">
        <f>O32-P32-Q32</f>
        <v>5553757.3799999999</v>
      </c>
      <c r="S32" s="3">
        <f>R32/1000</f>
        <v>5553.75738</v>
      </c>
      <c r="U32" s="3">
        <v>6836887</v>
      </c>
      <c r="V32" s="52">
        <v>6686.2</v>
      </c>
      <c r="W32" s="52">
        <v>947180</v>
      </c>
      <c r="X32" s="3">
        <f>U32-V32-W32</f>
        <v>5883020.7999999998</v>
      </c>
      <c r="Y32" s="3">
        <f>X32/1000</f>
        <v>5883.0208000000002</v>
      </c>
      <c r="AA32" s="3">
        <v>947180</v>
      </c>
      <c r="AB32" s="3">
        <v>0</v>
      </c>
      <c r="AC32" s="3">
        <f>SUM(AA32:AB32)</f>
        <v>947180</v>
      </c>
      <c r="AE32" s="3">
        <v>7251930.4499999993</v>
      </c>
      <c r="AF32" s="52">
        <v>11604.1</v>
      </c>
      <c r="AG32" s="52">
        <v>733942.51</v>
      </c>
      <c r="AH32" s="3">
        <f>AE32-AF32-AG32</f>
        <v>6506383.8399999999</v>
      </c>
      <c r="AI32" s="3">
        <f>AH32/1000</f>
        <v>6506.3838399999995</v>
      </c>
      <c r="AK32" s="154">
        <v>733942.51</v>
      </c>
      <c r="AL32" s="3">
        <v>0</v>
      </c>
      <c r="AM32" s="3">
        <f>SUM(AK32:AL32)</f>
        <v>733942.51</v>
      </c>
      <c r="AO32" s="3">
        <v>7323127.6900000004</v>
      </c>
      <c r="AP32" s="52">
        <v>14624.49</v>
      </c>
      <c r="AQ32" s="94">
        <f>AW32</f>
        <v>781392.16</v>
      </c>
      <c r="AR32" s="3">
        <f>AO32-AP32-AQ32</f>
        <v>6527111.04</v>
      </c>
      <c r="AS32" s="3">
        <f>AR32/1000</f>
        <v>6527.1110399999998</v>
      </c>
      <c r="AU32" s="154">
        <v>0</v>
      </c>
      <c r="AV32" s="3">
        <v>781392.16</v>
      </c>
      <c r="AW32" s="3">
        <f>SUM(AU32:AV32)</f>
        <v>781392.16</v>
      </c>
      <c r="AY32" s="154">
        <v>699281.7</v>
      </c>
      <c r="AZ32" s="3">
        <v>0</v>
      </c>
      <c r="BA32" s="3">
        <f>SUM(AY32:AZ32)</f>
        <v>699281.7</v>
      </c>
      <c r="BC32" s="3">
        <v>8083710.6600000001</v>
      </c>
      <c r="BD32" s="3">
        <v>18685.36</v>
      </c>
      <c r="BE32" s="3">
        <v>699281.7</v>
      </c>
      <c r="BF32" s="3">
        <f>BC32-BD32-BE32</f>
        <v>7365743.5999999996</v>
      </c>
      <c r="BG32" s="3">
        <f>BF32/1000</f>
        <v>7365.7435999999998</v>
      </c>
      <c r="BI32" s="3">
        <v>8494346.3200000003</v>
      </c>
      <c r="BJ32" s="3">
        <v>69620.11</v>
      </c>
      <c r="BK32" s="3">
        <v>596586.29</v>
      </c>
      <c r="BL32" s="3">
        <f>BI32-BJ32-BK32</f>
        <v>7828139.9200000009</v>
      </c>
      <c r="BM32" s="3">
        <f>BL32/1000</f>
        <v>7828.1399200000005</v>
      </c>
      <c r="BO32" s="3">
        <v>9186900.75</v>
      </c>
      <c r="BP32" s="3">
        <v>58012.51</v>
      </c>
      <c r="BQ32" s="3">
        <v>498307.01</v>
      </c>
      <c r="BR32" s="3">
        <f>BO32-BP32-BQ32</f>
        <v>8630581.2300000004</v>
      </c>
      <c r="BS32" s="3">
        <f>BR32/1000</f>
        <v>8630.5812299999998</v>
      </c>
      <c r="BU32" s="3">
        <v>9415187.1500000022</v>
      </c>
      <c r="BV32" s="3">
        <v>30213.59</v>
      </c>
      <c r="BW32" s="3">
        <v>606989.46</v>
      </c>
      <c r="BX32" s="3">
        <f t="shared" si="25"/>
        <v>8777984.1000000015</v>
      </c>
      <c r="BY32" s="3">
        <f>BX32/1000</f>
        <v>8777.9841000000015</v>
      </c>
      <c r="CA32" s="3">
        <v>8552830.6699999999</v>
      </c>
      <c r="CB32" s="3">
        <v>21375.14</v>
      </c>
      <c r="CC32" s="3">
        <v>466302.37</v>
      </c>
      <c r="CD32" s="3">
        <f t="shared" si="26"/>
        <v>8065153.1599999992</v>
      </c>
      <c r="CE32" s="3">
        <f>CD32/1000</f>
        <v>8065.1531599999989</v>
      </c>
      <c r="CG32" s="3">
        <v>8714871.3499999996</v>
      </c>
      <c r="CH32" s="3">
        <v>44334.67</v>
      </c>
      <c r="CI32" s="3">
        <v>371505.16</v>
      </c>
      <c r="CJ32" s="3">
        <f t="shared" si="7"/>
        <v>8299031.5199999996</v>
      </c>
      <c r="CK32" s="3">
        <f t="shared" si="8"/>
        <v>8299.0315200000005</v>
      </c>
      <c r="CM32" s="3">
        <v>8516973.6900000032</v>
      </c>
      <c r="CN32" s="3">
        <v>7290.36</v>
      </c>
      <c r="CO32" s="3">
        <v>269468.09999999998</v>
      </c>
      <c r="CP32" s="3">
        <f t="shared" si="15"/>
        <v>8240215.2300000042</v>
      </c>
      <c r="CQ32" s="3">
        <f t="shared" si="16"/>
        <v>8240.2152300000034</v>
      </c>
    </row>
    <row r="33" spans="1:95" x14ac:dyDescent="0.2">
      <c r="A33" s="1" t="s">
        <v>21</v>
      </c>
      <c r="B33" s="1">
        <v>14006</v>
      </c>
      <c r="C33" s="1">
        <v>14659.329900000001</v>
      </c>
      <c r="D33" s="1">
        <v>15597.789049999999</v>
      </c>
      <c r="E33" s="1">
        <v>16196.234540000001</v>
      </c>
      <c r="F33" s="1">
        <v>17527.138019999999</v>
      </c>
      <c r="G33" s="1">
        <v>20181.464640000002</v>
      </c>
      <c r="H33" s="1">
        <v>18741.359399999994</v>
      </c>
      <c r="I33" s="1">
        <v>18856.840349999999</v>
      </c>
      <c r="J33" s="1">
        <v>18951.802849999996</v>
      </c>
      <c r="K33" s="1">
        <f t="shared" si="11"/>
        <v>19619.346479999997</v>
      </c>
      <c r="L33" s="153">
        <f>(K33-J33)*100/J33</f>
        <v>3.5223225741819082</v>
      </c>
      <c r="M33" s="33">
        <f t="shared" si="12"/>
        <v>40.078155647579585</v>
      </c>
      <c r="N33" s="13"/>
      <c r="O33" s="3">
        <v>14268196</v>
      </c>
      <c r="P33" s="3">
        <v>75165</v>
      </c>
      <c r="Q33" s="52">
        <v>1373877.74</v>
      </c>
      <c r="R33" s="3">
        <f>O33-P33-Q33</f>
        <v>12819153.26</v>
      </c>
      <c r="S33" s="3">
        <f>R33/1000</f>
        <v>12819.153259999999</v>
      </c>
      <c r="U33" s="3">
        <v>15664804</v>
      </c>
      <c r="V33" s="52">
        <v>0</v>
      </c>
      <c r="W33" s="52">
        <v>1659207</v>
      </c>
      <c r="X33" s="3">
        <f>U33-V33-W33</f>
        <v>14005597</v>
      </c>
      <c r="Y33" s="3">
        <f>X33/1000</f>
        <v>14005.597</v>
      </c>
      <c r="AA33" s="3">
        <v>1659207</v>
      </c>
      <c r="AB33" s="3">
        <v>0</v>
      </c>
      <c r="AC33" s="3">
        <f>SUM(AA33:AB33)</f>
        <v>1659207</v>
      </c>
      <c r="AE33" s="3">
        <v>16539668.41</v>
      </c>
      <c r="AF33" s="52">
        <v>0</v>
      </c>
      <c r="AG33" s="52">
        <v>1880338.51</v>
      </c>
      <c r="AH33" s="3">
        <f>AE33-AF33-AG33</f>
        <v>14659329.9</v>
      </c>
      <c r="AI33" s="3">
        <f>AH33/1000</f>
        <v>14659.329900000001</v>
      </c>
      <c r="AK33" s="154">
        <v>1846417.51</v>
      </c>
      <c r="AL33" s="3">
        <v>33921</v>
      </c>
      <c r="AM33" s="3">
        <f>SUM(AK33:AL33)</f>
        <v>1880338.51</v>
      </c>
      <c r="AO33" s="3">
        <v>17926252.789999999</v>
      </c>
      <c r="AP33" s="52">
        <v>58600</v>
      </c>
      <c r="AQ33" s="94">
        <f>AW33</f>
        <v>2269863.7400000002</v>
      </c>
      <c r="AR33" s="3">
        <f>AO33-AP33-AQ33</f>
        <v>15597789.049999999</v>
      </c>
      <c r="AS33" s="3">
        <f>AR33/1000</f>
        <v>15597.789049999999</v>
      </c>
      <c r="AU33" s="154">
        <v>1746423.61</v>
      </c>
      <c r="AV33" s="3">
        <v>523440.13</v>
      </c>
      <c r="AW33" s="3">
        <f>SUM(AU33:AV33)</f>
        <v>2269863.7400000002</v>
      </c>
      <c r="AY33" s="154">
        <v>1360022.76</v>
      </c>
      <c r="AZ33" s="3">
        <v>93244.35</v>
      </c>
      <c r="BA33" s="3">
        <f>SUM(AY33:AZ33)</f>
        <v>1453267.11</v>
      </c>
      <c r="BC33" s="3">
        <v>17556257.300000001</v>
      </c>
      <c r="BD33" s="3">
        <v>0</v>
      </c>
      <c r="BE33" s="3">
        <v>1360022.76</v>
      </c>
      <c r="BF33" s="3">
        <f>BC33-BD33-BE33</f>
        <v>16196234.540000001</v>
      </c>
      <c r="BG33" s="3">
        <f>BF33/1000</f>
        <v>16196.234540000001</v>
      </c>
      <c r="BI33" s="3">
        <v>19316980.670000002</v>
      </c>
      <c r="BJ33" s="3">
        <v>23898.85</v>
      </c>
      <c r="BK33" s="3">
        <v>1765943.8</v>
      </c>
      <c r="BL33" s="3">
        <f>BI33-BJ33-BK33</f>
        <v>17527138.02</v>
      </c>
      <c r="BM33" s="3">
        <f>BL33/1000</f>
        <v>17527.138019999999</v>
      </c>
      <c r="BO33" s="3">
        <v>21678078.030000001</v>
      </c>
      <c r="BP33" s="3">
        <v>28177.85</v>
      </c>
      <c r="BQ33" s="3">
        <v>1468435.54</v>
      </c>
      <c r="BR33" s="3">
        <f>BO33-BP33-BQ33</f>
        <v>20181464.640000001</v>
      </c>
      <c r="BS33" s="3">
        <f>BR33/1000</f>
        <v>20181.464640000002</v>
      </c>
      <c r="BU33" s="3">
        <v>20161962.659999996</v>
      </c>
      <c r="BV33" s="3">
        <v>9049</v>
      </c>
      <c r="BW33" s="3">
        <v>1411554.26</v>
      </c>
      <c r="BX33" s="3">
        <f t="shared" si="25"/>
        <v>18741359.399999995</v>
      </c>
      <c r="BY33" s="3">
        <f>BX33/1000</f>
        <v>18741.359399999994</v>
      </c>
      <c r="CA33" s="3">
        <v>20212136.580000006</v>
      </c>
      <c r="CB33" s="3">
        <v>6730</v>
      </c>
      <c r="CC33" s="3">
        <v>1348566.23</v>
      </c>
      <c r="CD33" s="3">
        <f t="shared" si="26"/>
        <v>18856840.350000005</v>
      </c>
      <c r="CE33" s="3">
        <f>CD33/1000</f>
        <v>18856.840350000006</v>
      </c>
      <c r="CG33" s="3">
        <v>20445920.469999999</v>
      </c>
      <c r="CH33" s="3">
        <v>0</v>
      </c>
      <c r="CI33" s="3">
        <v>1494117.62</v>
      </c>
      <c r="CJ33" s="3">
        <f t="shared" si="7"/>
        <v>18951802.849999998</v>
      </c>
      <c r="CK33" s="3">
        <f t="shared" si="8"/>
        <v>18951.802849999996</v>
      </c>
      <c r="CM33" s="3">
        <v>21021940.509999998</v>
      </c>
      <c r="CN33" s="3">
        <v>0</v>
      </c>
      <c r="CO33" s="3">
        <v>1402594.03</v>
      </c>
      <c r="CP33" s="3">
        <f t="shared" si="15"/>
        <v>19619346.479999997</v>
      </c>
      <c r="CQ33" s="3">
        <f t="shared" si="16"/>
        <v>19619.346479999997</v>
      </c>
    </row>
    <row r="34" spans="1:95" x14ac:dyDescent="0.2">
      <c r="A34" s="1" t="s">
        <v>22</v>
      </c>
      <c r="B34" s="1">
        <v>2327</v>
      </c>
      <c r="C34" s="1">
        <v>2483.1027899999995</v>
      </c>
      <c r="D34" s="1">
        <v>2698.78694</v>
      </c>
      <c r="E34" s="1">
        <v>3114.6725000000001</v>
      </c>
      <c r="F34" s="1">
        <v>3241.2387299999996</v>
      </c>
      <c r="G34" s="1">
        <v>3579.9817000000003</v>
      </c>
      <c r="H34" s="1">
        <v>3341.6580300000001</v>
      </c>
      <c r="I34" s="1">
        <v>3376.4919799999998</v>
      </c>
      <c r="J34" s="1">
        <v>3288.1508900000008</v>
      </c>
      <c r="K34" s="1">
        <f t="shared" si="11"/>
        <v>4176.0954099999999</v>
      </c>
      <c r="L34" s="153">
        <f>(K34-J34)*100/J34</f>
        <v>27.004372661255786</v>
      </c>
      <c r="M34" s="33">
        <f t="shared" si="12"/>
        <v>79.46263042544048</v>
      </c>
      <c r="N34" s="13"/>
      <c r="O34" s="3">
        <v>2526433.88</v>
      </c>
      <c r="P34" s="3">
        <v>103289.67</v>
      </c>
      <c r="Q34" s="52">
        <v>109411.2</v>
      </c>
      <c r="R34" s="3">
        <f>O34-P34-Q34</f>
        <v>2313733.0099999998</v>
      </c>
      <c r="S34" s="3">
        <f>R34/1000</f>
        <v>2313.7330099999999</v>
      </c>
      <c r="U34" s="3">
        <v>2347501.2799999998</v>
      </c>
      <c r="V34" s="52">
        <v>3229.86</v>
      </c>
      <c r="W34" s="52">
        <v>16853</v>
      </c>
      <c r="X34" s="3">
        <f>U34-V34-W34</f>
        <v>2327418.42</v>
      </c>
      <c r="Y34" s="3">
        <f>X34/1000</f>
        <v>2327.41842</v>
      </c>
      <c r="AA34" s="3">
        <v>16853</v>
      </c>
      <c r="AB34" s="3">
        <v>0</v>
      </c>
      <c r="AC34" s="3">
        <f>SUM(AA34:AB34)</f>
        <v>16853</v>
      </c>
      <c r="AE34" s="3">
        <v>2501870.2599999998</v>
      </c>
      <c r="AF34" s="52">
        <v>15842.47</v>
      </c>
      <c r="AG34" s="52">
        <v>2925</v>
      </c>
      <c r="AH34" s="3">
        <f>AE34-AF34-AG34</f>
        <v>2483102.7899999996</v>
      </c>
      <c r="AI34" s="3">
        <f>AH34/1000</f>
        <v>2483.1027899999995</v>
      </c>
      <c r="AK34" s="154">
        <v>0</v>
      </c>
      <c r="AL34" s="3">
        <v>2925</v>
      </c>
      <c r="AM34" s="3">
        <f>SUM(AK34:AL34)</f>
        <v>2925</v>
      </c>
      <c r="AO34" s="3">
        <v>2701041.16</v>
      </c>
      <c r="AP34" s="52">
        <v>2254.2199999999998</v>
      </c>
      <c r="AQ34" s="94">
        <f>AW34</f>
        <v>0</v>
      </c>
      <c r="AR34" s="3">
        <f>AO34-AP34-AQ34</f>
        <v>2698786.94</v>
      </c>
      <c r="AS34" s="3">
        <f>AR34/1000</f>
        <v>2698.78694</v>
      </c>
      <c r="AU34" s="154">
        <v>0</v>
      </c>
      <c r="AV34" s="3">
        <v>0</v>
      </c>
      <c r="AW34" s="3">
        <f>SUM(AU34:AV34)</f>
        <v>0</v>
      </c>
      <c r="AY34" s="154">
        <v>0</v>
      </c>
      <c r="AZ34" s="3">
        <v>0</v>
      </c>
      <c r="BA34" s="3">
        <f>SUM(AY34:AZ34)</f>
        <v>0</v>
      </c>
      <c r="BC34" s="3">
        <v>3116864.84</v>
      </c>
      <c r="BD34" s="3">
        <v>2192.34</v>
      </c>
      <c r="BE34" s="3">
        <v>0</v>
      </c>
      <c r="BF34" s="3">
        <f>BC34-BD34-BE34</f>
        <v>3114672.5</v>
      </c>
      <c r="BG34" s="3">
        <f>BF34/1000</f>
        <v>3114.6725000000001</v>
      </c>
      <c r="BI34" s="3">
        <v>3242965.4799999995</v>
      </c>
      <c r="BJ34" s="3">
        <v>1726.75</v>
      </c>
      <c r="BK34" s="3">
        <v>0</v>
      </c>
      <c r="BL34" s="3">
        <f>BI34-BJ34-BK34</f>
        <v>3241238.7299999995</v>
      </c>
      <c r="BM34" s="3">
        <f>BL34/1000</f>
        <v>3241.2387299999996</v>
      </c>
      <c r="BO34" s="3">
        <v>3617295.8200000003</v>
      </c>
      <c r="BP34" s="3">
        <v>37314.120000000003</v>
      </c>
      <c r="BQ34" s="3">
        <v>0</v>
      </c>
      <c r="BR34" s="3">
        <f>BO34-BP34-BQ34</f>
        <v>3579981.7</v>
      </c>
      <c r="BS34" s="3">
        <f>BR34/1000</f>
        <v>3579.9817000000003</v>
      </c>
      <c r="BU34" s="3">
        <v>3341658.0300000003</v>
      </c>
      <c r="BV34" s="3">
        <v>0</v>
      </c>
      <c r="BW34" s="3">
        <v>0</v>
      </c>
      <c r="BX34" s="3">
        <f t="shared" si="25"/>
        <v>3341658.0300000003</v>
      </c>
      <c r="BY34" s="3">
        <f>BX34/1000</f>
        <v>3341.6580300000001</v>
      </c>
      <c r="CA34" s="3">
        <v>3395156.5</v>
      </c>
      <c r="CB34" s="3">
        <v>5164.5200000000004</v>
      </c>
      <c r="CC34" s="3">
        <v>13500</v>
      </c>
      <c r="CD34" s="3">
        <f t="shared" si="26"/>
        <v>3376491.98</v>
      </c>
      <c r="CE34" s="3">
        <f>CD34/1000</f>
        <v>3376.4919799999998</v>
      </c>
      <c r="CG34" s="3">
        <v>3990746.5100000002</v>
      </c>
      <c r="CH34" s="3">
        <v>9105.4</v>
      </c>
      <c r="CI34" s="3">
        <v>693490.22</v>
      </c>
      <c r="CJ34" s="3">
        <f t="shared" si="7"/>
        <v>3288150.8900000006</v>
      </c>
      <c r="CK34" s="3">
        <f t="shared" si="8"/>
        <v>3288.1508900000008</v>
      </c>
      <c r="CM34" s="3">
        <v>4177659.7099999995</v>
      </c>
      <c r="CN34" s="3">
        <v>1564.3</v>
      </c>
      <c r="CP34" s="3">
        <f t="shared" si="15"/>
        <v>4176095.4099999997</v>
      </c>
      <c r="CQ34" s="3">
        <f t="shared" si="16"/>
        <v>4176.0954099999999</v>
      </c>
    </row>
    <row r="35" spans="1:95" x14ac:dyDescent="0.2">
      <c r="L35" s="33"/>
      <c r="M35" s="33"/>
      <c r="N35" s="13"/>
      <c r="Q35" s="52"/>
      <c r="V35" s="52"/>
      <c r="W35" s="52"/>
      <c r="AF35" s="52"/>
      <c r="AG35" s="52"/>
      <c r="AK35" s="154"/>
      <c r="AP35" s="52"/>
      <c r="AQ35" s="52"/>
      <c r="AU35" s="154"/>
      <c r="AY35" s="154"/>
    </row>
    <row r="36" spans="1:95" x14ac:dyDescent="0.2">
      <c r="A36" s="1" t="s">
        <v>23</v>
      </c>
      <c r="B36" s="1">
        <v>3218</v>
      </c>
      <c r="C36" s="1">
        <v>3202.3382700000002</v>
      </c>
      <c r="D36" s="1">
        <v>3377.4236000000001</v>
      </c>
      <c r="E36" s="1">
        <v>3579.11969</v>
      </c>
      <c r="F36" s="1">
        <v>3653.0369599999995</v>
      </c>
      <c r="G36" s="1">
        <v>4633.2354000000005</v>
      </c>
      <c r="H36" s="1">
        <v>4339.52358</v>
      </c>
      <c r="I36" s="1">
        <v>4278.6241799999998</v>
      </c>
      <c r="J36" s="1">
        <v>4311.2220299999999</v>
      </c>
      <c r="K36" s="1">
        <f t="shared" ref="K36" si="29">CQ36</f>
        <v>4401.5468700000001</v>
      </c>
      <c r="L36" s="153">
        <f>(K36-J36)*100/J36</f>
        <v>2.0951099101708808</v>
      </c>
      <c r="M36" s="33">
        <f t="shared" ref="M36" si="30">(K36-B36)*100/B36</f>
        <v>36.778958048477314</v>
      </c>
      <c r="N36" s="13"/>
      <c r="O36" s="3">
        <v>3187150.24</v>
      </c>
      <c r="P36" s="3">
        <v>48687.83</v>
      </c>
      <c r="Q36" s="52">
        <v>0</v>
      </c>
      <c r="R36" s="3">
        <f>O36-P36-Q36</f>
        <v>3138462.41</v>
      </c>
      <c r="S36" s="3">
        <f>R36/1000</f>
        <v>3138.4624100000001</v>
      </c>
      <c r="U36" s="3">
        <v>3277818.98</v>
      </c>
      <c r="V36" s="52">
        <v>59848.53</v>
      </c>
      <c r="W36" s="52">
        <v>0</v>
      </c>
      <c r="X36" s="3">
        <f>U36-V36-W36</f>
        <v>3217970.45</v>
      </c>
      <c r="Y36" s="3">
        <f>X36/1000</f>
        <v>3217.9704500000003</v>
      </c>
      <c r="AA36" s="3">
        <v>0</v>
      </c>
      <c r="AB36" s="3">
        <v>0</v>
      </c>
      <c r="AC36" s="3">
        <f>SUM(AA36:AB36)</f>
        <v>0</v>
      </c>
      <c r="AE36" s="3">
        <v>3317098.64</v>
      </c>
      <c r="AF36" s="52">
        <v>85714.22</v>
      </c>
      <c r="AG36" s="52">
        <v>29046.15</v>
      </c>
      <c r="AH36" s="3">
        <f>AE36-AF36-AG36</f>
        <v>3202338.27</v>
      </c>
      <c r="AI36" s="3">
        <f>AH36/1000</f>
        <v>3202.3382700000002</v>
      </c>
      <c r="AK36" s="154">
        <v>29046.15</v>
      </c>
      <c r="AL36" s="3">
        <v>0</v>
      </c>
      <c r="AM36" s="3">
        <f>SUM(AK36:AL36)</f>
        <v>29046.15</v>
      </c>
      <c r="AO36" s="3">
        <v>3503793.27</v>
      </c>
      <c r="AP36" s="52">
        <v>126369.67</v>
      </c>
      <c r="AQ36" s="94">
        <f>AW36</f>
        <v>0</v>
      </c>
      <c r="AR36" s="3">
        <f>AO36-AP36-AQ36</f>
        <v>3377423.6</v>
      </c>
      <c r="AS36" s="3">
        <f>AR36/1000</f>
        <v>3377.4236000000001</v>
      </c>
      <c r="AU36" s="154">
        <v>0</v>
      </c>
      <c r="AV36" s="3">
        <v>0</v>
      </c>
      <c r="AW36" s="3">
        <f>SUM(AU36:AV36)</f>
        <v>0</v>
      </c>
      <c r="AY36" s="154">
        <v>50855</v>
      </c>
      <c r="AZ36" s="3">
        <v>0</v>
      </c>
      <c r="BA36" s="3">
        <f>SUM(AY36:AZ36)</f>
        <v>50855</v>
      </c>
      <c r="BC36" s="3">
        <v>3658301.6</v>
      </c>
      <c r="BD36" s="3">
        <v>28326.91</v>
      </c>
      <c r="BE36" s="3">
        <v>50855</v>
      </c>
      <c r="BF36" s="3">
        <f>BC36-BD36-BE36</f>
        <v>3579119.69</v>
      </c>
      <c r="BG36" s="3">
        <f>BF36/1000</f>
        <v>3579.11969</v>
      </c>
      <c r="BI36" s="3">
        <v>3794012.0499999993</v>
      </c>
      <c r="BJ36" s="3">
        <v>90560.69</v>
      </c>
      <c r="BK36" s="3">
        <v>50414.400000000001</v>
      </c>
      <c r="BL36" s="3">
        <f>BI36-BJ36-BK36</f>
        <v>3653036.9599999995</v>
      </c>
      <c r="BM36" s="3">
        <f>BL36/1000</f>
        <v>3653.0369599999995</v>
      </c>
      <c r="BO36" s="3">
        <v>4653886.1900000004</v>
      </c>
      <c r="BP36" s="3">
        <v>20650.790000000005</v>
      </c>
      <c r="BQ36" s="3">
        <v>0</v>
      </c>
      <c r="BR36" s="3">
        <f>BO36-BP36-BQ36</f>
        <v>4633235.4000000004</v>
      </c>
      <c r="BS36" s="3">
        <f>BR36/1000</f>
        <v>4633.2354000000005</v>
      </c>
      <c r="BU36" s="3">
        <v>4440960.7300000004</v>
      </c>
      <c r="BV36" s="3">
        <v>99878.15</v>
      </c>
      <c r="BW36" s="3">
        <v>1559</v>
      </c>
      <c r="BX36" s="3">
        <f t="shared" ref="BX36:BX39" si="31">BU36-BV36-BW36</f>
        <v>4339523.58</v>
      </c>
      <c r="BY36" s="3">
        <f>BX36/1000</f>
        <v>4339.52358</v>
      </c>
      <c r="CA36" s="3">
        <v>4290098.9000000004</v>
      </c>
      <c r="CB36" s="3">
        <v>10849.720000000001</v>
      </c>
      <c r="CC36" s="3">
        <v>625</v>
      </c>
      <c r="CD36" s="3">
        <f t="shared" ref="CD36:CD39" si="32">CA36-CB36-CC36</f>
        <v>4278624.1800000006</v>
      </c>
      <c r="CE36" s="3">
        <f>CD36/1000</f>
        <v>4278.6241800000007</v>
      </c>
      <c r="CG36" s="3">
        <v>4316395.75</v>
      </c>
      <c r="CH36" s="3">
        <v>5026.72</v>
      </c>
      <c r="CI36" s="3">
        <v>147</v>
      </c>
      <c r="CJ36" s="3">
        <f t="shared" si="7"/>
        <v>4311222.03</v>
      </c>
      <c r="CK36" s="3">
        <f t="shared" si="8"/>
        <v>4311.2220299999999</v>
      </c>
      <c r="CM36" s="3">
        <v>4414859.54</v>
      </c>
      <c r="CN36" s="3">
        <v>13312.67</v>
      </c>
      <c r="CP36" s="3">
        <f t="shared" ref="CP36" si="33">CM36-CN36-CO36</f>
        <v>4401546.87</v>
      </c>
      <c r="CQ36" s="3">
        <f t="shared" ref="CQ36" si="34">CP36/1000</f>
        <v>4401.5468700000001</v>
      </c>
    </row>
    <row r="37" spans="1:95" x14ac:dyDescent="0.2">
      <c r="A37" s="1" t="s">
        <v>24</v>
      </c>
      <c r="B37" s="1">
        <v>14622</v>
      </c>
      <c r="C37" s="1">
        <v>16225.664009999999</v>
      </c>
      <c r="D37" s="1">
        <v>16569.353469999995</v>
      </c>
      <c r="E37" s="1">
        <v>19337.636049999997</v>
      </c>
      <c r="F37" s="1">
        <v>19880.392929999995</v>
      </c>
      <c r="G37" s="1">
        <v>21990.955880000001</v>
      </c>
      <c r="H37" s="1">
        <v>22339.9264</v>
      </c>
      <c r="I37" s="1">
        <v>21757.352760000002</v>
      </c>
      <c r="J37" s="1">
        <v>21622.597000000005</v>
      </c>
      <c r="K37" s="1">
        <f t="shared" si="11"/>
        <v>22310.563899999994</v>
      </c>
      <c r="L37" s="153">
        <f>(K37-J37)*100/J37</f>
        <v>3.1817033818832603</v>
      </c>
      <c r="M37" s="33">
        <f t="shared" si="12"/>
        <v>52.582163178771673</v>
      </c>
      <c r="N37" s="13"/>
      <c r="O37" s="3">
        <v>17729194</v>
      </c>
      <c r="P37" s="3">
        <v>12912.35</v>
      </c>
      <c r="Q37" s="52">
        <v>4048694</v>
      </c>
      <c r="R37" s="3">
        <f>O37-P37-Q37</f>
        <v>13667587.649999999</v>
      </c>
      <c r="S37" s="3">
        <f>R37/1000</f>
        <v>13667.587649999998</v>
      </c>
      <c r="U37" s="3">
        <v>18592977</v>
      </c>
      <c r="V37" s="52">
        <v>22851</v>
      </c>
      <c r="W37" s="52">
        <v>3948202</v>
      </c>
      <c r="X37" s="3">
        <f>U37-V37-W37</f>
        <v>14621924</v>
      </c>
      <c r="Y37" s="3">
        <f>X37/1000</f>
        <v>14621.924000000001</v>
      </c>
      <c r="AA37" s="3">
        <v>3929767</v>
      </c>
      <c r="AB37" s="3">
        <v>18435</v>
      </c>
      <c r="AC37" s="3">
        <f>SUM(AA37:AB37)</f>
        <v>3948202</v>
      </c>
      <c r="AE37" s="3">
        <v>20349320.919999998</v>
      </c>
      <c r="AF37" s="52">
        <v>195680.12</v>
      </c>
      <c r="AG37" s="52">
        <v>3927976.79</v>
      </c>
      <c r="AH37" s="3">
        <f>AE37-AF37-AG37</f>
        <v>16225664.009999998</v>
      </c>
      <c r="AI37" s="3">
        <f>AH37/1000</f>
        <v>16225.664009999999</v>
      </c>
      <c r="AK37" s="154">
        <v>3909125.79</v>
      </c>
      <c r="AL37" s="3">
        <v>18851</v>
      </c>
      <c r="AM37" s="3">
        <f>SUM(AK37:AL37)</f>
        <v>3927976.79</v>
      </c>
      <c r="AO37" s="3">
        <v>21182252.839999996</v>
      </c>
      <c r="AP37" s="52">
        <v>31513.37</v>
      </c>
      <c r="AQ37" s="94">
        <f>AW37</f>
        <v>4581386</v>
      </c>
      <c r="AR37" s="3">
        <f>AO37-AP37-AQ37</f>
        <v>16569353.469999995</v>
      </c>
      <c r="AS37" s="3">
        <f>AR37/1000</f>
        <v>16569.353469999995</v>
      </c>
      <c r="AU37" s="154">
        <v>4544396</v>
      </c>
      <c r="AV37" s="3">
        <v>36990</v>
      </c>
      <c r="AW37" s="3">
        <f>SUM(AU37:AV37)</f>
        <v>4581386</v>
      </c>
      <c r="AY37" s="154">
        <v>5274048</v>
      </c>
      <c r="AZ37" s="3">
        <v>25311</v>
      </c>
      <c r="BA37" s="3">
        <f>SUM(AY37:AZ37)</f>
        <v>5299359</v>
      </c>
      <c r="BC37" s="3">
        <v>24743242.049999997</v>
      </c>
      <c r="BD37" s="3">
        <v>131558</v>
      </c>
      <c r="BE37" s="3">
        <v>5274048</v>
      </c>
      <c r="BF37" s="3">
        <f>BC37-BD37-BE37</f>
        <v>19337636.049999997</v>
      </c>
      <c r="BG37" s="3">
        <f>BF37/1000</f>
        <v>19337.636049999997</v>
      </c>
      <c r="BI37" s="3">
        <v>24513185.639999997</v>
      </c>
      <c r="BJ37" s="3">
        <v>72495.86</v>
      </c>
      <c r="BK37" s="3">
        <v>4560296.8500000006</v>
      </c>
      <c r="BL37" s="3">
        <f>BI37-BJ37-BK37</f>
        <v>19880392.929999996</v>
      </c>
      <c r="BM37" s="3">
        <f>BL37/1000</f>
        <v>19880.392929999995</v>
      </c>
      <c r="BO37" s="3">
        <v>25553007.580000002</v>
      </c>
      <c r="BP37" s="3">
        <v>98434.7</v>
      </c>
      <c r="BQ37" s="3">
        <v>3463617</v>
      </c>
      <c r="BR37" s="3">
        <f>BO37-BP37-BQ37</f>
        <v>21990955.880000003</v>
      </c>
      <c r="BS37" s="3">
        <f>BR37/1000</f>
        <v>21990.955880000001</v>
      </c>
      <c r="BU37" s="3">
        <v>25115799.32</v>
      </c>
      <c r="BV37" s="3">
        <v>83866.600000000006</v>
      </c>
      <c r="BW37" s="3">
        <v>2692006.32</v>
      </c>
      <c r="BX37" s="3">
        <f t="shared" si="31"/>
        <v>22339926.399999999</v>
      </c>
      <c r="BY37" s="3">
        <f>BX37/1000</f>
        <v>22339.9264</v>
      </c>
      <c r="CA37" s="3">
        <v>24535943.150000002</v>
      </c>
      <c r="CB37" s="3">
        <v>115613.23</v>
      </c>
      <c r="CC37" s="3">
        <v>2662977.16</v>
      </c>
      <c r="CD37" s="3">
        <f t="shared" si="32"/>
        <v>21757352.760000002</v>
      </c>
      <c r="CE37" s="3">
        <f>CD37/1000</f>
        <v>21757.352760000002</v>
      </c>
      <c r="CG37" s="3">
        <v>24187332.740000002</v>
      </c>
      <c r="CH37" s="3">
        <v>46171.25</v>
      </c>
      <c r="CI37" s="3">
        <v>2518564.4899999993</v>
      </c>
      <c r="CJ37" s="3">
        <f t="shared" si="7"/>
        <v>21622597.000000004</v>
      </c>
      <c r="CK37" s="3">
        <f t="shared" si="8"/>
        <v>21622.597000000005</v>
      </c>
      <c r="CM37" s="3">
        <v>25008778.289999995</v>
      </c>
      <c r="CN37" s="3">
        <v>82135.759999999995</v>
      </c>
      <c r="CO37" s="3">
        <v>2616078.6300000004</v>
      </c>
      <c r="CP37" s="3">
        <f t="shared" si="15"/>
        <v>22310563.899999995</v>
      </c>
      <c r="CQ37" s="3">
        <f t="shared" si="16"/>
        <v>22310.563899999994</v>
      </c>
    </row>
    <row r="38" spans="1:95" x14ac:dyDescent="0.2">
      <c r="A38" s="1" t="s">
        <v>25</v>
      </c>
      <c r="B38" s="1">
        <v>11919</v>
      </c>
      <c r="C38" s="1">
        <v>12809.114689999999</v>
      </c>
      <c r="D38" s="1">
        <v>14240.68806</v>
      </c>
      <c r="E38" s="1">
        <v>16294.837340000002</v>
      </c>
      <c r="F38" s="1">
        <v>16688.208999999995</v>
      </c>
      <c r="G38" s="1">
        <v>17819.67729</v>
      </c>
      <c r="H38" s="1">
        <v>17239.035739999999</v>
      </c>
      <c r="I38" s="1">
        <v>16829.365669999999</v>
      </c>
      <c r="J38" s="1">
        <v>17153.742079999993</v>
      </c>
      <c r="K38" s="1">
        <f t="shared" si="11"/>
        <v>17502.931949999998</v>
      </c>
      <c r="L38" s="153">
        <f>(K38-J38)*100/J38</f>
        <v>2.0356483639050129</v>
      </c>
      <c r="M38" s="33">
        <f t="shared" si="12"/>
        <v>46.848996979612366</v>
      </c>
      <c r="N38" s="13"/>
      <c r="O38" s="3">
        <v>11684240</v>
      </c>
      <c r="P38" s="3">
        <v>25144.25</v>
      </c>
      <c r="Q38" s="52">
        <v>450215.46</v>
      </c>
      <c r="R38" s="3">
        <f>O38-P38-Q38</f>
        <v>11208880.289999999</v>
      </c>
      <c r="S38" s="3">
        <f>R38/1000</f>
        <v>11208.880289999999</v>
      </c>
      <c r="U38" s="3">
        <v>12448266</v>
      </c>
      <c r="V38" s="52">
        <v>23717.21</v>
      </c>
      <c r="W38" s="52">
        <v>505722</v>
      </c>
      <c r="X38" s="3">
        <f>U38-V38-W38</f>
        <v>11918826.789999999</v>
      </c>
      <c r="Y38" s="3">
        <f>X38/1000</f>
        <v>11918.826789999999</v>
      </c>
      <c r="AA38" s="3">
        <v>497706</v>
      </c>
      <c r="AB38" s="3">
        <v>8016</v>
      </c>
      <c r="AC38" s="3">
        <f>SUM(AA38:AB38)</f>
        <v>505722</v>
      </c>
      <c r="AE38" s="3">
        <v>13316113.659999996</v>
      </c>
      <c r="AF38" s="52">
        <v>35711.360000000001</v>
      </c>
      <c r="AG38" s="52">
        <v>471287.61</v>
      </c>
      <c r="AH38" s="3">
        <f>AE38-AF38-AG38</f>
        <v>12809114.689999998</v>
      </c>
      <c r="AI38" s="3">
        <f>AH38/1000</f>
        <v>12809.114689999999</v>
      </c>
      <c r="AK38" s="154">
        <v>321522.95</v>
      </c>
      <c r="AL38" s="3">
        <v>149764.66</v>
      </c>
      <c r="AM38" s="3">
        <f>SUM(AK38:AL38)</f>
        <v>471287.61</v>
      </c>
      <c r="AO38" s="3">
        <v>14766710.300000001</v>
      </c>
      <c r="AP38" s="52">
        <v>10586</v>
      </c>
      <c r="AQ38" s="94">
        <f>AW38</f>
        <v>515436.24</v>
      </c>
      <c r="AR38" s="3">
        <f>AO38-AP38-AQ38</f>
        <v>14240688.060000001</v>
      </c>
      <c r="AS38" s="3">
        <f>AR38/1000</f>
        <v>14240.68806</v>
      </c>
      <c r="AU38" s="154">
        <v>491816.71</v>
      </c>
      <c r="AV38" s="3">
        <v>23619.53</v>
      </c>
      <c r="AW38" s="3">
        <f>SUM(AU38:AV38)</f>
        <v>515436.24</v>
      </c>
      <c r="AY38" s="154">
        <v>0</v>
      </c>
      <c r="AZ38" s="3">
        <v>357901.24</v>
      </c>
      <c r="BA38" s="3">
        <f>SUM(AY38:AZ38)</f>
        <v>357901.24</v>
      </c>
      <c r="BC38" s="3">
        <v>16299284.470000003</v>
      </c>
      <c r="BD38" s="3">
        <v>4447.13</v>
      </c>
      <c r="BE38" s="3">
        <v>0</v>
      </c>
      <c r="BF38" s="3">
        <f>BC38-BD38-BE38</f>
        <v>16294837.340000002</v>
      </c>
      <c r="BG38" s="3">
        <f>BF38/1000</f>
        <v>16294.837340000002</v>
      </c>
      <c r="BI38" s="3">
        <v>16890964.669999998</v>
      </c>
      <c r="BJ38" s="3">
        <v>27654.21</v>
      </c>
      <c r="BK38" s="3">
        <v>175101.46</v>
      </c>
      <c r="BL38" s="3">
        <f>BI38-BJ38-BK38</f>
        <v>16688208.999999996</v>
      </c>
      <c r="BM38" s="3">
        <f>BL38/1000</f>
        <v>16688.208999999995</v>
      </c>
      <c r="BO38" s="3">
        <v>18512337.649999999</v>
      </c>
      <c r="BP38" s="3">
        <v>65625.62</v>
      </c>
      <c r="BQ38" s="3">
        <v>627034.74</v>
      </c>
      <c r="BR38" s="3">
        <f>BO38-BP38-BQ38</f>
        <v>17819677.289999999</v>
      </c>
      <c r="BS38" s="3">
        <f>BR38/1000</f>
        <v>17819.67729</v>
      </c>
      <c r="BU38" s="3">
        <v>17582077.719999999</v>
      </c>
      <c r="BV38" s="3">
        <v>208264.44999999998</v>
      </c>
      <c r="BW38" s="3">
        <v>134777.53</v>
      </c>
      <c r="BX38" s="3">
        <f t="shared" si="31"/>
        <v>17239035.739999998</v>
      </c>
      <c r="BY38" s="3">
        <f>BX38/1000</f>
        <v>17239.035739999999</v>
      </c>
      <c r="CA38" s="3">
        <v>17267476.379999995</v>
      </c>
      <c r="CB38" s="3">
        <v>77653.899999999994</v>
      </c>
      <c r="CC38" s="3">
        <v>360456.81</v>
      </c>
      <c r="CD38" s="3">
        <f t="shared" si="32"/>
        <v>16829365.669999998</v>
      </c>
      <c r="CE38" s="3">
        <f>CD38/1000</f>
        <v>16829.365669999999</v>
      </c>
      <c r="CG38" s="3">
        <v>17626381.759999994</v>
      </c>
      <c r="CH38" s="3">
        <v>7726.65</v>
      </c>
      <c r="CI38" s="3">
        <v>464913.03</v>
      </c>
      <c r="CJ38" s="3">
        <f t="shared" si="7"/>
        <v>17153742.079999994</v>
      </c>
      <c r="CK38" s="3">
        <f t="shared" si="8"/>
        <v>17153.742079999993</v>
      </c>
      <c r="CM38" s="3">
        <v>17805597.099999998</v>
      </c>
      <c r="CN38" s="3">
        <v>7762</v>
      </c>
      <c r="CO38" s="3">
        <v>294903.15000000002</v>
      </c>
      <c r="CP38" s="3">
        <f t="shared" si="15"/>
        <v>17502931.949999999</v>
      </c>
      <c r="CQ38" s="3">
        <f t="shared" si="16"/>
        <v>17502.931949999998</v>
      </c>
    </row>
    <row r="39" spans="1:95" x14ac:dyDescent="0.2">
      <c r="A39" s="15" t="s">
        <v>26</v>
      </c>
      <c r="B39" s="1">
        <v>6762</v>
      </c>
      <c r="C39" s="1">
        <v>7345.9345000000012</v>
      </c>
      <c r="D39" s="1">
        <v>8400.4894999999997</v>
      </c>
      <c r="E39" s="1">
        <v>9330.1114599999983</v>
      </c>
      <c r="F39" s="1">
        <v>9744.5408299999999</v>
      </c>
      <c r="G39" s="1">
        <v>10217.967210000001</v>
      </c>
      <c r="H39" s="1">
        <v>10391.176180000002</v>
      </c>
      <c r="I39" s="1">
        <v>10433.12045</v>
      </c>
      <c r="J39" s="1">
        <v>10121.349760000001</v>
      </c>
      <c r="K39" s="1">
        <f t="shared" si="11"/>
        <v>10258.637599999998</v>
      </c>
      <c r="L39" s="153">
        <f>(K39-J39)*100/J39</f>
        <v>1.3564182965256724</v>
      </c>
      <c r="M39" s="33">
        <f t="shared" si="12"/>
        <v>51.710109435078351</v>
      </c>
      <c r="N39" s="13"/>
      <c r="O39" s="3">
        <v>6090693</v>
      </c>
      <c r="P39" s="3">
        <v>14541.87</v>
      </c>
      <c r="Q39" s="67">
        <v>64404.98</v>
      </c>
      <c r="R39" s="3">
        <f>O39-P39-Q39</f>
        <v>6011746.1499999994</v>
      </c>
      <c r="S39" s="3">
        <f>R39/1000</f>
        <v>6011.746149999999</v>
      </c>
      <c r="U39" s="3">
        <v>6824109</v>
      </c>
      <c r="V39" s="67">
        <v>27924.91</v>
      </c>
      <c r="W39" s="67">
        <v>34397</v>
      </c>
      <c r="X39" s="3">
        <f>U39-V39-W39</f>
        <v>6761787.0899999999</v>
      </c>
      <c r="Y39" s="3">
        <f>X39/1000</f>
        <v>6761.7870899999998</v>
      </c>
      <c r="AA39" s="3">
        <v>34397.449999999997</v>
      </c>
      <c r="AB39" s="3">
        <v>0</v>
      </c>
      <c r="AC39" s="3">
        <f>SUM(AA39:AB39)</f>
        <v>34397.449999999997</v>
      </c>
      <c r="AE39" s="3">
        <v>7403525.790000001</v>
      </c>
      <c r="AF39" s="67">
        <v>13170.89</v>
      </c>
      <c r="AG39" s="67">
        <v>44420.4</v>
      </c>
      <c r="AH39" s="3">
        <f>AE39-AF39-AG39</f>
        <v>7345934.5000000009</v>
      </c>
      <c r="AI39" s="3">
        <f>AH39/1000</f>
        <v>7345.9345000000012</v>
      </c>
      <c r="AK39" s="154">
        <v>0</v>
      </c>
      <c r="AL39" s="3">
        <v>44420.4</v>
      </c>
      <c r="AM39" s="3">
        <f>SUM(AK39:AL39)</f>
        <v>44420.4</v>
      </c>
      <c r="AO39" s="3">
        <v>8470752.9600000009</v>
      </c>
      <c r="AP39" s="67">
        <v>41579.06</v>
      </c>
      <c r="AQ39" s="94">
        <f>AW39</f>
        <v>28684.400000000001</v>
      </c>
      <c r="AR39" s="3">
        <f>AO39-AP39-AQ39</f>
        <v>8400489.5</v>
      </c>
      <c r="AS39" s="3">
        <f>AR39/1000</f>
        <v>8400.4894999999997</v>
      </c>
      <c r="AU39" s="154">
        <v>0</v>
      </c>
      <c r="AV39" s="3">
        <v>28684.400000000001</v>
      </c>
      <c r="AW39" s="3">
        <f>SUM(AU39:AV39)</f>
        <v>28684.400000000001</v>
      </c>
      <c r="AY39" s="154">
        <v>0</v>
      </c>
      <c r="AZ39" s="3">
        <v>30101</v>
      </c>
      <c r="BA39" s="3">
        <f>SUM(AY39:AZ39)</f>
        <v>30101</v>
      </c>
      <c r="BC39" s="3">
        <v>9334422.4399999995</v>
      </c>
      <c r="BD39" s="3">
        <v>4310.9799999999996</v>
      </c>
      <c r="BE39" s="3">
        <v>0</v>
      </c>
      <c r="BF39" s="3">
        <f>BC39-BD39-BE39</f>
        <v>9330111.459999999</v>
      </c>
      <c r="BG39" s="3">
        <f>BF39/1000</f>
        <v>9330.1114599999983</v>
      </c>
      <c r="BI39" s="3">
        <v>9776001.8100000005</v>
      </c>
      <c r="BJ39" s="3">
        <v>4826.1499999999996</v>
      </c>
      <c r="BK39" s="3">
        <v>26634.83</v>
      </c>
      <c r="BL39" s="3">
        <f>BI39-BJ39-BK39</f>
        <v>9744540.8300000001</v>
      </c>
      <c r="BM39" s="3">
        <f>BL39/1000</f>
        <v>9744.5408299999999</v>
      </c>
      <c r="BO39" s="3">
        <v>10446243.6</v>
      </c>
      <c r="BP39" s="3">
        <v>186303.27000000002</v>
      </c>
      <c r="BQ39" s="3">
        <v>41973.120000000003</v>
      </c>
      <c r="BR39" s="3">
        <f>BO39-BP39-BQ39</f>
        <v>10217967.210000001</v>
      </c>
      <c r="BS39" s="3">
        <f>BR39/1000</f>
        <v>10217.967210000001</v>
      </c>
      <c r="BU39" s="3">
        <v>10469692.400000002</v>
      </c>
      <c r="BV39" s="3">
        <v>760.16</v>
      </c>
      <c r="BW39" s="3">
        <v>77756.06</v>
      </c>
      <c r="BX39" s="3">
        <f t="shared" si="31"/>
        <v>10391176.180000002</v>
      </c>
      <c r="BY39" s="3">
        <f>BX39/1000</f>
        <v>10391.176180000002</v>
      </c>
      <c r="CA39" s="3">
        <v>10572743.33</v>
      </c>
      <c r="CB39" s="3">
        <v>22048.52</v>
      </c>
      <c r="CC39" s="3">
        <v>117574.36</v>
      </c>
      <c r="CD39" s="3">
        <f t="shared" si="32"/>
        <v>10433120.450000001</v>
      </c>
      <c r="CE39" s="3">
        <f>CD39/1000</f>
        <v>10433.12045</v>
      </c>
      <c r="CG39" s="3">
        <v>10268899.880000001</v>
      </c>
      <c r="CH39" s="3">
        <v>0</v>
      </c>
      <c r="CI39" s="3">
        <v>147550.12</v>
      </c>
      <c r="CJ39" s="3">
        <f t="shared" si="7"/>
        <v>10121349.760000002</v>
      </c>
      <c r="CK39" s="3">
        <f t="shared" si="8"/>
        <v>10121.349760000001</v>
      </c>
      <c r="CM39" s="3">
        <v>10268353.599999998</v>
      </c>
      <c r="CN39" s="3">
        <v>9716</v>
      </c>
      <c r="CP39" s="3">
        <f t="shared" si="15"/>
        <v>10258637.599999998</v>
      </c>
      <c r="CQ39" s="3">
        <f t="shared" si="16"/>
        <v>10258.637599999998</v>
      </c>
    </row>
    <row r="40" spans="1:95" x14ac:dyDescent="0.2">
      <c r="A40" s="1" t="s">
        <v>168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</sheetData>
  <sheetProtection password="CAB5" sheet="1" objects="1" scenarios="1"/>
  <mergeCells count="17">
    <mergeCell ref="CI8:CI9"/>
    <mergeCell ref="CJ8:CK8"/>
    <mergeCell ref="CC8:CC9"/>
    <mergeCell ref="CD8:CE8"/>
    <mergeCell ref="BW8:BW9"/>
    <mergeCell ref="BX8:BY8"/>
    <mergeCell ref="AG8:AG9"/>
    <mergeCell ref="A4:M4"/>
    <mergeCell ref="AY6:AZ6"/>
    <mergeCell ref="O6:S6"/>
    <mergeCell ref="U6:Y6"/>
    <mergeCell ref="W8:W9"/>
    <mergeCell ref="L7:M7"/>
    <mergeCell ref="AO6:AS6"/>
    <mergeCell ref="AQ8:AQ9"/>
    <mergeCell ref="AU6:AV6"/>
    <mergeCell ref="AE6:AI6"/>
  </mergeCells>
  <phoneticPr fontId="2" type="noConversion"/>
  <printOptions horizontalCentered="1"/>
  <pageMargins left="0.34" right="0.36" top="1" bottom="0.93" header="0.5" footer="0.52"/>
  <pageSetup scale="78" orientation="landscape" r:id="rId1"/>
  <headerFooter scaleWithDoc="0" alignWithMargins="0">
    <oddHeader xml:space="preserve">&amp;R
</oddHeader>
    <oddFooter>&amp;L&amp;"Arial,Italic"&amp;10MSDE - LFRO   04-2016&amp;C&amp;"Arial,Regular"&amp;10&amp;P&amp;R&amp;"Arial,Italic"&amp;10Selected Financial Data - Part 4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MSDE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 PART 4 FY 2008 10-28-2009 Release</dc:title>
  <dc:subject>10-28-2009 Compilation Revised 1-21-2010</dc:subject>
  <dc:creator>Hiatt/Finn/Ieng</dc:creator>
  <cp:lastModifiedBy>Donna Gunning</cp:lastModifiedBy>
  <cp:lastPrinted>2016-04-22T20:32:49Z</cp:lastPrinted>
  <dcterms:created xsi:type="dcterms:W3CDTF">1997-05-28T15:16:37Z</dcterms:created>
  <dcterms:modified xsi:type="dcterms:W3CDTF">2016-05-04T21:49:19Z</dcterms:modified>
</cp:coreProperties>
</file>