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</sheets>
  <externalReferences>
    <externalReference r:id="rId12"/>
  </externalReference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8">'Tbl9'!$A$1:$X$38</definedName>
  </definedNames>
  <calcPr calcId="145621"/>
</workbook>
</file>

<file path=xl/calcChain.xml><?xml version="1.0" encoding="utf-8"?>
<calcChain xmlns="http://schemas.openxmlformats.org/spreadsheetml/2006/main">
  <c r="E9" i="11" l="1"/>
  <c r="C9" i="11"/>
  <c r="Q38" i="10"/>
  <c r="B38" i="10"/>
  <c r="Q37" i="10"/>
  <c r="B37" i="10"/>
  <c r="Q36" i="10"/>
  <c r="B36" i="10"/>
  <c r="Q35" i="10"/>
  <c r="B35" i="10"/>
  <c r="Q33" i="10"/>
  <c r="B33" i="10"/>
  <c r="Q32" i="10"/>
  <c r="B32" i="10"/>
  <c r="Q31" i="10"/>
  <c r="B31" i="10"/>
  <c r="Q30" i="10"/>
  <c r="B30" i="10"/>
  <c r="Q29" i="10"/>
  <c r="B29" i="10"/>
  <c r="Q27" i="10"/>
  <c r="B27" i="10"/>
  <c r="Q26" i="10"/>
  <c r="B26" i="10"/>
  <c r="Q25" i="10"/>
  <c r="B25" i="10"/>
  <c r="Q24" i="10"/>
  <c r="B24" i="10"/>
  <c r="Q23" i="10"/>
  <c r="B23" i="10"/>
  <c r="Q21" i="10"/>
  <c r="B21" i="10"/>
  <c r="Q20" i="10"/>
  <c r="B20" i="10"/>
  <c r="Q19" i="10"/>
  <c r="B19" i="10"/>
  <c r="Q18" i="10"/>
  <c r="B18" i="10"/>
  <c r="Q17" i="10"/>
  <c r="B17" i="10"/>
  <c r="Q15" i="10"/>
  <c r="B15" i="10"/>
  <c r="Q14" i="10"/>
  <c r="B14" i="10"/>
  <c r="Q13" i="10"/>
  <c r="B13" i="10"/>
  <c r="Q12" i="10"/>
  <c r="B12" i="10"/>
  <c r="Q11" i="10"/>
  <c r="B11" i="10"/>
  <c r="Q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X38" i="9"/>
  <c r="V38" i="9"/>
  <c r="T38" i="9"/>
  <c r="R38" i="9"/>
  <c r="P38" i="9"/>
  <c r="N38" i="9"/>
  <c r="L38" i="9"/>
  <c r="J38" i="9"/>
  <c r="H38" i="9"/>
  <c r="F38" i="9"/>
  <c r="D38" i="9"/>
  <c r="B38" i="9"/>
  <c r="X37" i="9"/>
  <c r="V37" i="9"/>
  <c r="T37" i="9"/>
  <c r="R37" i="9"/>
  <c r="P37" i="9"/>
  <c r="N37" i="9"/>
  <c r="L37" i="9"/>
  <c r="J37" i="9"/>
  <c r="H37" i="9"/>
  <c r="F37" i="9"/>
  <c r="D37" i="9"/>
  <c r="B37" i="9"/>
  <c r="X36" i="9"/>
  <c r="V36" i="9"/>
  <c r="T36" i="9"/>
  <c r="R36" i="9"/>
  <c r="P36" i="9"/>
  <c r="N36" i="9"/>
  <c r="L36" i="9"/>
  <c r="J36" i="9"/>
  <c r="H36" i="9"/>
  <c r="F36" i="9"/>
  <c r="D36" i="9"/>
  <c r="B36" i="9"/>
  <c r="X35" i="9"/>
  <c r="V35" i="9"/>
  <c r="T35" i="9"/>
  <c r="R35" i="9"/>
  <c r="P35" i="9"/>
  <c r="N35" i="9"/>
  <c r="L35" i="9"/>
  <c r="J35" i="9"/>
  <c r="H35" i="9"/>
  <c r="F35" i="9"/>
  <c r="D35" i="9"/>
  <c r="B35" i="9"/>
  <c r="X33" i="9"/>
  <c r="V33" i="9"/>
  <c r="T33" i="9"/>
  <c r="R33" i="9"/>
  <c r="P33" i="9"/>
  <c r="N33" i="9"/>
  <c r="L33" i="9"/>
  <c r="J33" i="9"/>
  <c r="H33" i="9"/>
  <c r="F33" i="9"/>
  <c r="D33" i="9"/>
  <c r="B33" i="9"/>
  <c r="X32" i="9"/>
  <c r="V32" i="9"/>
  <c r="T32" i="9"/>
  <c r="R32" i="9"/>
  <c r="P32" i="9"/>
  <c r="N32" i="9"/>
  <c r="L32" i="9"/>
  <c r="J32" i="9"/>
  <c r="H32" i="9"/>
  <c r="F32" i="9"/>
  <c r="D32" i="9"/>
  <c r="B32" i="9"/>
  <c r="X31" i="9"/>
  <c r="V31" i="9"/>
  <c r="T31" i="9"/>
  <c r="R31" i="9"/>
  <c r="P31" i="9"/>
  <c r="N31" i="9"/>
  <c r="L31" i="9"/>
  <c r="J31" i="9"/>
  <c r="H31" i="9"/>
  <c r="F31" i="9"/>
  <c r="D31" i="9"/>
  <c r="B31" i="9"/>
  <c r="X30" i="9"/>
  <c r="V30" i="9"/>
  <c r="T30" i="9"/>
  <c r="R30" i="9"/>
  <c r="P30" i="9"/>
  <c r="N30" i="9"/>
  <c r="L30" i="9"/>
  <c r="J30" i="9"/>
  <c r="H30" i="9"/>
  <c r="F30" i="9"/>
  <c r="D30" i="9"/>
  <c r="B30" i="9"/>
  <c r="X29" i="9"/>
  <c r="V29" i="9"/>
  <c r="T29" i="9"/>
  <c r="R29" i="9"/>
  <c r="P29" i="9"/>
  <c r="N29" i="9"/>
  <c r="L29" i="9"/>
  <c r="J29" i="9"/>
  <c r="H29" i="9"/>
  <c r="F29" i="9"/>
  <c r="D29" i="9"/>
  <c r="B29" i="9"/>
  <c r="X27" i="9"/>
  <c r="V27" i="9"/>
  <c r="T27" i="9"/>
  <c r="R27" i="9"/>
  <c r="P27" i="9"/>
  <c r="N27" i="9"/>
  <c r="L27" i="9"/>
  <c r="J27" i="9"/>
  <c r="H27" i="9"/>
  <c r="F27" i="9"/>
  <c r="D27" i="9"/>
  <c r="B27" i="9"/>
  <c r="X26" i="9"/>
  <c r="V26" i="9"/>
  <c r="T26" i="9"/>
  <c r="R26" i="9"/>
  <c r="P26" i="9"/>
  <c r="N26" i="9"/>
  <c r="L26" i="9"/>
  <c r="J26" i="9"/>
  <c r="H26" i="9"/>
  <c r="F26" i="9"/>
  <c r="D26" i="9"/>
  <c r="B26" i="9"/>
  <c r="X25" i="9"/>
  <c r="V25" i="9"/>
  <c r="T25" i="9"/>
  <c r="R25" i="9"/>
  <c r="P25" i="9"/>
  <c r="N25" i="9"/>
  <c r="L25" i="9"/>
  <c r="J25" i="9"/>
  <c r="H25" i="9"/>
  <c r="F25" i="9"/>
  <c r="D25" i="9"/>
  <c r="B25" i="9"/>
  <c r="X24" i="9"/>
  <c r="V24" i="9"/>
  <c r="T24" i="9"/>
  <c r="R24" i="9"/>
  <c r="P24" i="9"/>
  <c r="N24" i="9"/>
  <c r="L24" i="9"/>
  <c r="J24" i="9"/>
  <c r="H24" i="9"/>
  <c r="F24" i="9"/>
  <c r="D24" i="9"/>
  <c r="B24" i="9"/>
  <c r="X23" i="9"/>
  <c r="V23" i="9"/>
  <c r="T23" i="9"/>
  <c r="R23" i="9"/>
  <c r="P23" i="9"/>
  <c r="N23" i="9"/>
  <c r="L23" i="9"/>
  <c r="J23" i="9"/>
  <c r="H23" i="9"/>
  <c r="F23" i="9"/>
  <c r="D23" i="9"/>
  <c r="B23" i="9"/>
  <c r="X21" i="9"/>
  <c r="V21" i="9"/>
  <c r="T21" i="9"/>
  <c r="R21" i="9"/>
  <c r="P21" i="9"/>
  <c r="N21" i="9"/>
  <c r="L21" i="9"/>
  <c r="J21" i="9"/>
  <c r="H21" i="9"/>
  <c r="F21" i="9"/>
  <c r="D21" i="9"/>
  <c r="B21" i="9"/>
  <c r="X20" i="9"/>
  <c r="V20" i="9"/>
  <c r="T20" i="9"/>
  <c r="R20" i="9"/>
  <c r="P20" i="9"/>
  <c r="N20" i="9"/>
  <c r="L20" i="9"/>
  <c r="J20" i="9"/>
  <c r="H20" i="9"/>
  <c r="F20" i="9"/>
  <c r="D20" i="9"/>
  <c r="B20" i="9"/>
  <c r="X19" i="9"/>
  <c r="V19" i="9"/>
  <c r="T19" i="9"/>
  <c r="R19" i="9"/>
  <c r="P19" i="9"/>
  <c r="N19" i="9"/>
  <c r="L19" i="9"/>
  <c r="J19" i="9"/>
  <c r="H19" i="9"/>
  <c r="F19" i="9"/>
  <c r="D19" i="9"/>
  <c r="B19" i="9"/>
  <c r="X18" i="9"/>
  <c r="V18" i="9"/>
  <c r="T18" i="9"/>
  <c r="R18" i="9"/>
  <c r="P18" i="9"/>
  <c r="N18" i="9"/>
  <c r="L18" i="9"/>
  <c r="J18" i="9"/>
  <c r="H18" i="9"/>
  <c r="F18" i="9"/>
  <c r="D18" i="9"/>
  <c r="B18" i="9"/>
  <c r="X17" i="9"/>
  <c r="V17" i="9"/>
  <c r="T17" i="9"/>
  <c r="R17" i="9"/>
  <c r="P17" i="9"/>
  <c r="N17" i="9"/>
  <c r="L17" i="9"/>
  <c r="J17" i="9"/>
  <c r="H17" i="9"/>
  <c r="F17" i="9"/>
  <c r="D17" i="9"/>
  <c r="B17" i="9"/>
  <c r="X15" i="9"/>
  <c r="V15" i="9"/>
  <c r="T15" i="9"/>
  <c r="R15" i="9"/>
  <c r="P15" i="9"/>
  <c r="N15" i="9"/>
  <c r="L15" i="9"/>
  <c r="J15" i="9"/>
  <c r="H15" i="9"/>
  <c r="F15" i="9"/>
  <c r="D15" i="9"/>
  <c r="B15" i="9"/>
  <c r="X14" i="9"/>
  <c r="V14" i="9"/>
  <c r="T14" i="9"/>
  <c r="R14" i="9"/>
  <c r="P14" i="9"/>
  <c r="N14" i="9"/>
  <c r="L14" i="9"/>
  <c r="J14" i="9"/>
  <c r="H14" i="9"/>
  <c r="F14" i="9"/>
  <c r="D14" i="9"/>
  <c r="B14" i="9"/>
  <c r="X13" i="9"/>
  <c r="V13" i="9"/>
  <c r="T13" i="9"/>
  <c r="R13" i="9"/>
  <c r="P13" i="9"/>
  <c r="N13" i="9"/>
  <c r="L13" i="9"/>
  <c r="J13" i="9"/>
  <c r="H13" i="9"/>
  <c r="F13" i="9"/>
  <c r="D13" i="9"/>
  <c r="B13" i="9"/>
  <c r="X12" i="9"/>
  <c r="V12" i="9"/>
  <c r="T12" i="9"/>
  <c r="R12" i="9"/>
  <c r="P12" i="9"/>
  <c r="N12" i="9"/>
  <c r="L12" i="9"/>
  <c r="J12" i="9"/>
  <c r="H12" i="9"/>
  <c r="F12" i="9"/>
  <c r="D12" i="9"/>
  <c r="B12" i="9"/>
  <c r="X11" i="9"/>
  <c r="V11" i="9"/>
  <c r="T11" i="9"/>
  <c r="R11" i="9"/>
  <c r="P11" i="9"/>
  <c r="N11" i="9"/>
  <c r="L11" i="9"/>
  <c r="J11" i="9"/>
  <c r="H11" i="9"/>
  <c r="F11" i="9"/>
  <c r="D11" i="9"/>
  <c r="B11" i="9"/>
  <c r="X38" i="8"/>
  <c r="V38" i="8"/>
  <c r="T38" i="8"/>
  <c r="R38" i="8"/>
  <c r="P38" i="8"/>
  <c r="N38" i="8"/>
  <c r="L38" i="8"/>
  <c r="J38" i="8"/>
  <c r="H38" i="8"/>
  <c r="F38" i="8"/>
  <c r="D38" i="8"/>
  <c r="B38" i="8"/>
  <c r="X37" i="8"/>
  <c r="V37" i="8"/>
  <c r="T37" i="8"/>
  <c r="R37" i="8"/>
  <c r="P37" i="8"/>
  <c r="N37" i="8"/>
  <c r="L37" i="8"/>
  <c r="J37" i="8"/>
  <c r="H37" i="8"/>
  <c r="F37" i="8"/>
  <c r="D37" i="8"/>
  <c r="B37" i="8"/>
  <c r="X36" i="8"/>
  <c r="V36" i="8"/>
  <c r="T36" i="8"/>
  <c r="R36" i="8"/>
  <c r="P36" i="8"/>
  <c r="N36" i="8"/>
  <c r="L36" i="8"/>
  <c r="J36" i="8"/>
  <c r="H36" i="8"/>
  <c r="F36" i="8"/>
  <c r="D36" i="8"/>
  <c r="B36" i="8"/>
  <c r="X35" i="8"/>
  <c r="V35" i="8"/>
  <c r="T35" i="8"/>
  <c r="R35" i="8"/>
  <c r="P35" i="8"/>
  <c r="N35" i="8"/>
  <c r="L35" i="8"/>
  <c r="J35" i="8"/>
  <c r="H35" i="8"/>
  <c r="F35" i="8"/>
  <c r="D35" i="8"/>
  <c r="B35" i="8"/>
  <c r="X33" i="8"/>
  <c r="V33" i="8"/>
  <c r="T33" i="8"/>
  <c r="R33" i="8"/>
  <c r="P33" i="8"/>
  <c r="N33" i="8"/>
  <c r="L33" i="8"/>
  <c r="J33" i="8"/>
  <c r="H33" i="8"/>
  <c r="F33" i="8"/>
  <c r="D33" i="8"/>
  <c r="B33" i="8"/>
  <c r="X32" i="8"/>
  <c r="V32" i="8"/>
  <c r="T32" i="8"/>
  <c r="R32" i="8"/>
  <c r="P32" i="8"/>
  <c r="N32" i="8"/>
  <c r="L32" i="8"/>
  <c r="J32" i="8"/>
  <c r="H32" i="8"/>
  <c r="F32" i="8"/>
  <c r="D32" i="8"/>
  <c r="B32" i="8"/>
  <c r="X31" i="8"/>
  <c r="V31" i="8"/>
  <c r="T31" i="8"/>
  <c r="R31" i="8"/>
  <c r="P31" i="8"/>
  <c r="N31" i="8"/>
  <c r="L31" i="8"/>
  <c r="J31" i="8"/>
  <c r="H31" i="8"/>
  <c r="F31" i="8"/>
  <c r="D31" i="8"/>
  <c r="B31" i="8"/>
  <c r="X30" i="8"/>
  <c r="V30" i="8"/>
  <c r="T30" i="8"/>
  <c r="R30" i="8"/>
  <c r="P30" i="8"/>
  <c r="N30" i="8"/>
  <c r="L30" i="8"/>
  <c r="J30" i="8"/>
  <c r="H30" i="8"/>
  <c r="F30" i="8"/>
  <c r="D30" i="8"/>
  <c r="B30" i="8"/>
  <c r="X29" i="8"/>
  <c r="V29" i="8"/>
  <c r="T29" i="8"/>
  <c r="R29" i="8"/>
  <c r="P29" i="8"/>
  <c r="N29" i="8"/>
  <c r="L29" i="8"/>
  <c r="J29" i="8"/>
  <c r="H29" i="8"/>
  <c r="F29" i="8"/>
  <c r="D29" i="8"/>
  <c r="B29" i="8"/>
  <c r="X27" i="8"/>
  <c r="V27" i="8"/>
  <c r="T27" i="8"/>
  <c r="R27" i="8"/>
  <c r="P27" i="8"/>
  <c r="N27" i="8"/>
  <c r="L27" i="8"/>
  <c r="J27" i="8"/>
  <c r="H27" i="8"/>
  <c r="F27" i="8"/>
  <c r="D27" i="8"/>
  <c r="B27" i="8"/>
  <c r="X26" i="8"/>
  <c r="V26" i="8"/>
  <c r="T26" i="8"/>
  <c r="R26" i="8"/>
  <c r="P26" i="8"/>
  <c r="N26" i="8"/>
  <c r="L26" i="8"/>
  <c r="J26" i="8"/>
  <c r="H26" i="8"/>
  <c r="F26" i="8"/>
  <c r="D26" i="8"/>
  <c r="B26" i="8"/>
  <c r="X25" i="8"/>
  <c r="V25" i="8"/>
  <c r="T25" i="8"/>
  <c r="R25" i="8"/>
  <c r="P25" i="8"/>
  <c r="N25" i="8"/>
  <c r="L25" i="8"/>
  <c r="J25" i="8"/>
  <c r="H25" i="8"/>
  <c r="F25" i="8"/>
  <c r="D25" i="8"/>
  <c r="B25" i="8"/>
  <c r="X24" i="8"/>
  <c r="V24" i="8"/>
  <c r="T24" i="8"/>
  <c r="R24" i="8"/>
  <c r="P24" i="8"/>
  <c r="N24" i="8"/>
  <c r="L24" i="8"/>
  <c r="J24" i="8"/>
  <c r="H24" i="8"/>
  <c r="F24" i="8"/>
  <c r="D24" i="8"/>
  <c r="B24" i="8"/>
  <c r="X23" i="8"/>
  <c r="V23" i="8"/>
  <c r="T23" i="8"/>
  <c r="R23" i="8"/>
  <c r="P23" i="8"/>
  <c r="N23" i="8"/>
  <c r="L23" i="8"/>
  <c r="J23" i="8"/>
  <c r="H23" i="8"/>
  <c r="F23" i="8"/>
  <c r="D23" i="8"/>
  <c r="B23" i="8"/>
  <c r="X21" i="8"/>
  <c r="V21" i="8"/>
  <c r="T21" i="8"/>
  <c r="R21" i="8"/>
  <c r="P21" i="8"/>
  <c r="N21" i="8"/>
  <c r="L21" i="8"/>
  <c r="J21" i="8"/>
  <c r="H21" i="8"/>
  <c r="F21" i="8"/>
  <c r="D21" i="8"/>
  <c r="B21" i="8"/>
  <c r="X20" i="8"/>
  <c r="V20" i="8"/>
  <c r="T20" i="8"/>
  <c r="R20" i="8"/>
  <c r="P20" i="8"/>
  <c r="N20" i="8"/>
  <c r="L20" i="8"/>
  <c r="J20" i="8"/>
  <c r="H20" i="8"/>
  <c r="F20" i="8"/>
  <c r="D20" i="8"/>
  <c r="B20" i="8"/>
  <c r="X19" i="8"/>
  <c r="V19" i="8"/>
  <c r="T19" i="8"/>
  <c r="R19" i="8"/>
  <c r="P19" i="8"/>
  <c r="N19" i="8"/>
  <c r="L19" i="8"/>
  <c r="J19" i="8"/>
  <c r="H19" i="8"/>
  <c r="F19" i="8"/>
  <c r="D19" i="8"/>
  <c r="B19" i="8"/>
  <c r="X18" i="8"/>
  <c r="V18" i="8"/>
  <c r="T18" i="8"/>
  <c r="R18" i="8"/>
  <c r="P18" i="8"/>
  <c r="N18" i="8"/>
  <c r="L18" i="8"/>
  <c r="J18" i="8"/>
  <c r="H18" i="8"/>
  <c r="F18" i="8"/>
  <c r="D18" i="8"/>
  <c r="B18" i="8"/>
  <c r="X17" i="8"/>
  <c r="V17" i="8"/>
  <c r="T17" i="8"/>
  <c r="R17" i="8"/>
  <c r="P17" i="8"/>
  <c r="N17" i="8"/>
  <c r="L17" i="8"/>
  <c r="J17" i="8"/>
  <c r="H17" i="8"/>
  <c r="F17" i="8"/>
  <c r="D17" i="8"/>
  <c r="B17" i="8"/>
  <c r="X15" i="8"/>
  <c r="V15" i="8"/>
  <c r="T15" i="8"/>
  <c r="R15" i="8"/>
  <c r="P15" i="8"/>
  <c r="N15" i="8"/>
  <c r="L15" i="8"/>
  <c r="J15" i="8"/>
  <c r="H15" i="8"/>
  <c r="F15" i="8"/>
  <c r="D15" i="8"/>
  <c r="B15" i="8"/>
  <c r="X14" i="8"/>
  <c r="V14" i="8"/>
  <c r="T14" i="8"/>
  <c r="R14" i="8"/>
  <c r="P14" i="8"/>
  <c r="N14" i="8"/>
  <c r="L14" i="8"/>
  <c r="J14" i="8"/>
  <c r="H14" i="8"/>
  <c r="F14" i="8"/>
  <c r="D14" i="8"/>
  <c r="B14" i="8"/>
  <c r="X13" i="8"/>
  <c r="V13" i="8"/>
  <c r="T13" i="8"/>
  <c r="R13" i="8"/>
  <c r="P13" i="8"/>
  <c r="N13" i="8"/>
  <c r="L13" i="8"/>
  <c r="J13" i="8"/>
  <c r="H13" i="8"/>
  <c r="F13" i="8"/>
  <c r="D13" i="8"/>
  <c r="B13" i="8"/>
  <c r="X12" i="8"/>
  <c r="V12" i="8"/>
  <c r="T12" i="8"/>
  <c r="R12" i="8"/>
  <c r="P12" i="8"/>
  <c r="N12" i="8"/>
  <c r="L12" i="8"/>
  <c r="J12" i="8"/>
  <c r="H12" i="8"/>
  <c r="F12" i="8"/>
  <c r="D12" i="8"/>
  <c r="B12" i="8"/>
  <c r="X11" i="8"/>
  <c r="V11" i="8"/>
  <c r="T11" i="8"/>
  <c r="R11" i="8"/>
  <c r="P11" i="8"/>
  <c r="N11" i="8"/>
  <c r="L11" i="8"/>
  <c r="J11" i="8"/>
  <c r="H11" i="8"/>
  <c r="F11" i="8"/>
  <c r="D11" i="8"/>
  <c r="B11" i="8"/>
  <c r="X9" i="8"/>
  <c r="V9" i="8"/>
  <c r="T9" i="8"/>
  <c r="R9" i="8"/>
  <c r="P9" i="8"/>
  <c r="N9" i="8"/>
  <c r="L9" i="8"/>
  <c r="J9" i="8"/>
  <c r="H9" i="8"/>
  <c r="F9" i="8"/>
  <c r="D9" i="8"/>
  <c r="B9" i="8"/>
  <c r="AA41" i="7"/>
  <c r="Z41" i="7"/>
  <c r="Y41" i="7"/>
  <c r="X41" i="7"/>
  <c r="V41" i="7"/>
  <c r="U41" i="7"/>
  <c r="T41" i="7"/>
  <c r="S41" i="7"/>
  <c r="Q41" i="7"/>
  <c r="P41" i="7"/>
  <c r="O41" i="7"/>
  <c r="N41" i="7"/>
  <c r="AA38" i="7"/>
  <c r="Z38" i="7"/>
  <c r="J38" i="7" s="1"/>
  <c r="Y38" i="7"/>
  <c r="X38" i="7"/>
  <c r="B38" i="7" s="1"/>
  <c r="V38" i="7"/>
  <c r="U38" i="7"/>
  <c r="K38" i="7" s="1"/>
  <c r="T38" i="7"/>
  <c r="S38" i="7"/>
  <c r="C38" i="7" s="1"/>
  <c r="Q38" i="7"/>
  <c r="P38" i="7"/>
  <c r="L38" i="7" s="1"/>
  <c r="O38" i="7"/>
  <c r="N38" i="7"/>
  <c r="D38" i="7" s="1"/>
  <c r="H38" i="7"/>
  <c r="G38" i="7"/>
  <c r="F38" i="7"/>
  <c r="AA37" i="7"/>
  <c r="Z37" i="7"/>
  <c r="Y37" i="7"/>
  <c r="F37" i="7" s="1"/>
  <c r="X37" i="7"/>
  <c r="V37" i="7"/>
  <c r="U37" i="7"/>
  <c r="T37" i="7"/>
  <c r="G37" i="7" s="1"/>
  <c r="S37" i="7"/>
  <c r="Q37" i="7"/>
  <c r="P37" i="7"/>
  <c r="O37" i="7"/>
  <c r="H37" i="7" s="1"/>
  <c r="N37" i="7"/>
  <c r="L37" i="7"/>
  <c r="K37" i="7"/>
  <c r="J37" i="7"/>
  <c r="D37" i="7"/>
  <c r="C37" i="7"/>
  <c r="B37" i="7"/>
  <c r="AA36" i="7"/>
  <c r="Z36" i="7"/>
  <c r="J36" i="7" s="1"/>
  <c r="Y36" i="7"/>
  <c r="X36" i="7"/>
  <c r="B36" i="7" s="1"/>
  <c r="V36" i="7"/>
  <c r="U36" i="7"/>
  <c r="K36" i="7" s="1"/>
  <c r="T36" i="7"/>
  <c r="S36" i="7"/>
  <c r="C36" i="7" s="1"/>
  <c r="Q36" i="7"/>
  <c r="P36" i="7"/>
  <c r="L36" i="7" s="1"/>
  <c r="O36" i="7"/>
  <c r="N36" i="7"/>
  <c r="D36" i="7" s="1"/>
  <c r="H36" i="7"/>
  <c r="G36" i="7"/>
  <c r="F36" i="7"/>
  <c r="AA35" i="7"/>
  <c r="Z35" i="7"/>
  <c r="Y35" i="7"/>
  <c r="F35" i="7" s="1"/>
  <c r="X35" i="7"/>
  <c r="V35" i="7"/>
  <c r="U35" i="7"/>
  <c r="T35" i="7"/>
  <c r="G35" i="7" s="1"/>
  <c r="S35" i="7"/>
  <c r="Q35" i="7"/>
  <c r="P35" i="7"/>
  <c r="O35" i="7"/>
  <c r="H35" i="7" s="1"/>
  <c r="N35" i="7"/>
  <c r="L35" i="7"/>
  <c r="K35" i="7"/>
  <c r="J35" i="7"/>
  <c r="D35" i="7"/>
  <c r="C35" i="7"/>
  <c r="B35" i="7"/>
  <c r="AA33" i="7"/>
  <c r="Z33" i="7"/>
  <c r="J33" i="7" s="1"/>
  <c r="Y33" i="7"/>
  <c r="X33" i="7"/>
  <c r="B33" i="7" s="1"/>
  <c r="V33" i="7"/>
  <c r="U33" i="7"/>
  <c r="K33" i="7" s="1"/>
  <c r="T33" i="7"/>
  <c r="S33" i="7"/>
  <c r="C33" i="7" s="1"/>
  <c r="Q33" i="7"/>
  <c r="P33" i="7"/>
  <c r="L33" i="7" s="1"/>
  <c r="O33" i="7"/>
  <c r="N33" i="7"/>
  <c r="D33" i="7" s="1"/>
  <c r="H33" i="7"/>
  <c r="G33" i="7"/>
  <c r="F33" i="7"/>
  <c r="AA32" i="7"/>
  <c r="Z32" i="7"/>
  <c r="Y32" i="7"/>
  <c r="F32" i="7" s="1"/>
  <c r="X32" i="7"/>
  <c r="V32" i="7"/>
  <c r="U32" i="7"/>
  <c r="T32" i="7"/>
  <c r="G32" i="7" s="1"/>
  <c r="S32" i="7"/>
  <c r="Q32" i="7"/>
  <c r="P32" i="7"/>
  <c r="O32" i="7"/>
  <c r="H32" i="7" s="1"/>
  <c r="N32" i="7"/>
  <c r="L32" i="7"/>
  <c r="K32" i="7"/>
  <c r="J32" i="7"/>
  <c r="D32" i="7"/>
  <c r="C32" i="7"/>
  <c r="B32" i="7"/>
  <c r="AA31" i="7"/>
  <c r="Z31" i="7"/>
  <c r="J31" i="7" s="1"/>
  <c r="Y31" i="7"/>
  <c r="X31" i="7"/>
  <c r="B31" i="7" s="1"/>
  <c r="V31" i="7"/>
  <c r="U31" i="7"/>
  <c r="K31" i="7" s="1"/>
  <c r="T31" i="7"/>
  <c r="S31" i="7"/>
  <c r="C31" i="7" s="1"/>
  <c r="Q31" i="7"/>
  <c r="P31" i="7"/>
  <c r="L31" i="7" s="1"/>
  <c r="O31" i="7"/>
  <c r="N31" i="7"/>
  <c r="D31" i="7" s="1"/>
  <c r="H31" i="7"/>
  <c r="G31" i="7"/>
  <c r="F31" i="7"/>
  <c r="AA30" i="7"/>
  <c r="Z30" i="7"/>
  <c r="Y30" i="7"/>
  <c r="F30" i="7" s="1"/>
  <c r="X30" i="7"/>
  <c r="V30" i="7"/>
  <c r="U30" i="7"/>
  <c r="T30" i="7"/>
  <c r="G30" i="7" s="1"/>
  <c r="S30" i="7"/>
  <c r="Q30" i="7"/>
  <c r="P30" i="7"/>
  <c r="O30" i="7"/>
  <c r="H30" i="7" s="1"/>
  <c r="N30" i="7"/>
  <c r="L30" i="7"/>
  <c r="K30" i="7"/>
  <c r="J30" i="7"/>
  <c r="D30" i="7"/>
  <c r="C30" i="7"/>
  <c r="B30" i="7"/>
  <c r="AA29" i="7"/>
  <c r="Z29" i="7"/>
  <c r="J29" i="7" s="1"/>
  <c r="Y29" i="7"/>
  <c r="X29" i="7"/>
  <c r="B29" i="7" s="1"/>
  <c r="V29" i="7"/>
  <c r="U29" i="7"/>
  <c r="K29" i="7" s="1"/>
  <c r="T29" i="7"/>
  <c r="S29" i="7"/>
  <c r="C29" i="7" s="1"/>
  <c r="Q29" i="7"/>
  <c r="P29" i="7"/>
  <c r="L29" i="7" s="1"/>
  <c r="O29" i="7"/>
  <c r="N29" i="7"/>
  <c r="D29" i="7" s="1"/>
  <c r="H29" i="7"/>
  <c r="G29" i="7"/>
  <c r="F29" i="7"/>
  <c r="AA27" i="7"/>
  <c r="Z27" i="7"/>
  <c r="Y27" i="7"/>
  <c r="F27" i="7" s="1"/>
  <c r="X27" i="7"/>
  <c r="V27" i="7"/>
  <c r="U27" i="7"/>
  <c r="T27" i="7"/>
  <c r="G27" i="7" s="1"/>
  <c r="S27" i="7"/>
  <c r="Q27" i="7"/>
  <c r="P27" i="7"/>
  <c r="O27" i="7"/>
  <c r="H27" i="7" s="1"/>
  <c r="N27" i="7"/>
  <c r="L27" i="7"/>
  <c r="K27" i="7"/>
  <c r="J27" i="7"/>
  <c r="D27" i="7"/>
  <c r="C27" i="7"/>
  <c r="B27" i="7"/>
  <c r="AA26" i="7"/>
  <c r="Z26" i="7"/>
  <c r="J26" i="7" s="1"/>
  <c r="Y26" i="7"/>
  <c r="X26" i="7"/>
  <c r="B26" i="7" s="1"/>
  <c r="V26" i="7"/>
  <c r="U26" i="7"/>
  <c r="K26" i="7" s="1"/>
  <c r="T26" i="7"/>
  <c r="S26" i="7"/>
  <c r="C26" i="7" s="1"/>
  <c r="Q26" i="7"/>
  <c r="P26" i="7"/>
  <c r="L26" i="7" s="1"/>
  <c r="O26" i="7"/>
  <c r="N26" i="7"/>
  <c r="D26" i="7" s="1"/>
  <c r="H26" i="7"/>
  <c r="G26" i="7"/>
  <c r="F26" i="7"/>
  <c r="AA25" i="7"/>
  <c r="Z25" i="7"/>
  <c r="Y25" i="7"/>
  <c r="F25" i="7" s="1"/>
  <c r="X25" i="7"/>
  <c r="V25" i="7"/>
  <c r="U25" i="7"/>
  <c r="T25" i="7"/>
  <c r="G25" i="7" s="1"/>
  <c r="S25" i="7"/>
  <c r="Q25" i="7"/>
  <c r="P25" i="7"/>
  <c r="O25" i="7"/>
  <c r="H25" i="7" s="1"/>
  <c r="N25" i="7"/>
  <c r="L25" i="7"/>
  <c r="K25" i="7"/>
  <c r="J25" i="7"/>
  <c r="D25" i="7"/>
  <c r="C25" i="7"/>
  <c r="B25" i="7"/>
  <c r="AA24" i="7"/>
  <c r="Z24" i="7"/>
  <c r="J24" i="7" s="1"/>
  <c r="Y24" i="7"/>
  <c r="X24" i="7"/>
  <c r="B24" i="7" s="1"/>
  <c r="V24" i="7"/>
  <c r="U24" i="7"/>
  <c r="K24" i="7" s="1"/>
  <c r="T24" i="7"/>
  <c r="S24" i="7"/>
  <c r="C24" i="7" s="1"/>
  <c r="Q24" i="7"/>
  <c r="P24" i="7"/>
  <c r="L24" i="7" s="1"/>
  <c r="O24" i="7"/>
  <c r="N24" i="7"/>
  <c r="D24" i="7" s="1"/>
  <c r="H24" i="7"/>
  <c r="G24" i="7"/>
  <c r="F24" i="7"/>
  <c r="AA23" i="7"/>
  <c r="Z23" i="7"/>
  <c r="Y23" i="7"/>
  <c r="F23" i="7" s="1"/>
  <c r="X23" i="7"/>
  <c r="V23" i="7"/>
  <c r="U23" i="7"/>
  <c r="T23" i="7"/>
  <c r="G23" i="7" s="1"/>
  <c r="S23" i="7"/>
  <c r="Q23" i="7"/>
  <c r="P23" i="7"/>
  <c r="O23" i="7"/>
  <c r="H23" i="7" s="1"/>
  <c r="N23" i="7"/>
  <c r="L23" i="7"/>
  <c r="K23" i="7"/>
  <c r="J23" i="7"/>
  <c r="D23" i="7"/>
  <c r="C23" i="7"/>
  <c r="B23" i="7"/>
  <c r="AA21" i="7"/>
  <c r="Z21" i="7"/>
  <c r="J21" i="7" s="1"/>
  <c r="Y21" i="7"/>
  <c r="X21" i="7"/>
  <c r="B21" i="7" s="1"/>
  <c r="V21" i="7"/>
  <c r="U21" i="7"/>
  <c r="K21" i="7" s="1"/>
  <c r="T21" i="7"/>
  <c r="S21" i="7"/>
  <c r="C21" i="7" s="1"/>
  <c r="Q21" i="7"/>
  <c r="P21" i="7"/>
  <c r="L21" i="7" s="1"/>
  <c r="O21" i="7"/>
  <c r="N21" i="7"/>
  <c r="D21" i="7" s="1"/>
  <c r="H21" i="7"/>
  <c r="G21" i="7"/>
  <c r="F21" i="7"/>
  <c r="AA20" i="7"/>
  <c r="Z20" i="7"/>
  <c r="Y20" i="7"/>
  <c r="F20" i="7" s="1"/>
  <c r="X20" i="7"/>
  <c r="V20" i="7"/>
  <c r="U20" i="7"/>
  <c r="T20" i="7"/>
  <c r="G20" i="7" s="1"/>
  <c r="S20" i="7"/>
  <c r="Q20" i="7"/>
  <c r="P20" i="7"/>
  <c r="O20" i="7"/>
  <c r="H20" i="7" s="1"/>
  <c r="N20" i="7"/>
  <c r="L20" i="7"/>
  <c r="K20" i="7"/>
  <c r="J20" i="7"/>
  <c r="D20" i="7"/>
  <c r="C20" i="7"/>
  <c r="B20" i="7"/>
  <c r="AA19" i="7"/>
  <c r="Z19" i="7"/>
  <c r="J19" i="7" s="1"/>
  <c r="Y19" i="7"/>
  <c r="X19" i="7"/>
  <c r="B19" i="7" s="1"/>
  <c r="V19" i="7"/>
  <c r="U19" i="7"/>
  <c r="K19" i="7" s="1"/>
  <c r="T19" i="7"/>
  <c r="S19" i="7"/>
  <c r="C19" i="7" s="1"/>
  <c r="Q19" i="7"/>
  <c r="P19" i="7"/>
  <c r="L19" i="7" s="1"/>
  <c r="O19" i="7"/>
  <c r="N19" i="7"/>
  <c r="D19" i="7" s="1"/>
  <c r="H19" i="7"/>
  <c r="G19" i="7"/>
  <c r="F19" i="7"/>
  <c r="AA18" i="7"/>
  <c r="Z18" i="7"/>
  <c r="Y18" i="7"/>
  <c r="F18" i="7" s="1"/>
  <c r="X18" i="7"/>
  <c r="V18" i="7"/>
  <c r="U18" i="7"/>
  <c r="T18" i="7"/>
  <c r="G18" i="7" s="1"/>
  <c r="S18" i="7"/>
  <c r="Q18" i="7"/>
  <c r="P18" i="7"/>
  <c r="O18" i="7"/>
  <c r="H18" i="7" s="1"/>
  <c r="N18" i="7"/>
  <c r="L18" i="7"/>
  <c r="K18" i="7"/>
  <c r="J18" i="7"/>
  <c r="D18" i="7"/>
  <c r="C18" i="7"/>
  <c r="B18" i="7"/>
  <c r="AA17" i="7"/>
  <c r="Z17" i="7"/>
  <c r="J17" i="7" s="1"/>
  <c r="Y17" i="7"/>
  <c r="X17" i="7"/>
  <c r="B17" i="7" s="1"/>
  <c r="V17" i="7"/>
  <c r="U17" i="7"/>
  <c r="K17" i="7" s="1"/>
  <c r="T17" i="7"/>
  <c r="S17" i="7"/>
  <c r="C17" i="7" s="1"/>
  <c r="Q17" i="7"/>
  <c r="P17" i="7"/>
  <c r="L17" i="7" s="1"/>
  <c r="O17" i="7"/>
  <c r="N17" i="7"/>
  <c r="D17" i="7" s="1"/>
  <c r="H17" i="7"/>
  <c r="G17" i="7"/>
  <c r="F17" i="7"/>
  <c r="AA15" i="7"/>
  <c r="Z15" i="7"/>
  <c r="Y15" i="7"/>
  <c r="F15" i="7" s="1"/>
  <c r="X15" i="7"/>
  <c r="V15" i="7"/>
  <c r="U15" i="7"/>
  <c r="T15" i="7"/>
  <c r="G15" i="7" s="1"/>
  <c r="S15" i="7"/>
  <c r="Q15" i="7"/>
  <c r="P15" i="7"/>
  <c r="O15" i="7"/>
  <c r="H15" i="7" s="1"/>
  <c r="N15" i="7"/>
  <c r="L15" i="7"/>
  <c r="K15" i="7"/>
  <c r="J15" i="7"/>
  <c r="D15" i="7"/>
  <c r="C15" i="7"/>
  <c r="B15" i="7"/>
  <c r="AA14" i="7"/>
  <c r="Z14" i="7"/>
  <c r="J14" i="7" s="1"/>
  <c r="Y14" i="7"/>
  <c r="X14" i="7"/>
  <c r="B14" i="7" s="1"/>
  <c r="V14" i="7"/>
  <c r="U14" i="7"/>
  <c r="K14" i="7" s="1"/>
  <c r="T14" i="7"/>
  <c r="S14" i="7"/>
  <c r="C14" i="7" s="1"/>
  <c r="Q14" i="7"/>
  <c r="P14" i="7"/>
  <c r="L14" i="7" s="1"/>
  <c r="O14" i="7"/>
  <c r="N14" i="7"/>
  <c r="D14" i="7" s="1"/>
  <c r="H14" i="7"/>
  <c r="G14" i="7"/>
  <c r="F14" i="7"/>
  <c r="AA13" i="7"/>
  <c r="Z13" i="7"/>
  <c r="Y13" i="7"/>
  <c r="F13" i="7" s="1"/>
  <c r="X13" i="7"/>
  <c r="V13" i="7"/>
  <c r="U13" i="7"/>
  <c r="T13" i="7"/>
  <c r="G13" i="7" s="1"/>
  <c r="S13" i="7"/>
  <c r="Q13" i="7"/>
  <c r="P13" i="7"/>
  <c r="O13" i="7"/>
  <c r="H13" i="7" s="1"/>
  <c r="N13" i="7"/>
  <c r="L13" i="7"/>
  <c r="K13" i="7"/>
  <c r="J13" i="7"/>
  <c r="D13" i="7"/>
  <c r="C13" i="7"/>
  <c r="B13" i="7"/>
  <c r="AA12" i="7"/>
  <c r="Z12" i="7"/>
  <c r="J12" i="7" s="1"/>
  <c r="Y12" i="7"/>
  <c r="X12" i="7"/>
  <c r="B12" i="7" s="1"/>
  <c r="V12" i="7"/>
  <c r="U12" i="7"/>
  <c r="K12" i="7" s="1"/>
  <c r="T12" i="7"/>
  <c r="S12" i="7"/>
  <c r="C12" i="7" s="1"/>
  <c r="Q12" i="7"/>
  <c r="P12" i="7"/>
  <c r="L12" i="7" s="1"/>
  <c r="O12" i="7"/>
  <c r="N12" i="7"/>
  <c r="D12" i="7" s="1"/>
  <c r="H12" i="7"/>
  <c r="G12" i="7"/>
  <c r="F12" i="7"/>
  <c r="AA11" i="7"/>
  <c r="Z11" i="7"/>
  <c r="Y11" i="7"/>
  <c r="F11" i="7" s="1"/>
  <c r="X11" i="7"/>
  <c r="V11" i="7"/>
  <c r="U11" i="7"/>
  <c r="T11" i="7"/>
  <c r="G11" i="7" s="1"/>
  <c r="S11" i="7"/>
  <c r="Q11" i="7"/>
  <c r="P11" i="7"/>
  <c r="O11" i="7"/>
  <c r="H11" i="7" s="1"/>
  <c r="N11" i="7"/>
  <c r="L11" i="7"/>
  <c r="K11" i="7"/>
  <c r="J11" i="7"/>
  <c r="D11" i="7"/>
  <c r="C11" i="7"/>
  <c r="B11" i="7"/>
  <c r="AA9" i="7"/>
  <c r="Z9" i="7"/>
  <c r="J9" i="7" s="1"/>
  <c r="Y9" i="7"/>
  <c r="X9" i="7"/>
  <c r="B9" i="7" s="1"/>
  <c r="V9" i="7"/>
  <c r="U9" i="7"/>
  <c r="K9" i="7" s="1"/>
  <c r="T9" i="7"/>
  <c r="S9" i="7"/>
  <c r="C9" i="7" s="1"/>
  <c r="Q9" i="7"/>
  <c r="P9" i="7"/>
  <c r="L9" i="7" s="1"/>
  <c r="O9" i="7"/>
  <c r="N9" i="7"/>
  <c r="D9" i="7" s="1"/>
  <c r="H9" i="7"/>
  <c r="G9" i="7"/>
  <c r="F9" i="7"/>
  <c r="L30" i="6"/>
  <c r="N21" i="6"/>
  <c r="D21" i="6"/>
  <c r="H10" i="6"/>
  <c r="Y39" i="5"/>
  <c r="W39" i="5"/>
  <c r="U39" i="5"/>
  <c r="S39" i="5"/>
  <c r="Q39" i="5"/>
  <c r="O39" i="5"/>
  <c r="M39" i="5"/>
  <c r="K39" i="5"/>
  <c r="I39" i="5"/>
  <c r="G39" i="5"/>
  <c r="E39" i="5"/>
  <c r="C39" i="5"/>
  <c r="B39" i="5" s="1"/>
  <c r="Y38" i="5"/>
  <c r="W38" i="5"/>
  <c r="U38" i="5"/>
  <c r="S38" i="5"/>
  <c r="Q38" i="5"/>
  <c r="O38" i="5"/>
  <c r="M38" i="5"/>
  <c r="K38" i="5"/>
  <c r="I38" i="5"/>
  <c r="G38" i="5"/>
  <c r="E38" i="5"/>
  <c r="C38" i="5"/>
  <c r="B38" i="5"/>
  <c r="Y37" i="5"/>
  <c r="W37" i="5"/>
  <c r="U37" i="5"/>
  <c r="S37" i="5"/>
  <c r="Q37" i="5"/>
  <c r="O37" i="5"/>
  <c r="M37" i="5"/>
  <c r="K37" i="5"/>
  <c r="I37" i="5"/>
  <c r="G37" i="5"/>
  <c r="E37" i="5"/>
  <c r="C37" i="5"/>
  <c r="B37" i="5" s="1"/>
  <c r="Y36" i="5"/>
  <c r="W36" i="5"/>
  <c r="U36" i="5"/>
  <c r="S36" i="5"/>
  <c r="Q36" i="5"/>
  <c r="O36" i="5"/>
  <c r="M36" i="5"/>
  <c r="K36" i="5"/>
  <c r="I36" i="5"/>
  <c r="G36" i="5"/>
  <c r="E36" i="5"/>
  <c r="C36" i="5"/>
  <c r="B36" i="5" s="1"/>
  <c r="Y34" i="5"/>
  <c r="W34" i="5"/>
  <c r="U34" i="5"/>
  <c r="S34" i="5"/>
  <c r="Q34" i="5"/>
  <c r="O34" i="5"/>
  <c r="M34" i="5"/>
  <c r="K34" i="5"/>
  <c r="I34" i="5"/>
  <c r="G34" i="5"/>
  <c r="E34" i="5"/>
  <c r="C34" i="5"/>
  <c r="Y33" i="5"/>
  <c r="W33" i="5"/>
  <c r="U33" i="5"/>
  <c r="S33" i="5"/>
  <c r="Q33" i="5"/>
  <c r="O33" i="5"/>
  <c r="M33" i="5"/>
  <c r="K33" i="5"/>
  <c r="I33" i="5"/>
  <c r="G33" i="5"/>
  <c r="B33" i="5" s="1"/>
  <c r="E33" i="5"/>
  <c r="C33" i="5"/>
  <c r="Y32" i="5"/>
  <c r="W32" i="5"/>
  <c r="U32" i="5"/>
  <c r="S32" i="5"/>
  <c r="Q32" i="5"/>
  <c r="O32" i="5"/>
  <c r="M32" i="5"/>
  <c r="K32" i="5"/>
  <c r="I32" i="5"/>
  <c r="G32" i="5"/>
  <c r="E32" i="5"/>
  <c r="C32" i="5"/>
  <c r="B32" i="5"/>
  <c r="Y31" i="5"/>
  <c r="W31" i="5"/>
  <c r="U31" i="5"/>
  <c r="S31" i="5"/>
  <c r="Q31" i="5"/>
  <c r="O31" i="5"/>
  <c r="M31" i="5"/>
  <c r="K31" i="5"/>
  <c r="I31" i="5"/>
  <c r="G31" i="5"/>
  <c r="E31" i="5"/>
  <c r="C31" i="5"/>
  <c r="B31" i="5" s="1"/>
  <c r="Y30" i="5"/>
  <c r="W30" i="5"/>
  <c r="U30" i="5"/>
  <c r="S30" i="5"/>
  <c r="Q30" i="5"/>
  <c r="O30" i="5"/>
  <c r="M30" i="5"/>
  <c r="K30" i="5"/>
  <c r="I30" i="5"/>
  <c r="G30" i="5"/>
  <c r="E30" i="5"/>
  <c r="C30" i="5"/>
  <c r="Y28" i="5"/>
  <c r="W28" i="5"/>
  <c r="U28" i="5"/>
  <c r="S28" i="5"/>
  <c r="Q28" i="5"/>
  <c r="O28" i="5"/>
  <c r="M28" i="5"/>
  <c r="K28" i="5"/>
  <c r="I28" i="5"/>
  <c r="G28" i="5"/>
  <c r="E28" i="5"/>
  <c r="B28" i="5" s="1"/>
  <c r="C28" i="5"/>
  <c r="Y27" i="5"/>
  <c r="W27" i="5"/>
  <c r="U27" i="5"/>
  <c r="S27" i="5"/>
  <c r="Q27" i="5"/>
  <c r="O27" i="5"/>
  <c r="M27" i="5"/>
  <c r="K27" i="5"/>
  <c r="I27" i="5"/>
  <c r="G27" i="5"/>
  <c r="E27" i="5"/>
  <c r="C27" i="5"/>
  <c r="B27" i="5"/>
  <c r="Y26" i="5"/>
  <c r="W26" i="5"/>
  <c r="U26" i="5"/>
  <c r="S26" i="5"/>
  <c r="Q26" i="5"/>
  <c r="O26" i="5"/>
  <c r="M26" i="5"/>
  <c r="K26" i="5"/>
  <c r="I26" i="5"/>
  <c r="G26" i="5"/>
  <c r="E26" i="5"/>
  <c r="C26" i="5"/>
  <c r="B26" i="5" s="1"/>
  <c r="Y25" i="5"/>
  <c r="W25" i="5"/>
  <c r="U25" i="5"/>
  <c r="S25" i="5"/>
  <c r="Q25" i="5"/>
  <c r="O25" i="5"/>
  <c r="M25" i="5"/>
  <c r="K25" i="5"/>
  <c r="I25" i="5"/>
  <c r="G25" i="5"/>
  <c r="E25" i="5"/>
  <c r="C25" i="5"/>
  <c r="Y24" i="5"/>
  <c r="W24" i="5"/>
  <c r="U24" i="5"/>
  <c r="S24" i="5"/>
  <c r="Q24" i="5"/>
  <c r="O24" i="5"/>
  <c r="M24" i="5"/>
  <c r="K24" i="5"/>
  <c r="I24" i="5"/>
  <c r="G24" i="5"/>
  <c r="E24" i="5"/>
  <c r="B24" i="5" s="1"/>
  <c r="C24" i="5"/>
  <c r="Y22" i="5"/>
  <c r="W22" i="5"/>
  <c r="U22" i="5"/>
  <c r="S22" i="5"/>
  <c r="Q22" i="5"/>
  <c r="O22" i="5"/>
  <c r="M22" i="5"/>
  <c r="K22" i="5"/>
  <c r="I22" i="5"/>
  <c r="G22" i="5"/>
  <c r="E22" i="5"/>
  <c r="C22" i="5"/>
  <c r="Y21" i="5"/>
  <c r="W21" i="5"/>
  <c r="U21" i="5"/>
  <c r="S21" i="5"/>
  <c r="Q21" i="5"/>
  <c r="O21" i="5"/>
  <c r="M21" i="5"/>
  <c r="K21" i="5"/>
  <c r="I21" i="5"/>
  <c r="G21" i="5"/>
  <c r="E21" i="5"/>
  <c r="C21" i="5"/>
  <c r="B21" i="5"/>
  <c r="Y20" i="5"/>
  <c r="W20" i="5"/>
  <c r="U20" i="5"/>
  <c r="S20" i="5"/>
  <c r="Q20" i="5"/>
  <c r="O20" i="5"/>
  <c r="M20" i="5"/>
  <c r="K20" i="5"/>
  <c r="I20" i="5"/>
  <c r="G20" i="5"/>
  <c r="E20" i="5"/>
  <c r="C20" i="5"/>
  <c r="B20" i="5" s="1"/>
  <c r="Y19" i="5"/>
  <c r="W19" i="5"/>
  <c r="U19" i="5"/>
  <c r="S19" i="5"/>
  <c r="Q19" i="5"/>
  <c r="O19" i="5"/>
  <c r="M19" i="5"/>
  <c r="K19" i="5"/>
  <c r="I19" i="5"/>
  <c r="G19" i="5"/>
  <c r="E19" i="5"/>
  <c r="C19" i="5"/>
  <c r="B19" i="5"/>
  <c r="Y18" i="5"/>
  <c r="W18" i="5"/>
  <c r="U18" i="5"/>
  <c r="S18" i="5"/>
  <c r="Q18" i="5"/>
  <c r="O18" i="5"/>
  <c r="M18" i="5"/>
  <c r="K18" i="5"/>
  <c r="I18" i="5"/>
  <c r="G18" i="5"/>
  <c r="E18" i="5"/>
  <c r="C18" i="5"/>
  <c r="B18" i="5" s="1"/>
  <c r="Y16" i="5"/>
  <c r="W16" i="5"/>
  <c r="U16" i="5"/>
  <c r="S16" i="5"/>
  <c r="Q16" i="5"/>
  <c r="O16" i="5"/>
  <c r="M16" i="5"/>
  <c r="K16" i="5"/>
  <c r="I16" i="5"/>
  <c r="G16" i="5"/>
  <c r="E16" i="5"/>
  <c r="C16" i="5"/>
  <c r="B16" i="5" s="1"/>
  <c r="Y15" i="5"/>
  <c r="W15" i="5"/>
  <c r="U15" i="5"/>
  <c r="S15" i="5"/>
  <c r="Q15" i="5"/>
  <c r="O15" i="5"/>
  <c r="M15" i="5"/>
  <c r="K15" i="5"/>
  <c r="I15" i="5"/>
  <c r="G15" i="5"/>
  <c r="E15" i="5"/>
  <c r="C15" i="5"/>
  <c r="Y14" i="5"/>
  <c r="W14" i="5"/>
  <c r="U14" i="5"/>
  <c r="S14" i="5"/>
  <c r="Q14" i="5"/>
  <c r="O14" i="5"/>
  <c r="M14" i="5"/>
  <c r="K14" i="5"/>
  <c r="I14" i="5"/>
  <c r="G14" i="5"/>
  <c r="E14" i="5"/>
  <c r="C14" i="5"/>
  <c r="B14" i="5"/>
  <c r="Y13" i="5"/>
  <c r="W13" i="5"/>
  <c r="U13" i="5"/>
  <c r="S13" i="5"/>
  <c r="Q13" i="5"/>
  <c r="O13" i="5"/>
  <c r="M13" i="5"/>
  <c r="K13" i="5"/>
  <c r="I13" i="5"/>
  <c r="G13" i="5"/>
  <c r="E13" i="5"/>
  <c r="C13" i="5"/>
  <c r="B13" i="5" s="1"/>
  <c r="Y12" i="5"/>
  <c r="W12" i="5"/>
  <c r="U12" i="5"/>
  <c r="S12" i="5"/>
  <c r="Q12" i="5"/>
  <c r="O12" i="5"/>
  <c r="M12" i="5"/>
  <c r="K12" i="5"/>
  <c r="I12" i="5"/>
  <c r="G12" i="5"/>
  <c r="E12" i="5"/>
  <c r="C12" i="5"/>
  <c r="Y10" i="5"/>
  <c r="W10" i="5"/>
  <c r="U10" i="5"/>
  <c r="S10" i="5"/>
  <c r="Q10" i="5"/>
  <c r="O10" i="5"/>
  <c r="M10" i="5"/>
  <c r="K10" i="5"/>
  <c r="I10" i="5"/>
  <c r="G10" i="5"/>
  <c r="E10" i="5"/>
  <c r="C10" i="5"/>
  <c r="AL39" i="4"/>
  <c r="AM34" i="4" s="1"/>
  <c r="AI39" i="4"/>
  <c r="AF39" i="4"/>
  <c r="AC39" i="4"/>
  <c r="Z39" i="4"/>
  <c r="W39" i="4"/>
  <c r="T39" i="4"/>
  <c r="U39" i="4" s="1"/>
  <c r="Q39" i="4"/>
  <c r="N39" i="4"/>
  <c r="K39" i="4"/>
  <c r="H39" i="4"/>
  <c r="E39" i="4"/>
  <c r="AL38" i="4"/>
  <c r="AI38" i="4"/>
  <c r="AF38" i="4"/>
  <c r="AC38" i="4"/>
  <c r="Z38" i="4"/>
  <c r="W38" i="4"/>
  <c r="U38" i="4"/>
  <c r="T38" i="4"/>
  <c r="Q38" i="4"/>
  <c r="N38" i="4"/>
  <c r="K38" i="4"/>
  <c r="L36" i="4" s="1"/>
  <c r="H38" i="4"/>
  <c r="E38" i="4"/>
  <c r="AL37" i="4"/>
  <c r="AI37" i="4"/>
  <c r="AF37" i="4"/>
  <c r="AC37" i="4"/>
  <c r="Z37" i="4"/>
  <c r="W37" i="4"/>
  <c r="U37" i="4"/>
  <c r="T37" i="4"/>
  <c r="Q37" i="4"/>
  <c r="N37" i="4"/>
  <c r="K37" i="4"/>
  <c r="H37" i="4"/>
  <c r="E37" i="4"/>
  <c r="B37" i="4"/>
  <c r="AL36" i="4"/>
  <c r="AJ36" i="4"/>
  <c r="AI36" i="4"/>
  <c r="AF36" i="4"/>
  <c r="AC36" i="4"/>
  <c r="Z36" i="4"/>
  <c r="W36" i="4"/>
  <c r="T36" i="4"/>
  <c r="Q36" i="4"/>
  <c r="N36" i="4"/>
  <c r="K36" i="4"/>
  <c r="H36" i="4"/>
  <c r="E36" i="4"/>
  <c r="B36" i="4" s="1"/>
  <c r="AL34" i="4"/>
  <c r="AI34" i="4"/>
  <c r="AF34" i="4"/>
  <c r="AC34" i="4"/>
  <c r="Z34" i="4"/>
  <c r="W34" i="4"/>
  <c r="U34" i="4"/>
  <c r="T34" i="4"/>
  <c r="Q34" i="4"/>
  <c r="N34" i="4"/>
  <c r="K34" i="4"/>
  <c r="H34" i="4"/>
  <c r="E34" i="4"/>
  <c r="AL33" i="4"/>
  <c r="AI33" i="4"/>
  <c r="AF33" i="4"/>
  <c r="AC33" i="4"/>
  <c r="Z33" i="4"/>
  <c r="W33" i="4"/>
  <c r="T33" i="4"/>
  <c r="Q33" i="4"/>
  <c r="N33" i="4"/>
  <c r="K33" i="4"/>
  <c r="H33" i="4"/>
  <c r="E33" i="4"/>
  <c r="AL32" i="4"/>
  <c r="AI32" i="4"/>
  <c r="AF32" i="4"/>
  <c r="AC32" i="4"/>
  <c r="Z32" i="4"/>
  <c r="W32" i="4"/>
  <c r="T32" i="4"/>
  <c r="Q32" i="4"/>
  <c r="N32" i="4"/>
  <c r="K32" i="4"/>
  <c r="H32" i="4"/>
  <c r="F32" i="4"/>
  <c r="E32" i="4"/>
  <c r="B32" i="4"/>
  <c r="AL31" i="4"/>
  <c r="AI31" i="4"/>
  <c r="AF31" i="4"/>
  <c r="AC31" i="4"/>
  <c r="Z31" i="4"/>
  <c r="W31" i="4"/>
  <c r="U31" i="4"/>
  <c r="T31" i="4"/>
  <c r="Q31" i="4"/>
  <c r="N31" i="4"/>
  <c r="K31" i="4"/>
  <c r="H31" i="4"/>
  <c r="E31" i="4"/>
  <c r="B31" i="4" s="1"/>
  <c r="AL30" i="4"/>
  <c r="AI30" i="4"/>
  <c r="AF30" i="4"/>
  <c r="AG30" i="4" s="1"/>
  <c r="AC30" i="4"/>
  <c r="Z30" i="4"/>
  <c r="X30" i="4"/>
  <c r="W30" i="4"/>
  <c r="T30" i="4"/>
  <c r="Q30" i="4"/>
  <c r="N30" i="4"/>
  <c r="O30" i="4" s="1"/>
  <c r="K30" i="4"/>
  <c r="H30" i="4"/>
  <c r="E30" i="4"/>
  <c r="AM28" i="4"/>
  <c r="AL28" i="4"/>
  <c r="AI28" i="4"/>
  <c r="AF28" i="4"/>
  <c r="AC28" i="4"/>
  <c r="AD28" i="4" s="1"/>
  <c r="Z28" i="4"/>
  <c r="W28" i="4"/>
  <c r="U28" i="4"/>
  <c r="T28" i="4"/>
  <c r="Q28" i="4"/>
  <c r="N28" i="4"/>
  <c r="K28" i="4"/>
  <c r="H28" i="4"/>
  <c r="E28" i="4"/>
  <c r="AL27" i="4"/>
  <c r="AI27" i="4"/>
  <c r="AF27" i="4"/>
  <c r="AC27" i="4"/>
  <c r="Z27" i="4"/>
  <c r="W27" i="4"/>
  <c r="T27" i="4"/>
  <c r="Q27" i="4"/>
  <c r="N27" i="4"/>
  <c r="K27" i="4"/>
  <c r="H27" i="4"/>
  <c r="F27" i="4"/>
  <c r="E27" i="4"/>
  <c r="B27" i="4"/>
  <c r="AL26" i="4"/>
  <c r="AI26" i="4"/>
  <c r="AF26" i="4"/>
  <c r="AC26" i="4"/>
  <c r="Z26" i="4"/>
  <c r="W26" i="4"/>
  <c r="U26" i="4"/>
  <c r="T26" i="4"/>
  <c r="Q26" i="4"/>
  <c r="N26" i="4"/>
  <c r="K26" i="4"/>
  <c r="H26" i="4"/>
  <c r="E26" i="4"/>
  <c r="B26" i="4" s="1"/>
  <c r="AL25" i="4"/>
  <c r="AI25" i="4"/>
  <c r="AG25" i="4"/>
  <c r="AF25" i="4"/>
  <c r="AC25" i="4"/>
  <c r="Z25" i="4"/>
  <c r="W25" i="4"/>
  <c r="T25" i="4"/>
  <c r="Q25" i="4"/>
  <c r="N25" i="4"/>
  <c r="K25" i="4"/>
  <c r="H25" i="4"/>
  <c r="E25" i="4"/>
  <c r="AL24" i="4"/>
  <c r="AI24" i="4"/>
  <c r="AF24" i="4"/>
  <c r="AC24" i="4"/>
  <c r="Z24" i="4"/>
  <c r="W24" i="4"/>
  <c r="T24" i="4"/>
  <c r="Q24" i="4"/>
  <c r="R24" i="4" s="1"/>
  <c r="N24" i="4"/>
  <c r="K24" i="4"/>
  <c r="H24" i="4"/>
  <c r="E24" i="4"/>
  <c r="AL22" i="4"/>
  <c r="AI22" i="4"/>
  <c r="AG22" i="4"/>
  <c r="AF22" i="4"/>
  <c r="AC22" i="4"/>
  <c r="Z22" i="4"/>
  <c r="AA22" i="4" s="1"/>
  <c r="W22" i="4"/>
  <c r="T22" i="4"/>
  <c r="U22" i="4" s="1"/>
  <c r="Q22" i="4"/>
  <c r="N22" i="4"/>
  <c r="K22" i="4"/>
  <c r="H22" i="4"/>
  <c r="I12" i="4" s="1"/>
  <c r="E22" i="4"/>
  <c r="AL21" i="4"/>
  <c r="AI21" i="4"/>
  <c r="AF21" i="4"/>
  <c r="AC21" i="4"/>
  <c r="Z21" i="4"/>
  <c r="X21" i="4"/>
  <c r="W21" i="4"/>
  <c r="X13" i="4" s="1"/>
  <c r="T21" i="4"/>
  <c r="Q21" i="4"/>
  <c r="N21" i="4"/>
  <c r="K21" i="4"/>
  <c r="H21" i="4"/>
  <c r="F21" i="4"/>
  <c r="E21" i="4"/>
  <c r="AL20" i="4"/>
  <c r="AI20" i="4"/>
  <c r="AF20" i="4"/>
  <c r="AC20" i="4"/>
  <c r="Z20" i="4"/>
  <c r="W20" i="4"/>
  <c r="T20" i="4"/>
  <c r="Q20" i="4"/>
  <c r="N20" i="4"/>
  <c r="K20" i="4"/>
  <c r="H20" i="4"/>
  <c r="E20" i="4"/>
  <c r="AL19" i="4"/>
  <c r="AI19" i="4"/>
  <c r="AJ20" i="4" s="1"/>
  <c r="AG19" i="4"/>
  <c r="AF19" i="4"/>
  <c r="AC19" i="4"/>
  <c r="AA19" i="4"/>
  <c r="Z19" i="4"/>
  <c r="W19" i="4"/>
  <c r="T19" i="4"/>
  <c r="Q19" i="4"/>
  <c r="N19" i="4"/>
  <c r="K19" i="4"/>
  <c r="H19" i="4"/>
  <c r="E19" i="4"/>
  <c r="AL18" i="4"/>
  <c r="AI18" i="4"/>
  <c r="AF18" i="4"/>
  <c r="AC18" i="4"/>
  <c r="AA18" i="4"/>
  <c r="Z18" i="4"/>
  <c r="W18" i="4"/>
  <c r="U18" i="4"/>
  <c r="T18" i="4"/>
  <c r="Q18" i="4"/>
  <c r="N18" i="4"/>
  <c r="K18" i="4"/>
  <c r="H18" i="4"/>
  <c r="E18" i="4"/>
  <c r="B18" i="4"/>
  <c r="AL16" i="4"/>
  <c r="AI16" i="4"/>
  <c r="AF16" i="4"/>
  <c r="AC16" i="4"/>
  <c r="Z16" i="4"/>
  <c r="W16" i="4"/>
  <c r="T16" i="4"/>
  <c r="R16" i="4"/>
  <c r="Q16" i="4"/>
  <c r="N16" i="4"/>
  <c r="K16" i="4"/>
  <c r="H16" i="4"/>
  <c r="E16" i="4"/>
  <c r="B16" i="4" s="1"/>
  <c r="AM15" i="4"/>
  <c r="AL15" i="4"/>
  <c r="AM31" i="4" s="1"/>
  <c r="AI15" i="4"/>
  <c r="AF15" i="4"/>
  <c r="AC15" i="4"/>
  <c r="Z15" i="4"/>
  <c r="W15" i="4"/>
  <c r="U15" i="4"/>
  <c r="T15" i="4"/>
  <c r="Q15" i="4"/>
  <c r="N15" i="4"/>
  <c r="K15" i="4"/>
  <c r="H15" i="4"/>
  <c r="I19" i="4" s="1"/>
  <c r="E15" i="4"/>
  <c r="AL14" i="4"/>
  <c r="AI14" i="4"/>
  <c r="AF14" i="4"/>
  <c r="AC14" i="4"/>
  <c r="Z14" i="4"/>
  <c r="W14" i="4"/>
  <c r="T14" i="4"/>
  <c r="Q14" i="4"/>
  <c r="N14" i="4"/>
  <c r="K14" i="4"/>
  <c r="H14" i="4"/>
  <c r="E14" i="4"/>
  <c r="AL13" i="4"/>
  <c r="AJ13" i="4"/>
  <c r="AI13" i="4"/>
  <c r="AF13" i="4"/>
  <c r="AC13" i="4"/>
  <c r="Z13" i="4"/>
  <c r="W13" i="4"/>
  <c r="T13" i="4"/>
  <c r="Q13" i="4"/>
  <c r="N13" i="4"/>
  <c r="K13" i="4"/>
  <c r="H13" i="4"/>
  <c r="F13" i="4"/>
  <c r="E13" i="4"/>
  <c r="B13" i="4"/>
  <c r="AL12" i="4"/>
  <c r="AI12" i="4"/>
  <c r="AF12" i="4"/>
  <c r="AC12" i="4"/>
  <c r="AA12" i="4"/>
  <c r="Z12" i="4"/>
  <c r="W12" i="4"/>
  <c r="U12" i="4"/>
  <c r="T12" i="4"/>
  <c r="Q12" i="4"/>
  <c r="N12" i="4"/>
  <c r="K12" i="4"/>
  <c r="H12" i="4"/>
  <c r="E12" i="4"/>
  <c r="AL10" i="4"/>
  <c r="AI10" i="4"/>
  <c r="Z10" i="4"/>
  <c r="W10" i="4"/>
  <c r="N10" i="4"/>
  <c r="K10" i="4"/>
  <c r="AL39" i="3"/>
  <c r="P39" i="6" s="1"/>
  <c r="AI39" i="3"/>
  <c r="AF39" i="3"/>
  <c r="N39" i="6" s="1"/>
  <c r="AC39" i="3"/>
  <c r="Z39" i="3"/>
  <c r="W39" i="3"/>
  <c r="K39" i="6" s="1"/>
  <c r="T39" i="3"/>
  <c r="Q39" i="3"/>
  <c r="H39" i="6" s="1"/>
  <c r="N39" i="3"/>
  <c r="K39" i="3"/>
  <c r="H39" i="3"/>
  <c r="E39" i="3"/>
  <c r="C39" i="6" s="1"/>
  <c r="AL38" i="3"/>
  <c r="P38" i="6" s="1"/>
  <c r="AI38" i="3"/>
  <c r="AF38" i="3"/>
  <c r="N38" i="6" s="1"/>
  <c r="AC38" i="3"/>
  <c r="Z38" i="3"/>
  <c r="W38" i="3"/>
  <c r="T38" i="3"/>
  <c r="J38" i="6" s="1"/>
  <c r="Q38" i="3"/>
  <c r="N38" i="3"/>
  <c r="F38" i="6" s="1"/>
  <c r="K38" i="3"/>
  <c r="H38" i="3"/>
  <c r="D38" i="6" s="1"/>
  <c r="E38" i="3"/>
  <c r="AL37" i="3"/>
  <c r="AI37" i="3"/>
  <c r="O37" i="6" s="1"/>
  <c r="AF37" i="3"/>
  <c r="AC37" i="3"/>
  <c r="M37" i="6" s="1"/>
  <c r="Z37" i="3"/>
  <c r="W37" i="3"/>
  <c r="K37" i="6" s="1"/>
  <c r="T37" i="3"/>
  <c r="Q37" i="3"/>
  <c r="N37" i="3"/>
  <c r="K37" i="3"/>
  <c r="E37" i="6" s="1"/>
  <c r="H37" i="3"/>
  <c r="E37" i="3"/>
  <c r="C37" i="6" s="1"/>
  <c r="AL36" i="3"/>
  <c r="P36" i="6" s="1"/>
  <c r="AI36" i="3"/>
  <c r="AF36" i="3"/>
  <c r="AC36" i="3"/>
  <c r="Z36" i="3"/>
  <c r="L36" i="6" s="1"/>
  <c r="W36" i="3"/>
  <c r="T36" i="3"/>
  <c r="J36" i="6" s="1"/>
  <c r="Q36" i="3"/>
  <c r="N36" i="3"/>
  <c r="K36" i="3"/>
  <c r="H36" i="3"/>
  <c r="E36" i="3"/>
  <c r="AL34" i="3"/>
  <c r="AI34" i="3"/>
  <c r="O34" i="6" s="1"/>
  <c r="AF34" i="3"/>
  <c r="AC34" i="3"/>
  <c r="M34" i="6" s="1"/>
  <c r="Z34" i="3"/>
  <c r="W34" i="3"/>
  <c r="T34" i="3"/>
  <c r="Q34" i="3"/>
  <c r="H34" i="6" s="1"/>
  <c r="N34" i="3"/>
  <c r="K34" i="3"/>
  <c r="H34" i="3"/>
  <c r="E34" i="3"/>
  <c r="AL33" i="3"/>
  <c r="AI33" i="3"/>
  <c r="AF33" i="3"/>
  <c r="N33" i="6" s="1"/>
  <c r="AC33" i="3"/>
  <c r="Z33" i="3"/>
  <c r="L33" i="6" s="1"/>
  <c r="W33" i="3"/>
  <c r="T33" i="3"/>
  <c r="Q33" i="3"/>
  <c r="N33" i="3"/>
  <c r="K33" i="3"/>
  <c r="H33" i="3"/>
  <c r="D33" i="6" s="1"/>
  <c r="E33" i="3"/>
  <c r="AL32" i="3"/>
  <c r="AI32" i="3"/>
  <c r="O32" i="6" s="1"/>
  <c r="AF32" i="3"/>
  <c r="AC32" i="3"/>
  <c r="Z32" i="3"/>
  <c r="W32" i="3"/>
  <c r="K32" i="6" s="1"/>
  <c r="T32" i="3"/>
  <c r="Q32" i="3"/>
  <c r="H32" i="6" s="1"/>
  <c r="N32" i="3"/>
  <c r="K32" i="3"/>
  <c r="E32" i="6" s="1"/>
  <c r="H32" i="3"/>
  <c r="E32" i="3"/>
  <c r="AL31" i="3"/>
  <c r="P31" i="6" s="1"/>
  <c r="AI31" i="3"/>
  <c r="AF31" i="3"/>
  <c r="N31" i="6" s="1"/>
  <c r="AC31" i="3"/>
  <c r="Z31" i="3"/>
  <c r="L31" i="6" s="1"/>
  <c r="W31" i="3"/>
  <c r="T31" i="3"/>
  <c r="Q31" i="3"/>
  <c r="N31" i="3"/>
  <c r="F31" i="6" s="1"/>
  <c r="K31" i="3"/>
  <c r="H31" i="3"/>
  <c r="D31" i="6" s="1"/>
  <c r="E31" i="3"/>
  <c r="B31" i="3"/>
  <c r="AL30" i="3"/>
  <c r="AI30" i="3"/>
  <c r="AF30" i="3"/>
  <c r="AC30" i="3"/>
  <c r="M30" i="6" s="1"/>
  <c r="Z30" i="3"/>
  <c r="W30" i="3"/>
  <c r="K30" i="6" s="1"/>
  <c r="T30" i="3"/>
  <c r="J30" i="6" s="1"/>
  <c r="Q30" i="3"/>
  <c r="H30" i="6" s="1"/>
  <c r="N30" i="3"/>
  <c r="F30" i="6" s="1"/>
  <c r="K30" i="3"/>
  <c r="E30" i="6" s="1"/>
  <c r="H30" i="3"/>
  <c r="D30" i="6" s="1"/>
  <c r="E30" i="3"/>
  <c r="AL28" i="3"/>
  <c r="P28" i="6" s="1"/>
  <c r="AI28" i="3"/>
  <c r="O28" i="6" s="1"/>
  <c r="AF28" i="3"/>
  <c r="N28" i="6" s="1"/>
  <c r="AC28" i="3"/>
  <c r="M28" i="6" s="1"/>
  <c r="Z28" i="3"/>
  <c r="L28" i="6" s="1"/>
  <c r="W28" i="3"/>
  <c r="K28" i="6" s="1"/>
  <c r="T28" i="3"/>
  <c r="J28" i="6" s="1"/>
  <c r="Q28" i="3"/>
  <c r="H28" i="6" s="1"/>
  <c r="N28" i="3"/>
  <c r="F28" i="6" s="1"/>
  <c r="K28" i="3"/>
  <c r="E28" i="6" s="1"/>
  <c r="H28" i="3"/>
  <c r="D28" i="6" s="1"/>
  <c r="E28" i="3"/>
  <c r="C28" i="6" s="1"/>
  <c r="AL27" i="3"/>
  <c r="P27" i="6" s="1"/>
  <c r="AI27" i="3"/>
  <c r="O27" i="6" s="1"/>
  <c r="AF27" i="3"/>
  <c r="N27" i="6" s="1"/>
  <c r="AC27" i="3"/>
  <c r="M27" i="6" s="1"/>
  <c r="Z27" i="3"/>
  <c r="L27" i="6" s="1"/>
  <c r="W27" i="3"/>
  <c r="K27" i="6" s="1"/>
  <c r="T27" i="3"/>
  <c r="J27" i="6" s="1"/>
  <c r="Q27" i="3"/>
  <c r="H27" i="6" s="1"/>
  <c r="N27" i="3"/>
  <c r="F27" i="6" s="1"/>
  <c r="K27" i="3"/>
  <c r="E27" i="6" s="1"/>
  <c r="H27" i="3"/>
  <c r="D27" i="6" s="1"/>
  <c r="E27" i="3"/>
  <c r="AL26" i="3"/>
  <c r="P26" i="6" s="1"/>
  <c r="AI26" i="3"/>
  <c r="O26" i="6" s="1"/>
  <c r="AF26" i="3"/>
  <c r="N26" i="6" s="1"/>
  <c r="AC26" i="3"/>
  <c r="M26" i="6" s="1"/>
  <c r="Z26" i="3"/>
  <c r="L26" i="6" s="1"/>
  <c r="W26" i="3"/>
  <c r="K26" i="6" s="1"/>
  <c r="T26" i="3"/>
  <c r="J26" i="6" s="1"/>
  <c r="Q26" i="3"/>
  <c r="H26" i="6" s="1"/>
  <c r="N26" i="3"/>
  <c r="F26" i="6" s="1"/>
  <c r="K26" i="3"/>
  <c r="E26" i="6" s="1"/>
  <c r="H26" i="3"/>
  <c r="D26" i="6" s="1"/>
  <c r="E26" i="3"/>
  <c r="AL25" i="3"/>
  <c r="AI25" i="3"/>
  <c r="O25" i="6" s="1"/>
  <c r="AF25" i="3"/>
  <c r="AC25" i="3"/>
  <c r="M25" i="6" s="1"/>
  <c r="Z25" i="3"/>
  <c r="W25" i="3"/>
  <c r="K25" i="6" s="1"/>
  <c r="T25" i="3"/>
  <c r="Q25" i="3"/>
  <c r="H25" i="6" s="1"/>
  <c r="N25" i="3"/>
  <c r="K25" i="3"/>
  <c r="E25" i="6" s="1"/>
  <c r="H25" i="3"/>
  <c r="E25" i="3"/>
  <c r="C25" i="6" s="1"/>
  <c r="AL24" i="3"/>
  <c r="P24" i="6" s="1"/>
  <c r="AI24" i="3"/>
  <c r="AF24" i="3"/>
  <c r="N24" i="6" s="1"/>
  <c r="AC24" i="3"/>
  <c r="Z24" i="3"/>
  <c r="L24" i="6" s="1"/>
  <c r="W24" i="3"/>
  <c r="T24" i="3"/>
  <c r="J24" i="6" s="1"/>
  <c r="Q24" i="3"/>
  <c r="N24" i="3"/>
  <c r="F24" i="6" s="1"/>
  <c r="K24" i="3"/>
  <c r="H24" i="3"/>
  <c r="D24" i="6" s="1"/>
  <c r="E24" i="3"/>
  <c r="AL22" i="3"/>
  <c r="AI22" i="3"/>
  <c r="O22" i="6" s="1"/>
  <c r="AF22" i="3"/>
  <c r="AC22" i="3"/>
  <c r="M22" i="6" s="1"/>
  <c r="Z22" i="3"/>
  <c r="W22" i="3"/>
  <c r="K22" i="6" s="1"/>
  <c r="T22" i="3"/>
  <c r="Q22" i="3"/>
  <c r="H22" i="6" s="1"/>
  <c r="N22" i="3"/>
  <c r="K22" i="3"/>
  <c r="E22" i="6" s="1"/>
  <c r="H22" i="3"/>
  <c r="E22" i="3"/>
  <c r="C22" i="6" s="1"/>
  <c r="AL21" i="3"/>
  <c r="P21" i="6" s="1"/>
  <c r="AI21" i="3"/>
  <c r="AF21" i="3"/>
  <c r="AC21" i="3"/>
  <c r="Z21" i="3"/>
  <c r="L21" i="6" s="1"/>
  <c r="W21" i="3"/>
  <c r="T21" i="3"/>
  <c r="J21" i="6" s="1"/>
  <c r="Q21" i="3"/>
  <c r="N21" i="3"/>
  <c r="F21" i="6" s="1"/>
  <c r="K21" i="3"/>
  <c r="H21" i="3"/>
  <c r="E21" i="3"/>
  <c r="AL20" i="3"/>
  <c r="AI20" i="3"/>
  <c r="O20" i="6" s="1"/>
  <c r="AF20" i="3"/>
  <c r="AC20" i="3"/>
  <c r="M20" i="6" s="1"/>
  <c r="Z20" i="3"/>
  <c r="W20" i="3"/>
  <c r="K20" i="6" s="1"/>
  <c r="T20" i="3"/>
  <c r="Q20" i="3"/>
  <c r="H20" i="6" s="1"/>
  <c r="N20" i="3"/>
  <c r="K20" i="3"/>
  <c r="E20" i="6" s="1"/>
  <c r="H20" i="3"/>
  <c r="E20" i="3"/>
  <c r="C20" i="6" s="1"/>
  <c r="AL19" i="3"/>
  <c r="P19" i="6" s="1"/>
  <c r="AI19" i="3"/>
  <c r="AF19" i="3"/>
  <c r="N19" i="6" s="1"/>
  <c r="AC19" i="3"/>
  <c r="Z19" i="3"/>
  <c r="L19" i="6" s="1"/>
  <c r="W19" i="3"/>
  <c r="T19" i="3"/>
  <c r="J19" i="6" s="1"/>
  <c r="Q19" i="3"/>
  <c r="N19" i="3"/>
  <c r="F19" i="6" s="1"/>
  <c r="K19" i="3"/>
  <c r="H19" i="3"/>
  <c r="D19" i="6" s="1"/>
  <c r="E19" i="3"/>
  <c r="B19" i="3"/>
  <c r="B19" i="6" s="1"/>
  <c r="AL18" i="3"/>
  <c r="AI18" i="3"/>
  <c r="O18" i="6" s="1"/>
  <c r="AF18" i="3"/>
  <c r="AC18" i="3"/>
  <c r="M18" i="6" s="1"/>
  <c r="Z18" i="3"/>
  <c r="W18" i="3"/>
  <c r="K18" i="6" s="1"/>
  <c r="T18" i="3"/>
  <c r="Q18" i="3"/>
  <c r="H18" i="6" s="1"/>
  <c r="N18" i="3"/>
  <c r="K18" i="3"/>
  <c r="E18" i="6" s="1"/>
  <c r="H18" i="3"/>
  <c r="E18" i="3"/>
  <c r="C18" i="6" s="1"/>
  <c r="AL16" i="3"/>
  <c r="P16" i="6" s="1"/>
  <c r="AI16" i="3"/>
  <c r="AF16" i="3"/>
  <c r="N16" i="6" s="1"/>
  <c r="AC16" i="3"/>
  <c r="Z16" i="3"/>
  <c r="L16" i="6" s="1"/>
  <c r="W16" i="3"/>
  <c r="T16" i="3"/>
  <c r="J16" i="6" s="1"/>
  <c r="Q16" i="3"/>
  <c r="N16" i="3"/>
  <c r="F16" i="6" s="1"/>
  <c r="K16" i="3"/>
  <c r="H16" i="3"/>
  <c r="D16" i="6" s="1"/>
  <c r="E16" i="3"/>
  <c r="AL15" i="3"/>
  <c r="AI15" i="3"/>
  <c r="O15" i="6" s="1"/>
  <c r="AF15" i="3"/>
  <c r="AC15" i="3"/>
  <c r="M15" i="6" s="1"/>
  <c r="Z15" i="3"/>
  <c r="W15" i="3"/>
  <c r="K15" i="6" s="1"/>
  <c r="T15" i="3"/>
  <c r="Q15" i="3"/>
  <c r="H15" i="6" s="1"/>
  <c r="N15" i="3"/>
  <c r="K15" i="3"/>
  <c r="E15" i="6" s="1"/>
  <c r="H15" i="3"/>
  <c r="E15" i="3"/>
  <c r="C15" i="6" s="1"/>
  <c r="AL14" i="3"/>
  <c r="P14" i="6" s="1"/>
  <c r="AI14" i="3"/>
  <c r="AF14" i="3"/>
  <c r="N14" i="6" s="1"/>
  <c r="AC14" i="3"/>
  <c r="Z14" i="3"/>
  <c r="W14" i="3"/>
  <c r="T14" i="3"/>
  <c r="J14" i="6" s="1"/>
  <c r="Q14" i="3"/>
  <c r="N14" i="3"/>
  <c r="F14" i="6" s="1"/>
  <c r="K14" i="3"/>
  <c r="H14" i="3"/>
  <c r="D14" i="6" s="1"/>
  <c r="E14" i="3"/>
  <c r="AL13" i="3"/>
  <c r="AI13" i="3"/>
  <c r="O13" i="6" s="1"/>
  <c r="AF13" i="3"/>
  <c r="AC13" i="3"/>
  <c r="M13" i="6" s="1"/>
  <c r="Z13" i="3"/>
  <c r="W13" i="3"/>
  <c r="K13" i="6" s="1"/>
  <c r="T13" i="3"/>
  <c r="Q13" i="3"/>
  <c r="H13" i="6" s="1"/>
  <c r="N13" i="3"/>
  <c r="K13" i="3"/>
  <c r="E13" i="6" s="1"/>
  <c r="H13" i="3"/>
  <c r="E13" i="3"/>
  <c r="C13" i="6" s="1"/>
  <c r="AL12" i="3"/>
  <c r="AM12" i="3" s="1"/>
  <c r="AI12" i="3"/>
  <c r="AJ22" i="3" s="1"/>
  <c r="AF12" i="3"/>
  <c r="AC12" i="3"/>
  <c r="AA12" i="3"/>
  <c r="Z12" i="3"/>
  <c r="W12" i="3"/>
  <c r="T12" i="3"/>
  <c r="Q12" i="3"/>
  <c r="R30" i="3" s="1"/>
  <c r="N12" i="3"/>
  <c r="K12" i="3"/>
  <c r="H12" i="3"/>
  <c r="D12" i="6" s="1"/>
  <c r="E12" i="3"/>
  <c r="AL10" i="3"/>
  <c r="P10" i="6" s="1"/>
  <c r="AI10" i="3"/>
  <c r="O10" i="6" s="1"/>
  <c r="AF10" i="3"/>
  <c r="N10" i="6" s="1"/>
  <c r="AC10" i="3"/>
  <c r="M10" i="6" s="1"/>
  <c r="Z10" i="3"/>
  <c r="L10" i="6" s="1"/>
  <c r="W10" i="3"/>
  <c r="K10" i="6" s="1"/>
  <c r="T10" i="3"/>
  <c r="J10" i="6" s="1"/>
  <c r="Q10" i="3"/>
  <c r="N10" i="3"/>
  <c r="F10" i="6" s="1"/>
  <c r="K10" i="3"/>
  <c r="E10" i="6" s="1"/>
  <c r="H10" i="3"/>
  <c r="D10" i="6" s="1"/>
  <c r="E10" i="3"/>
  <c r="F32" i="2"/>
  <c r="I39" i="1"/>
  <c r="G39" i="1"/>
  <c r="I38" i="1"/>
  <c r="G38" i="1"/>
  <c r="I37" i="1"/>
  <c r="G37" i="1"/>
  <c r="I36" i="1"/>
  <c r="G36" i="1"/>
  <c r="I34" i="1"/>
  <c r="G34" i="1"/>
  <c r="I33" i="1"/>
  <c r="G33" i="1"/>
  <c r="I32" i="1"/>
  <c r="G32" i="1"/>
  <c r="I31" i="1"/>
  <c r="G31" i="1"/>
  <c r="I30" i="1"/>
  <c r="G30" i="1"/>
  <c r="I28" i="1"/>
  <c r="G28" i="1"/>
  <c r="I27" i="1"/>
  <c r="G27" i="1"/>
  <c r="I26" i="1"/>
  <c r="G26" i="1"/>
  <c r="I25" i="1"/>
  <c r="G25" i="1"/>
  <c r="I24" i="1"/>
  <c r="G24" i="1"/>
  <c r="I22" i="1"/>
  <c r="G22" i="1"/>
  <c r="I21" i="1"/>
  <c r="G21" i="1"/>
  <c r="I20" i="1"/>
  <c r="G20" i="1"/>
  <c r="I19" i="1"/>
  <c r="G19" i="1"/>
  <c r="I18" i="1"/>
  <c r="G18" i="1"/>
  <c r="I16" i="1"/>
  <c r="G16" i="1"/>
  <c r="I15" i="1"/>
  <c r="G15" i="1"/>
  <c r="I14" i="1"/>
  <c r="G14" i="1"/>
  <c r="I13" i="1"/>
  <c r="G13" i="1"/>
  <c r="I12" i="1"/>
  <c r="G12" i="1"/>
  <c r="I10" i="1"/>
  <c r="G10" i="1"/>
  <c r="C32" i="2" l="1"/>
  <c r="L37" i="3"/>
  <c r="E12" i="6"/>
  <c r="L12" i="3"/>
  <c r="J12" i="6"/>
  <c r="U38" i="3"/>
  <c r="L13" i="3"/>
  <c r="J13" i="6"/>
  <c r="U13" i="3"/>
  <c r="AJ13" i="3"/>
  <c r="C14" i="6"/>
  <c r="F14" i="3"/>
  <c r="U14" i="3"/>
  <c r="M14" i="6"/>
  <c r="AD14" i="3"/>
  <c r="F15" i="3"/>
  <c r="P15" i="6"/>
  <c r="AM15" i="3"/>
  <c r="O16" i="3"/>
  <c r="D18" i="6"/>
  <c r="I18" i="3"/>
  <c r="L22" i="3"/>
  <c r="J22" i="6"/>
  <c r="U22" i="3"/>
  <c r="C24" i="6"/>
  <c r="F24" i="3"/>
  <c r="U24" i="3"/>
  <c r="AD24" i="3"/>
  <c r="M24" i="6"/>
  <c r="F25" i="3"/>
  <c r="F25" i="6"/>
  <c r="O25" i="3"/>
  <c r="AD25" i="3"/>
  <c r="P25" i="6"/>
  <c r="AM25" i="3"/>
  <c r="AM26" i="3"/>
  <c r="B31" i="6"/>
  <c r="J32" i="6"/>
  <c r="U32" i="3"/>
  <c r="AG32" i="3"/>
  <c r="N32" i="6"/>
  <c r="F34" i="3"/>
  <c r="AM36" i="3"/>
  <c r="X37" i="3"/>
  <c r="AG37" i="3"/>
  <c r="N37" i="6"/>
  <c r="AD33" i="4"/>
  <c r="AD38" i="4"/>
  <c r="F12" i="6"/>
  <c r="O38" i="3"/>
  <c r="M12" i="6"/>
  <c r="AD12" i="3"/>
  <c r="F13" i="3"/>
  <c r="F13" i="6"/>
  <c r="O13" i="3"/>
  <c r="AM14" i="3"/>
  <c r="D15" i="6"/>
  <c r="I15" i="3"/>
  <c r="X15" i="3"/>
  <c r="B16" i="3"/>
  <c r="AG16" i="3"/>
  <c r="B18" i="3"/>
  <c r="R18" i="3"/>
  <c r="E19" i="6"/>
  <c r="L19" i="3"/>
  <c r="AA19" i="3"/>
  <c r="O19" i="6"/>
  <c r="AJ19" i="3"/>
  <c r="U21" i="3"/>
  <c r="M21" i="6"/>
  <c r="AD21" i="3"/>
  <c r="F22" i="3"/>
  <c r="AD22" i="3"/>
  <c r="P22" i="6"/>
  <c r="AM22" i="3"/>
  <c r="O24" i="3"/>
  <c r="K24" i="6"/>
  <c r="X24" i="3"/>
  <c r="X25" i="3"/>
  <c r="C27" i="6"/>
  <c r="B27" i="3"/>
  <c r="L27" i="3"/>
  <c r="U28" i="3"/>
  <c r="X30" i="3"/>
  <c r="B32" i="3"/>
  <c r="H33" i="6"/>
  <c r="R33" i="3"/>
  <c r="O33" i="6"/>
  <c r="AJ33" i="3"/>
  <c r="P34" i="6"/>
  <c r="AM34" i="3"/>
  <c r="U36" i="3"/>
  <c r="N36" i="6"/>
  <c r="AG36" i="3"/>
  <c r="AM38" i="3"/>
  <c r="E39" i="6"/>
  <c r="L39" i="3"/>
  <c r="AD13" i="4"/>
  <c r="R19" i="4"/>
  <c r="R14" i="4"/>
  <c r="R12" i="4"/>
  <c r="R32" i="4"/>
  <c r="R27" i="4"/>
  <c r="R13" i="4"/>
  <c r="R20" i="4"/>
  <c r="O22" i="4"/>
  <c r="B25" i="4"/>
  <c r="AA25" i="4"/>
  <c r="AJ32" i="4"/>
  <c r="AA37" i="4"/>
  <c r="D9" i="9"/>
  <c r="V9" i="9"/>
  <c r="F9" i="9"/>
  <c r="N9" i="9"/>
  <c r="R9" i="9"/>
  <c r="H10" i="4"/>
  <c r="B9" i="9"/>
  <c r="J9" i="9"/>
  <c r="L9" i="9"/>
  <c r="T10" i="4"/>
  <c r="T9" i="9"/>
  <c r="AF10" i="4"/>
  <c r="F20" i="2"/>
  <c r="L20" i="2"/>
  <c r="O12" i="3"/>
  <c r="K12" i="6"/>
  <c r="X12" i="3"/>
  <c r="X39" i="3"/>
  <c r="X32" i="3"/>
  <c r="N12" i="6"/>
  <c r="AG39" i="3"/>
  <c r="D13" i="6"/>
  <c r="I13" i="3"/>
  <c r="X13" i="3"/>
  <c r="N13" i="6"/>
  <c r="AG13" i="3"/>
  <c r="B14" i="3"/>
  <c r="I14" i="3"/>
  <c r="H14" i="6"/>
  <c r="R14" i="3"/>
  <c r="AG14" i="3"/>
  <c r="B15" i="3"/>
  <c r="R15" i="3"/>
  <c r="L15" i="6"/>
  <c r="AA15" i="3"/>
  <c r="E16" i="6"/>
  <c r="L16" i="3"/>
  <c r="AA16" i="3"/>
  <c r="O16" i="6"/>
  <c r="AJ16" i="3"/>
  <c r="L18" i="3"/>
  <c r="J18" i="6"/>
  <c r="U18" i="3"/>
  <c r="AJ18" i="3"/>
  <c r="C19" i="6"/>
  <c r="F19" i="3"/>
  <c r="U19" i="3"/>
  <c r="M19" i="6"/>
  <c r="AD19" i="3"/>
  <c r="F20" i="3"/>
  <c r="F20" i="6"/>
  <c r="O20" i="3"/>
  <c r="AD20" i="3"/>
  <c r="P20" i="6"/>
  <c r="AM20" i="3"/>
  <c r="O21" i="3"/>
  <c r="K21" i="6"/>
  <c r="X21" i="3"/>
  <c r="AM21" i="3"/>
  <c r="D22" i="6"/>
  <c r="I22" i="3"/>
  <c r="X22" i="3"/>
  <c r="N22" i="6"/>
  <c r="AG22" i="3"/>
  <c r="B24" i="3"/>
  <c r="I24" i="3"/>
  <c r="H24" i="6"/>
  <c r="R24" i="3"/>
  <c r="AG24" i="3"/>
  <c r="B25" i="3"/>
  <c r="R25" i="3"/>
  <c r="L25" i="6"/>
  <c r="AA25" i="3"/>
  <c r="AA26" i="3"/>
  <c r="F27" i="3"/>
  <c r="AD27" i="3"/>
  <c r="O28" i="3"/>
  <c r="AM28" i="3"/>
  <c r="AA30" i="3"/>
  <c r="O31" i="3"/>
  <c r="AG31" i="3"/>
  <c r="C32" i="6"/>
  <c r="F32" i="3"/>
  <c r="I33" i="3"/>
  <c r="J33" i="6"/>
  <c r="U33" i="3"/>
  <c r="J34" i="6"/>
  <c r="U34" i="3"/>
  <c r="AD34" i="3"/>
  <c r="F36" i="6"/>
  <c r="O36" i="3"/>
  <c r="K38" i="6"/>
  <c r="X38" i="3"/>
  <c r="AG38" i="3"/>
  <c r="B39" i="3"/>
  <c r="L13" i="4"/>
  <c r="AD12" i="4"/>
  <c r="AD36" i="4"/>
  <c r="AD16" i="4"/>
  <c r="AJ14" i="4"/>
  <c r="AG13" i="4"/>
  <c r="AG15" i="4"/>
  <c r="AG37" i="4"/>
  <c r="AG31" i="4"/>
  <c r="AG26" i="4"/>
  <c r="AG18" i="4"/>
  <c r="AG12" i="4"/>
  <c r="AA20" i="4"/>
  <c r="AA15" i="4"/>
  <c r="AA13" i="4"/>
  <c r="B20" i="4"/>
  <c r="I22" i="4"/>
  <c r="AD27" i="4"/>
  <c r="AD32" i="4"/>
  <c r="AD39" i="4"/>
  <c r="O12" i="6"/>
  <c r="AJ37" i="3"/>
  <c r="AJ12" i="3"/>
  <c r="F15" i="6"/>
  <c r="O15" i="3"/>
  <c r="AD15" i="3"/>
  <c r="K16" i="6"/>
  <c r="X16" i="3"/>
  <c r="AM16" i="3"/>
  <c r="X18" i="3"/>
  <c r="N18" i="6"/>
  <c r="AG18" i="3"/>
  <c r="I19" i="3"/>
  <c r="H19" i="6"/>
  <c r="R19" i="3"/>
  <c r="AG19" i="3"/>
  <c r="B20" i="3"/>
  <c r="R20" i="3"/>
  <c r="L20" i="6"/>
  <c r="AA20" i="3"/>
  <c r="E21" i="6"/>
  <c r="L21" i="3"/>
  <c r="AA21" i="3"/>
  <c r="O21" i="6"/>
  <c r="AJ21" i="3"/>
  <c r="O26" i="3"/>
  <c r="R27" i="3"/>
  <c r="AA28" i="3"/>
  <c r="F30" i="3"/>
  <c r="AD30" i="3"/>
  <c r="AG33" i="3"/>
  <c r="O34" i="3"/>
  <c r="F34" i="6"/>
  <c r="M36" i="6"/>
  <c r="AD36" i="3"/>
  <c r="F37" i="6"/>
  <c r="O37" i="3"/>
  <c r="O34" i="4"/>
  <c r="L38" i="4"/>
  <c r="L14" i="4"/>
  <c r="C12" i="6"/>
  <c r="F39" i="3"/>
  <c r="F12" i="3"/>
  <c r="F37" i="3"/>
  <c r="U12" i="3"/>
  <c r="P12" i="6"/>
  <c r="AM39" i="3"/>
  <c r="AM31" i="3"/>
  <c r="AD13" i="3"/>
  <c r="P13" i="6"/>
  <c r="AM13" i="3"/>
  <c r="O14" i="3"/>
  <c r="K14" i="6"/>
  <c r="X14" i="3"/>
  <c r="N15" i="6"/>
  <c r="AG15" i="3"/>
  <c r="I16" i="3"/>
  <c r="H16" i="6"/>
  <c r="R16" i="3"/>
  <c r="L18" i="6"/>
  <c r="AA18" i="3"/>
  <c r="L20" i="3"/>
  <c r="J20" i="6"/>
  <c r="U20" i="3"/>
  <c r="AJ20" i="3"/>
  <c r="C21" i="6"/>
  <c r="F21" i="3"/>
  <c r="F22" i="6"/>
  <c r="O22" i="3"/>
  <c r="AM24" i="3"/>
  <c r="D25" i="6"/>
  <c r="I25" i="3"/>
  <c r="N25" i="6"/>
  <c r="AG25" i="3"/>
  <c r="B26" i="3"/>
  <c r="I26" i="3"/>
  <c r="AG26" i="3"/>
  <c r="AJ27" i="3"/>
  <c r="L32" i="3"/>
  <c r="AA33" i="3"/>
  <c r="L36" i="3"/>
  <c r="E36" i="6"/>
  <c r="L16" i="4"/>
  <c r="AJ19" i="4"/>
  <c r="AJ12" i="4"/>
  <c r="AJ39" i="4"/>
  <c r="R21" i="4"/>
  <c r="AJ21" i="4"/>
  <c r="AA26" i="4"/>
  <c r="AJ27" i="4"/>
  <c r="AA31" i="4"/>
  <c r="R36" i="4"/>
  <c r="AM39" i="4"/>
  <c r="AM18" i="4"/>
  <c r="AM12" i="4"/>
  <c r="L32" i="2"/>
  <c r="C10" i="6"/>
  <c r="B10" i="3"/>
  <c r="B12" i="3"/>
  <c r="C31" i="3" s="1"/>
  <c r="I12" i="3"/>
  <c r="H12" i="6"/>
  <c r="R34" i="3"/>
  <c r="R12" i="3"/>
  <c r="L12" i="6"/>
  <c r="AA36" i="3"/>
  <c r="AG12" i="3"/>
  <c r="B13" i="3"/>
  <c r="R13" i="3"/>
  <c r="L13" i="6"/>
  <c r="AA13" i="3"/>
  <c r="E14" i="6"/>
  <c r="L14" i="3"/>
  <c r="AA14" i="3"/>
  <c r="O14" i="6"/>
  <c r="AJ14" i="3"/>
  <c r="L15" i="3"/>
  <c r="J15" i="6"/>
  <c r="U15" i="3"/>
  <c r="AJ15" i="3"/>
  <c r="C16" i="6"/>
  <c r="F16" i="3"/>
  <c r="U16" i="3"/>
  <c r="M16" i="6"/>
  <c r="AD16" i="3"/>
  <c r="F18" i="3"/>
  <c r="F18" i="6"/>
  <c r="O18" i="3"/>
  <c r="AD18" i="3"/>
  <c r="P18" i="6"/>
  <c r="AM18" i="3"/>
  <c r="O19" i="3"/>
  <c r="K19" i="6"/>
  <c r="X19" i="3"/>
  <c r="AM19" i="3"/>
  <c r="D20" i="6"/>
  <c r="I20" i="3"/>
  <c r="X20" i="3"/>
  <c r="N20" i="6"/>
  <c r="AG20" i="3"/>
  <c r="B21" i="3"/>
  <c r="I21" i="3"/>
  <c r="H21" i="6"/>
  <c r="R21" i="3"/>
  <c r="AG21" i="3"/>
  <c r="B22" i="3"/>
  <c r="R22" i="3"/>
  <c r="L22" i="6"/>
  <c r="AA22" i="3"/>
  <c r="E24" i="6"/>
  <c r="L24" i="3"/>
  <c r="AA24" i="3"/>
  <c r="O24" i="6"/>
  <c r="AJ24" i="3"/>
  <c r="L25" i="3"/>
  <c r="J25" i="6"/>
  <c r="U25" i="3"/>
  <c r="AJ25" i="3"/>
  <c r="C26" i="6"/>
  <c r="F26" i="3"/>
  <c r="U26" i="3"/>
  <c r="X27" i="3"/>
  <c r="B28" i="3"/>
  <c r="I28" i="3"/>
  <c r="AG28" i="3"/>
  <c r="C30" i="6"/>
  <c r="B30" i="3"/>
  <c r="L30" i="3"/>
  <c r="P30" i="6"/>
  <c r="AM30" i="3"/>
  <c r="I31" i="3"/>
  <c r="H31" i="6"/>
  <c r="R31" i="3"/>
  <c r="AA31" i="3"/>
  <c r="AJ31" i="3"/>
  <c r="M32" i="6"/>
  <c r="AD32" i="3"/>
  <c r="B33" i="3"/>
  <c r="C34" i="6"/>
  <c r="B34" i="3"/>
  <c r="L34" i="3"/>
  <c r="K34" i="6"/>
  <c r="X34" i="3"/>
  <c r="AD37" i="3"/>
  <c r="B38" i="3"/>
  <c r="AD14" i="4"/>
  <c r="O19" i="4"/>
  <c r="O13" i="4"/>
  <c r="O37" i="4"/>
  <c r="O31" i="4"/>
  <c r="O28" i="4"/>
  <c r="O26" i="4"/>
  <c r="O18" i="4"/>
  <c r="O15" i="4"/>
  <c r="O12" i="4"/>
  <c r="AJ16" i="4"/>
  <c r="L33" i="4"/>
  <c r="L21" i="4"/>
  <c r="AD21" i="4"/>
  <c r="B22" i="4"/>
  <c r="AM22" i="4"/>
  <c r="X24" i="4"/>
  <c r="AJ24" i="4"/>
  <c r="L27" i="4"/>
  <c r="AD30" i="4"/>
  <c r="L32" i="4"/>
  <c r="AJ33" i="4"/>
  <c r="AG34" i="4"/>
  <c r="AA38" i="4"/>
  <c r="L39" i="4"/>
  <c r="O31" i="6"/>
  <c r="N30" i="6"/>
  <c r="AG30" i="3"/>
  <c r="E31" i="6"/>
  <c r="L31" i="3"/>
  <c r="J31" i="6"/>
  <c r="U31" i="3"/>
  <c r="D32" i="6"/>
  <c r="I32" i="3"/>
  <c r="E33" i="6"/>
  <c r="L33" i="3"/>
  <c r="M33" i="6"/>
  <c r="AD33" i="3"/>
  <c r="P33" i="6"/>
  <c r="AM33" i="3"/>
  <c r="L34" i="6"/>
  <c r="AA34" i="3"/>
  <c r="C36" i="6"/>
  <c r="F36" i="3"/>
  <c r="B36" i="3"/>
  <c r="X36" i="3"/>
  <c r="H37" i="6"/>
  <c r="R37" i="3"/>
  <c r="L38" i="6"/>
  <c r="AA38" i="3"/>
  <c r="B14" i="4"/>
  <c r="F12" i="4"/>
  <c r="X12" i="4"/>
  <c r="X14" i="4"/>
  <c r="F16" i="4"/>
  <c r="AM26" i="4"/>
  <c r="X27" i="4"/>
  <c r="B28" i="4"/>
  <c r="F28" i="4"/>
  <c r="X28" i="4"/>
  <c r="F30" i="4"/>
  <c r="X32" i="4"/>
  <c r="B33" i="4"/>
  <c r="X33" i="4"/>
  <c r="F36" i="4"/>
  <c r="F39" i="4"/>
  <c r="O39" i="4"/>
  <c r="B39" i="4"/>
  <c r="C39" i="4" s="1"/>
  <c r="K36" i="6"/>
  <c r="L26" i="3"/>
  <c r="R26" i="3"/>
  <c r="X26" i="3"/>
  <c r="AD26" i="3"/>
  <c r="AJ26" i="3"/>
  <c r="I27" i="3"/>
  <c r="O27" i="3"/>
  <c r="U27" i="3"/>
  <c r="AA27" i="3"/>
  <c r="AG27" i="3"/>
  <c r="AM27" i="3"/>
  <c r="F28" i="3"/>
  <c r="L28" i="3"/>
  <c r="R28" i="3"/>
  <c r="X28" i="3"/>
  <c r="AD28" i="3"/>
  <c r="AJ28" i="3"/>
  <c r="I30" i="3"/>
  <c r="O30" i="3"/>
  <c r="U30" i="3"/>
  <c r="O30" i="6"/>
  <c r="AJ30" i="3"/>
  <c r="X31" i="3"/>
  <c r="K31" i="6"/>
  <c r="R32" i="3"/>
  <c r="L32" i="6"/>
  <c r="AA32" i="3"/>
  <c r="AJ32" i="3"/>
  <c r="F33" i="3"/>
  <c r="C33" i="6"/>
  <c r="F33" i="6"/>
  <c r="O33" i="3"/>
  <c r="E34" i="6"/>
  <c r="AJ34" i="3"/>
  <c r="D36" i="6"/>
  <c r="I36" i="3"/>
  <c r="D37" i="6"/>
  <c r="I37" i="3"/>
  <c r="P37" i="6"/>
  <c r="AM37" i="3"/>
  <c r="I38" i="3"/>
  <c r="H38" i="6"/>
  <c r="R38" i="3"/>
  <c r="D39" i="6"/>
  <c r="I39" i="3"/>
  <c r="R39" i="3"/>
  <c r="L39" i="6"/>
  <c r="AA39" i="3"/>
  <c r="F14" i="4"/>
  <c r="I13" i="4"/>
  <c r="I15" i="4"/>
  <c r="B15" i="4"/>
  <c r="AM19" i="4"/>
  <c r="AM13" i="4"/>
  <c r="X16" i="4"/>
  <c r="I18" i="4"/>
  <c r="L19" i="4"/>
  <c r="L12" i="4"/>
  <c r="L20" i="4"/>
  <c r="U20" i="4"/>
  <c r="U13" i="4"/>
  <c r="B21" i="4"/>
  <c r="L24" i="4"/>
  <c r="I25" i="4"/>
  <c r="U25" i="4"/>
  <c r="I26" i="4"/>
  <c r="I30" i="4"/>
  <c r="B30" i="4"/>
  <c r="AM30" i="4"/>
  <c r="I31" i="4"/>
  <c r="F33" i="4"/>
  <c r="I34" i="4"/>
  <c r="B34" i="4"/>
  <c r="X36" i="4"/>
  <c r="I37" i="4"/>
  <c r="B38" i="4"/>
  <c r="F38" i="4"/>
  <c r="AJ38" i="4"/>
  <c r="C31" i="6"/>
  <c r="F31" i="3"/>
  <c r="M31" i="6"/>
  <c r="AD31" i="3"/>
  <c r="F32" i="6"/>
  <c r="O32" i="3"/>
  <c r="P32" i="6"/>
  <c r="AM32" i="3"/>
  <c r="K33" i="6"/>
  <c r="X33" i="3"/>
  <c r="D34" i="6"/>
  <c r="I34" i="3"/>
  <c r="N34" i="6"/>
  <c r="AG34" i="3"/>
  <c r="H36" i="6"/>
  <c r="R36" i="3"/>
  <c r="B37" i="3"/>
  <c r="L37" i="6"/>
  <c r="AA37" i="3"/>
  <c r="E38" i="6"/>
  <c r="L38" i="3"/>
  <c r="O38" i="6"/>
  <c r="AJ38" i="3"/>
  <c r="J39" i="6"/>
  <c r="U39" i="3"/>
  <c r="M39" i="6"/>
  <c r="AD39" i="3"/>
  <c r="B12" i="4"/>
  <c r="F34" i="4"/>
  <c r="F25" i="4"/>
  <c r="F15" i="4"/>
  <c r="L34" i="4"/>
  <c r="L25" i="4"/>
  <c r="L15" i="4"/>
  <c r="R34" i="4"/>
  <c r="R25" i="4"/>
  <c r="R15" i="4"/>
  <c r="X34" i="4"/>
  <c r="X25" i="4"/>
  <c r="X15" i="4"/>
  <c r="AD34" i="4"/>
  <c r="AD25" i="4"/>
  <c r="AD15" i="4"/>
  <c r="AJ34" i="4"/>
  <c r="AJ25" i="4"/>
  <c r="AJ15" i="4"/>
  <c r="I33" i="4"/>
  <c r="I24" i="4"/>
  <c r="I14" i="4"/>
  <c r="O33" i="4"/>
  <c r="O24" i="4"/>
  <c r="O14" i="4"/>
  <c r="U33" i="4"/>
  <c r="U24" i="4"/>
  <c r="U14" i="4"/>
  <c r="AA33" i="4"/>
  <c r="AA24" i="4"/>
  <c r="AA14" i="4"/>
  <c r="AG33" i="4"/>
  <c r="AG24" i="4"/>
  <c r="AG14" i="4"/>
  <c r="AM37" i="4"/>
  <c r="AM33" i="4"/>
  <c r="AM24" i="4"/>
  <c r="AM14" i="4"/>
  <c r="I16" i="4"/>
  <c r="O16" i="4"/>
  <c r="U16" i="4"/>
  <c r="AA16" i="4"/>
  <c r="AG16" i="4"/>
  <c r="AM16" i="4"/>
  <c r="F18" i="4"/>
  <c r="L18" i="4"/>
  <c r="R18" i="4"/>
  <c r="X18" i="4"/>
  <c r="AD18" i="4"/>
  <c r="AJ18" i="4"/>
  <c r="B19" i="4"/>
  <c r="F19" i="4"/>
  <c r="U19" i="4"/>
  <c r="AD19" i="4"/>
  <c r="F20" i="4"/>
  <c r="O20" i="4"/>
  <c r="AD20" i="4"/>
  <c r="AM20" i="4"/>
  <c r="B24" i="4"/>
  <c r="F26" i="4"/>
  <c r="L26" i="4"/>
  <c r="R26" i="4"/>
  <c r="X26" i="4"/>
  <c r="AD26" i="4"/>
  <c r="AJ26" i="4"/>
  <c r="I27" i="4"/>
  <c r="O27" i="4"/>
  <c r="U27" i="4"/>
  <c r="AA27" i="4"/>
  <c r="AG27" i="4"/>
  <c r="AM27" i="4"/>
  <c r="I28" i="4"/>
  <c r="R28" i="4"/>
  <c r="AG28" i="4"/>
  <c r="R30" i="4"/>
  <c r="AA30" i="4"/>
  <c r="I36" i="4"/>
  <c r="O36" i="4"/>
  <c r="U36" i="4"/>
  <c r="AA36" i="4"/>
  <c r="AG36" i="4"/>
  <c r="AM36" i="4"/>
  <c r="F37" i="4"/>
  <c r="L37" i="4"/>
  <c r="R37" i="4"/>
  <c r="X37" i="4"/>
  <c r="AD37" i="4"/>
  <c r="AJ37" i="4"/>
  <c r="O38" i="4"/>
  <c r="X38" i="4"/>
  <c r="AM38" i="4"/>
  <c r="I39" i="4"/>
  <c r="X39" i="4"/>
  <c r="AG39" i="4"/>
  <c r="B12" i="5"/>
  <c r="B22" i="5"/>
  <c r="B25" i="5"/>
  <c r="O36" i="6"/>
  <c r="AJ36" i="3"/>
  <c r="U37" i="3"/>
  <c r="J37" i="6"/>
  <c r="C38" i="6"/>
  <c r="F38" i="3"/>
  <c r="AD38" i="3"/>
  <c r="M38" i="6"/>
  <c r="F39" i="6"/>
  <c r="O39" i="3"/>
  <c r="X19" i="4"/>
  <c r="I20" i="4"/>
  <c r="X20" i="4"/>
  <c r="AG20" i="4"/>
  <c r="I21" i="4"/>
  <c r="O21" i="4"/>
  <c r="U21" i="4"/>
  <c r="AA21" i="4"/>
  <c r="AG21" i="4"/>
  <c r="AM21" i="4"/>
  <c r="F22" i="4"/>
  <c r="L22" i="4"/>
  <c r="R22" i="4"/>
  <c r="X22" i="4"/>
  <c r="AD22" i="4"/>
  <c r="AJ22" i="4"/>
  <c r="F24" i="4"/>
  <c r="AD24" i="4"/>
  <c r="O25" i="4"/>
  <c r="AM25" i="4"/>
  <c r="L28" i="4"/>
  <c r="AA28" i="4"/>
  <c r="AJ28" i="4"/>
  <c r="L30" i="4"/>
  <c r="U30" i="4"/>
  <c r="AJ30" i="4"/>
  <c r="F31" i="4"/>
  <c r="L31" i="4"/>
  <c r="R31" i="4"/>
  <c r="X31" i="4"/>
  <c r="AD31" i="4"/>
  <c r="AJ31" i="4"/>
  <c r="I32" i="4"/>
  <c r="O32" i="4"/>
  <c r="U32" i="4"/>
  <c r="AA32" i="4"/>
  <c r="AG32" i="4"/>
  <c r="AM32" i="4"/>
  <c r="R33" i="4"/>
  <c r="AA34" i="4"/>
  <c r="I38" i="4"/>
  <c r="R38" i="4"/>
  <c r="AG38" i="4"/>
  <c r="R39" i="4"/>
  <c r="AA39" i="4"/>
  <c r="O39" i="6"/>
  <c r="AJ39" i="3"/>
  <c r="B15" i="5"/>
  <c r="B34" i="5"/>
  <c r="B10" i="5"/>
  <c r="B30" i="5"/>
  <c r="H9" i="9"/>
  <c r="P9" i="9"/>
  <c r="X9" i="9"/>
  <c r="AC10" i="4"/>
  <c r="Q10" i="4"/>
  <c r="E10" i="4"/>
  <c r="B37" i="6" l="1"/>
  <c r="C37" i="3"/>
  <c r="L38" i="2"/>
  <c r="F38" i="2"/>
  <c r="B21" i="6"/>
  <c r="C21" i="3"/>
  <c r="L22" i="2"/>
  <c r="F22" i="2"/>
  <c r="B20" i="6"/>
  <c r="C20" i="3"/>
  <c r="L21" i="2"/>
  <c r="F21" i="2"/>
  <c r="B15" i="6"/>
  <c r="C15" i="3"/>
  <c r="L16" i="2"/>
  <c r="F16" i="2"/>
  <c r="C21" i="4"/>
  <c r="C33" i="4"/>
  <c r="C34" i="3"/>
  <c r="B34" i="6"/>
  <c r="F35" i="2"/>
  <c r="L35" i="2"/>
  <c r="C20" i="4"/>
  <c r="C39" i="3"/>
  <c r="B39" i="6"/>
  <c r="L40" i="2"/>
  <c r="F40" i="2"/>
  <c r="B27" i="6"/>
  <c r="C27" i="3"/>
  <c r="L28" i="2"/>
  <c r="F28" i="2"/>
  <c r="B18" i="6"/>
  <c r="C18" i="3"/>
  <c r="L19" i="2"/>
  <c r="F19" i="2"/>
  <c r="B10" i="4"/>
  <c r="C34" i="4"/>
  <c r="C28" i="4"/>
  <c r="B30" i="6"/>
  <c r="C30" i="3"/>
  <c r="F31" i="2"/>
  <c r="L31" i="2"/>
  <c r="B28" i="6"/>
  <c r="C28" i="3"/>
  <c r="L29" i="2"/>
  <c r="F29" i="2"/>
  <c r="B10" i="6"/>
  <c r="L11" i="2"/>
  <c r="D10" i="1" s="1"/>
  <c r="F11" i="2"/>
  <c r="C11" i="2" s="1"/>
  <c r="B25" i="6"/>
  <c r="C25" i="3"/>
  <c r="L26" i="2"/>
  <c r="F26" i="2"/>
  <c r="D19" i="1"/>
  <c r="B38" i="6"/>
  <c r="C38" i="3"/>
  <c r="L39" i="2"/>
  <c r="F39" i="2"/>
  <c r="D31" i="1"/>
  <c r="C32" i="4"/>
  <c r="C13" i="4"/>
  <c r="C36" i="4"/>
  <c r="C27" i="4"/>
  <c r="C16" i="4"/>
  <c r="C37" i="4"/>
  <c r="C31" i="4"/>
  <c r="C26" i="4"/>
  <c r="C18" i="4"/>
  <c r="C12" i="4"/>
  <c r="C14" i="4"/>
  <c r="C22" i="4"/>
  <c r="C13" i="3"/>
  <c r="B13" i="6"/>
  <c r="L14" i="2"/>
  <c r="F14" i="2"/>
  <c r="B12" i="6"/>
  <c r="L13" i="2"/>
  <c r="M20" i="2" s="1"/>
  <c r="F13" i="2"/>
  <c r="G20" i="2" s="1"/>
  <c r="C12" i="3"/>
  <c r="B26" i="6"/>
  <c r="C26" i="3"/>
  <c r="L27" i="2"/>
  <c r="F27" i="2"/>
  <c r="B14" i="6"/>
  <c r="C14" i="3"/>
  <c r="L15" i="2"/>
  <c r="F15" i="2"/>
  <c r="B32" i="6"/>
  <c r="C32" i="3"/>
  <c r="L33" i="2"/>
  <c r="F33" i="2"/>
  <c r="C24" i="4"/>
  <c r="C19" i="4"/>
  <c r="C38" i="4"/>
  <c r="C30" i="4"/>
  <c r="C15" i="4"/>
  <c r="B36" i="6"/>
  <c r="L37" i="2"/>
  <c r="F37" i="2"/>
  <c r="C36" i="3"/>
  <c r="B33" i="6"/>
  <c r="C33" i="3"/>
  <c r="L34" i="2"/>
  <c r="F34" i="2"/>
  <c r="B22" i="6"/>
  <c r="C22" i="3"/>
  <c r="L23" i="2"/>
  <c r="F23" i="2"/>
  <c r="B24" i="6"/>
  <c r="C24" i="3"/>
  <c r="L25" i="2"/>
  <c r="F25" i="2"/>
  <c r="C20" i="2"/>
  <c r="C25" i="4"/>
  <c r="C19" i="3"/>
  <c r="B16" i="6"/>
  <c r="C16" i="3"/>
  <c r="L17" i="2"/>
  <c r="F17" i="2"/>
  <c r="I32" i="2"/>
  <c r="I20" i="2" l="1"/>
  <c r="M15" i="2"/>
  <c r="D14" i="1"/>
  <c r="G22" i="2"/>
  <c r="C22" i="2"/>
  <c r="G19" i="2"/>
  <c r="C19" i="2"/>
  <c r="C40" i="2"/>
  <c r="G40" i="2"/>
  <c r="M22" i="2"/>
  <c r="D21" i="1"/>
  <c r="G23" i="2"/>
  <c r="C23" i="2"/>
  <c r="C34" i="2"/>
  <c r="G34" i="2"/>
  <c r="D38" i="1"/>
  <c r="M39" i="2"/>
  <c r="G29" i="2"/>
  <c r="C29" i="2"/>
  <c r="D30" i="1"/>
  <c r="M31" i="2"/>
  <c r="M19" i="2"/>
  <c r="D18" i="1"/>
  <c r="M28" i="2"/>
  <c r="D27" i="1"/>
  <c r="M40" i="2"/>
  <c r="D39" i="1"/>
  <c r="M35" i="2"/>
  <c r="D34" i="1"/>
  <c r="D36" i="1"/>
  <c r="M37" i="2"/>
  <c r="D32" i="1"/>
  <c r="M33" i="2"/>
  <c r="M27" i="2"/>
  <c r="D26" i="1"/>
  <c r="G13" i="2"/>
  <c r="C13" i="2"/>
  <c r="G32" i="2"/>
  <c r="M14" i="2"/>
  <c r="D13" i="1"/>
  <c r="M32" i="2"/>
  <c r="M26" i="2"/>
  <c r="D25" i="1"/>
  <c r="G16" i="2"/>
  <c r="C16" i="2"/>
  <c r="G21" i="2"/>
  <c r="C21" i="2"/>
  <c r="C38" i="2"/>
  <c r="G38" i="2"/>
  <c r="M13" i="2"/>
  <c r="D12" i="1"/>
  <c r="C39" i="2"/>
  <c r="G39" i="2"/>
  <c r="G28" i="2"/>
  <c r="C28" i="2"/>
  <c r="M16" i="2"/>
  <c r="D15" i="1"/>
  <c r="M21" i="2"/>
  <c r="D20" i="1"/>
  <c r="M38" i="2"/>
  <c r="D37" i="1"/>
  <c r="G17" i="2"/>
  <c r="C17" i="2"/>
  <c r="G25" i="2"/>
  <c r="C25" i="2"/>
  <c r="E31" i="1"/>
  <c r="C31" i="1" s="1"/>
  <c r="B31" i="1" s="1"/>
  <c r="M17" i="2"/>
  <c r="D16" i="1"/>
  <c r="M25" i="2"/>
  <c r="D24" i="1"/>
  <c r="M23" i="2"/>
  <c r="D22" i="1"/>
  <c r="M34" i="2"/>
  <c r="D33" i="1"/>
  <c r="C37" i="2"/>
  <c r="G37" i="2"/>
  <c r="C33" i="2"/>
  <c r="G33" i="2"/>
  <c r="G15" i="2"/>
  <c r="C15" i="2"/>
  <c r="G27" i="2"/>
  <c r="C27" i="2"/>
  <c r="G14" i="2"/>
  <c r="C14" i="2"/>
  <c r="G26" i="2"/>
  <c r="C26" i="2"/>
  <c r="I11" i="2"/>
  <c r="E10" i="1"/>
  <c r="C10" i="1" s="1"/>
  <c r="B10" i="1" s="1"/>
  <c r="M29" i="2"/>
  <c r="D28" i="1"/>
  <c r="G31" i="2"/>
  <c r="C31" i="2"/>
  <c r="C35" i="2"/>
  <c r="G35" i="2"/>
  <c r="I37" i="2" l="1"/>
  <c r="D37" i="2"/>
  <c r="E36" i="1"/>
  <c r="C36" i="1" s="1"/>
  <c r="B36" i="1" s="1"/>
  <c r="D28" i="2"/>
  <c r="I28" i="2"/>
  <c r="D21" i="2"/>
  <c r="I21" i="2"/>
  <c r="E20" i="1" s="1"/>
  <c r="C20" i="1" s="1"/>
  <c r="B20" i="1" s="1"/>
  <c r="D29" i="2"/>
  <c r="I29" i="2"/>
  <c r="D19" i="2"/>
  <c r="I19" i="2"/>
  <c r="D22" i="2"/>
  <c r="I22" i="2"/>
  <c r="I35" i="2"/>
  <c r="D35" i="2"/>
  <c r="E26" i="1"/>
  <c r="C26" i="1" s="1"/>
  <c r="B26" i="1" s="1"/>
  <c r="D27" i="2"/>
  <c r="I27" i="2"/>
  <c r="I31" i="2"/>
  <c r="D31" i="2"/>
  <c r="I33" i="2"/>
  <c r="E32" i="1"/>
  <c r="C32" i="1" s="1"/>
  <c r="B32" i="1" s="1"/>
  <c r="D33" i="2"/>
  <c r="D25" i="2"/>
  <c r="I25" i="2"/>
  <c r="C37" i="1"/>
  <c r="B37" i="1" s="1"/>
  <c r="D16" i="2"/>
  <c r="I16" i="2"/>
  <c r="E15" i="1" s="1"/>
  <c r="C15" i="1" s="1"/>
  <c r="B15" i="1" s="1"/>
  <c r="D13" i="2"/>
  <c r="I13" i="2"/>
  <c r="D32" i="2"/>
  <c r="D23" i="2"/>
  <c r="E22" i="1"/>
  <c r="I23" i="2"/>
  <c r="D20" i="2"/>
  <c r="D26" i="2"/>
  <c r="E25" i="1"/>
  <c r="C25" i="1" s="1"/>
  <c r="B25" i="1" s="1"/>
  <c r="I26" i="2"/>
  <c r="D17" i="2"/>
  <c r="I17" i="2"/>
  <c r="E16" i="1" s="1"/>
  <c r="C16" i="1" s="1"/>
  <c r="B16" i="1" s="1"/>
  <c r="I34" i="2"/>
  <c r="D34" i="2"/>
  <c r="E33" i="1"/>
  <c r="C33" i="1" s="1"/>
  <c r="B33" i="1" s="1"/>
  <c r="D14" i="2"/>
  <c r="I14" i="2"/>
  <c r="D15" i="2"/>
  <c r="I15" i="2"/>
  <c r="C22" i="1"/>
  <c r="B22" i="1" s="1"/>
  <c r="I39" i="2"/>
  <c r="D39" i="2"/>
  <c r="E38" i="1"/>
  <c r="C38" i="1" s="1"/>
  <c r="B38" i="1" s="1"/>
  <c r="I38" i="2"/>
  <c r="E37" i="1"/>
  <c r="D38" i="2"/>
  <c r="I40" i="2"/>
  <c r="J40" i="2" s="1"/>
  <c r="D40" i="2"/>
  <c r="E19" i="1"/>
  <c r="C19" i="1" s="1"/>
  <c r="B19" i="1" s="1"/>
  <c r="J35" i="2" l="1"/>
  <c r="J29" i="2"/>
  <c r="J13" i="2"/>
  <c r="J32" i="2"/>
  <c r="E39" i="1"/>
  <c r="C39" i="1" s="1"/>
  <c r="B39" i="1" s="1"/>
  <c r="J39" i="2"/>
  <c r="J34" i="2"/>
  <c r="J33" i="2"/>
  <c r="E34" i="1"/>
  <c r="C34" i="1" s="1"/>
  <c r="B34" i="1" s="1"/>
  <c r="E28" i="1"/>
  <c r="C28" i="1" s="1"/>
  <c r="B28" i="1" s="1"/>
  <c r="J37" i="2"/>
  <c r="J14" i="2"/>
  <c r="J17" i="2"/>
  <c r="J16" i="2"/>
  <c r="J19" i="2"/>
  <c r="J28" i="2"/>
  <c r="J15" i="2"/>
  <c r="E13" i="1"/>
  <c r="C13" i="1" s="1"/>
  <c r="B13" i="1" s="1"/>
  <c r="J25" i="2"/>
  <c r="J31" i="2"/>
  <c r="J22" i="2"/>
  <c r="E18" i="1"/>
  <c r="C18" i="1" s="1"/>
  <c r="B18" i="1" s="1"/>
  <c r="J21" i="2"/>
  <c r="E27" i="1"/>
  <c r="C27" i="1" s="1"/>
  <c r="B27" i="1" s="1"/>
  <c r="J38" i="2"/>
  <c r="E14" i="1"/>
  <c r="C14" i="1" s="1"/>
  <c r="B14" i="1" s="1"/>
  <c r="J20" i="2"/>
  <c r="J26" i="2"/>
  <c r="J23" i="2"/>
  <c r="E12" i="1"/>
  <c r="C12" i="1" s="1"/>
  <c r="B12" i="1" s="1"/>
  <c r="E24" i="1"/>
  <c r="C24" i="1" s="1"/>
  <c r="B24" i="1" s="1"/>
  <c r="E30" i="1"/>
  <c r="C30" i="1" s="1"/>
  <c r="B30" i="1" s="1"/>
  <c r="J27" i="2"/>
  <c r="E21" i="1"/>
  <c r="C21" i="1" s="1"/>
  <c r="B21" i="1" s="1"/>
</calcChain>
</file>

<file path=xl/sharedStrings.xml><?xml version="1.0" encoding="utf-8"?>
<sst xmlns="http://schemas.openxmlformats.org/spreadsheetml/2006/main" count="721" uniqueCount="150">
  <si>
    <t>Table 1</t>
  </si>
  <si>
    <t>Cost per Public Elementary and Secondary Pupil Belonging for Current Expenses, Capital Outlay, and Debt Service</t>
  </si>
  <si>
    <t>Maryland Public Schools:  2014-2015</t>
  </si>
  <si>
    <t>Current Expense Fund</t>
  </si>
  <si>
    <t xml:space="preserve"> Capital</t>
  </si>
  <si>
    <t>Local</t>
  </si>
  <si>
    <t>State Share of Teachers' Retirement</t>
  </si>
  <si>
    <t xml:space="preserve"> Outlay</t>
  </si>
  <si>
    <t>Education</t>
  </si>
  <si>
    <t xml:space="preserve">  Grand</t>
  </si>
  <si>
    <t xml:space="preserve">     Regular</t>
  </si>
  <si>
    <t>and Debt</t>
  </si>
  <si>
    <t>Agency</t>
  </si>
  <si>
    <t>Total</t>
  </si>
  <si>
    <t xml:space="preserve">  Total</t>
  </si>
  <si>
    <t>Programs</t>
  </si>
  <si>
    <t>Transportation</t>
  </si>
  <si>
    <r>
      <t>Service</t>
    </r>
    <r>
      <rPr>
        <sz val="10"/>
        <rFont val="WP TypographicSymbols"/>
      </rPr>
      <t>**</t>
    </r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</si>
  <si>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</si>
  <si>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</si>
  <si>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</si>
  <si>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</si>
  <si>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</si>
  <si>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</si>
  <si>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</si>
  <si>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</si>
  <si>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</si>
  <si>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</si>
  <si>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</si>
  <si>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</si>
  <si>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</si>
  <si>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</si>
  <si>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</si>
  <si>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</si>
  <si>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</si>
  <si>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</si>
  <si>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</si>
  <si>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</si>
  <si>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</si>
  <si>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</si>
  <si>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</si>
  <si>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</si>
  <si>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</si>
  <si>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*Half-time prekindergarten pupils are expressed in full-time equivalents in arriving at per pupil costs</t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</si>
  <si>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</si>
  <si>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fixed assets; Debt Service expenditures include both principal and interest payments.</t>
  </si>
  <si>
    <t>Table 2</t>
  </si>
  <si>
    <t>Cost per Pupil Belonging* for Current Expenses</t>
  </si>
  <si>
    <t>Including Student Transportation</t>
  </si>
  <si>
    <t>Excluding Student Transportation</t>
  </si>
  <si>
    <t>Including State</t>
  </si>
  <si>
    <t>Excluding State</t>
  </si>
  <si>
    <t>Share of Teachers'</t>
  </si>
  <si>
    <t>Retirement</t>
  </si>
  <si>
    <t>Cost</t>
  </si>
  <si>
    <t>Rank</t>
  </si>
  <si>
    <t>NOTE:  Includes expenditures for administration, instructional salaries and wages, textbooks and other instructional materials, other instructional</t>
  </si>
  <si>
    <t xml:space="preserve">              costs, special education, student personnel services, health services,  operation of plant, maintenance of plant, and fixed charges;</t>
  </si>
  <si>
    <t xml:space="preserve">              student transportation and state share of teachers' retirement are included in some columns </t>
  </si>
  <si>
    <t>Table 3</t>
  </si>
  <si>
    <t>Cost per Pupil Belonging* by Category:  Maryland Public Schools:  2014 2015</t>
  </si>
  <si>
    <t>(Excludes State Share of Teachers' Retirement)</t>
  </si>
  <si>
    <t>Mid-level</t>
  </si>
  <si>
    <t>Instructional</t>
  </si>
  <si>
    <t>Textbooks and</t>
  </si>
  <si>
    <t>Other</t>
  </si>
  <si>
    <t>Student</t>
  </si>
  <si>
    <t>Total Cost</t>
  </si>
  <si>
    <t>Adminis-</t>
  </si>
  <si>
    <t>Salaries</t>
  </si>
  <si>
    <t>Special</t>
  </si>
  <si>
    <t>Personnel</t>
  </si>
  <si>
    <t>Health</t>
  </si>
  <si>
    <t>Transpor-</t>
  </si>
  <si>
    <t xml:space="preserve">Operation </t>
  </si>
  <si>
    <t>Maintenance</t>
  </si>
  <si>
    <t>Fixed</t>
  </si>
  <si>
    <t>per Pupil</t>
  </si>
  <si>
    <t>tration</t>
  </si>
  <si>
    <t>and Wages</t>
  </si>
  <si>
    <t>Supplies</t>
  </si>
  <si>
    <t>Costs</t>
  </si>
  <si>
    <t>Services</t>
  </si>
  <si>
    <t>tation</t>
  </si>
  <si>
    <t>of Plant</t>
  </si>
  <si>
    <t>Charges</t>
  </si>
  <si>
    <t>NOTE:  Excludes expenditures for adult education, equipment, state share of teachers' retirement, interfund transfers, and outgoing transfers</t>
  </si>
  <si>
    <t>Table 4</t>
  </si>
  <si>
    <t>Cost per Pupil Attending* by Category:  Maryland Public Schools:  2014 2015</t>
  </si>
  <si>
    <t>Table 5</t>
  </si>
  <si>
    <t>Cost per Pupil Belonging* from Federal Funds:  Maryland Public Schools:  2014 - 2015</t>
  </si>
  <si>
    <t>Instructional Expenditures</t>
  </si>
  <si>
    <t>Mainte-</t>
  </si>
  <si>
    <t>Operation</t>
  </si>
  <si>
    <t>nance</t>
  </si>
  <si>
    <t>Federal</t>
  </si>
  <si>
    <t>Table 6</t>
  </si>
  <si>
    <t>Cost per Pupil Belonging* Excluding Federal Funds:  Maryland Public Schools:  2014 - 2015</t>
  </si>
  <si>
    <t>Non-Federal</t>
  </si>
  <si>
    <t>Table 7</t>
  </si>
  <si>
    <t>Cost per Pupil Belonging* for Materials of Instruction **:  Maryland Public Schools:  2014 - 2015</t>
  </si>
  <si>
    <t>Instruction Less Adult Eduction FY 2015</t>
  </si>
  <si>
    <t>Instruction Less Adult Eduction FY 2014</t>
  </si>
  <si>
    <t>Instruction Less Adult Eduction FY 2013</t>
  </si>
  <si>
    <t>Textbooks and Instructional Supplies</t>
  </si>
  <si>
    <t>Library</t>
  </si>
  <si>
    <t>Total Supplies and Materials</t>
  </si>
  <si>
    <t>Textbooks</t>
  </si>
  <si>
    <t>Library Materials</t>
  </si>
  <si>
    <t xml:space="preserve">Textbooks </t>
  </si>
  <si>
    <t>Media and</t>
  </si>
  <si>
    <t>Supplies and</t>
  </si>
  <si>
    <t>2012-2013</t>
  </si>
  <si>
    <t>2013-2014</t>
  </si>
  <si>
    <t>2014-2015</t>
  </si>
  <si>
    <t>and Supplies</t>
  </si>
  <si>
    <t xml:space="preserve"> Books</t>
  </si>
  <si>
    <t>Materials</t>
  </si>
  <si>
    <t>Mongtomery</t>
  </si>
  <si>
    <t>** Include textbooks, library materials and other instructional and special education supplies and materials. Exclude Adult Education expenditures.</t>
  </si>
  <si>
    <t>Table 8</t>
  </si>
  <si>
    <t>Percent Distribution of Current Expenses by Category*:  Maryland Public Schools:  2014-2015</t>
  </si>
  <si>
    <t>Pupil</t>
  </si>
  <si>
    <t>Community</t>
  </si>
  <si>
    <t>Capital</t>
  </si>
  <si>
    <t>Instruction**</t>
  </si>
  <si>
    <t xml:space="preserve">  Outlay</t>
  </si>
  <si>
    <t>*Expenditures include equipment and outgoing transfers reported in each category.  Percentages may not equal 100% due to rounding.</t>
  </si>
  <si>
    <r>
      <t>**</t>
    </r>
    <r>
      <rPr>
        <sz val="10"/>
        <rFont val="WP TypographicSymbols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</t>
    </r>
  </si>
  <si>
    <t>Table 9</t>
  </si>
  <si>
    <t>Percent Distribution of Day Current Expenses by Category*:  Maryland Public Schools:  2014-2015</t>
  </si>
  <si>
    <t xml:space="preserve">   Fixed</t>
  </si>
  <si>
    <t>*State share of Teachers' retirement is included; equipment, outgoing transfers, and adult education are excluded.</t>
  </si>
  <si>
    <t>NOTE:  Percentages may not equal 100% due to rounding.</t>
  </si>
  <si>
    <t>Table 10</t>
  </si>
  <si>
    <t xml:space="preserve"> Current Expenses by Category*:  Maryland Public Schools:  2014-15</t>
  </si>
  <si>
    <t>State Share of</t>
  </si>
  <si>
    <t>Current</t>
  </si>
  <si>
    <t>** Fixed</t>
  </si>
  <si>
    <t xml:space="preserve">Teachers' </t>
  </si>
  <si>
    <t>Expenditures**</t>
  </si>
  <si>
    <t>* Excludes Food Service, Community Services, Capital Outlay, Adult Education, equipment, and transfers.</t>
  </si>
  <si>
    <r>
      <t xml:space="preserve">** </t>
    </r>
    <r>
      <rPr>
        <sz val="10"/>
        <rFont val="Arial"/>
        <family val="2"/>
      </rPr>
      <t>Excludes Adult Education, but includes State-paid for Teachers' Pension/Retirement.</t>
    </r>
  </si>
  <si>
    <t>Table 11</t>
  </si>
  <si>
    <t>Full-time Equivalent Average Number Belonging and Average Daily Atttendance*</t>
  </si>
  <si>
    <t>Average</t>
  </si>
  <si>
    <t>Daily</t>
  </si>
  <si>
    <t>Membership</t>
  </si>
  <si>
    <t>Attendance</t>
  </si>
  <si>
    <t xml:space="preserve">*Half-day prekindergarten pupils have been equated to full-time.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</si>
</sst>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&quot;$&quot;#,##0"/>
    <numFmt numFmtId="169" formatCode="_(&quot;$&quot;* #,##0.000_);_(&quot;$&quot;* \(#,##0.000\);_(&quot;$&quot;* &quot;-&quot;??_);_(@_)"/>
    <numFmt numFmtId="170" formatCode="_(* #,##0.0_);_(* \(#,##0.0\);_(* &quot;-&quot;?_);_(@_)"/>
    <numFmt numFmtId="171" formatCode="0.0%"/>
    <numFmt numFmtId="172" formatCode="#,##0.0_);\(#,##0.0\)"/>
    <numFmt numFmtId="173" formatCode="_(* #,##0.0_);_(* \(#,##0.0\);_(* &quot;-&quot;??_);_(@_)"/>
    <numFmt numFmtId="174" formatCode="#,##0.0"/>
  </numFmts>
  <fonts count="9">
    <font>
      <sz val="10"/>
      <name val="Arial"/>
    </font>
    <font>
      <sz val="10"/>
      <name val="Arial"/>
      <family val="2"/>
    </font>
    <font>
      <sz val="10"/>
      <name val="WP TypographicSymbols"/>
    </font>
    <font>
      <sz val="8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name val="Old English Text MT"/>
      <family val="4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left" indent="4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left" indent="3"/>
    </xf>
    <xf numFmtId="49" fontId="0" fillId="0" borderId="0" xfId="2" applyNumberFormat="1" applyFont="1" applyBorder="1"/>
    <xf numFmtId="7" fontId="0" fillId="0" borderId="0" xfId="2" applyNumberFormat="1" applyFont="1" applyBorder="1" applyAlignment="1">
      <alignment horizontal="right"/>
    </xf>
    <xf numFmtId="7" fontId="0" fillId="0" borderId="0" xfId="2" applyNumberFormat="1" applyFont="1" applyAlignment="1">
      <alignment horizontal="right"/>
    </xf>
    <xf numFmtId="44" fontId="0" fillId="0" borderId="0" xfId="2" applyFont="1" applyAlignment="1">
      <alignment horizontal="center"/>
    </xf>
    <xf numFmtId="7" fontId="0" fillId="0" borderId="0" xfId="2" applyNumberFormat="1" applyFont="1" applyFill="1" applyAlignment="1">
      <alignment horizontal="right"/>
    </xf>
    <xf numFmtId="7" fontId="0" fillId="0" borderId="0" xfId="2" applyNumberFormat="1" applyFont="1"/>
    <xf numFmtId="164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NumberFormat="1" applyFont="1" applyFill="1"/>
    <xf numFmtId="43" fontId="0" fillId="0" borderId="0" xfId="1" applyFont="1" applyBorder="1" applyAlignment="1">
      <alignment horizontal="left" indent="1"/>
    </xf>
    <xf numFmtId="43" fontId="0" fillId="0" borderId="0" xfId="0" applyNumberFormat="1"/>
    <xf numFmtId="43" fontId="0" fillId="0" borderId="0" xfId="1" applyFont="1" applyBorder="1" applyAlignment="1"/>
    <xf numFmtId="0" fontId="0" fillId="0" borderId="0" xfId="1" applyNumberFormat="1" applyFont="1" applyBorder="1"/>
    <xf numFmtId="0" fontId="0" fillId="0" borderId="5" xfId="0" applyBorder="1"/>
    <xf numFmtId="43" fontId="0" fillId="0" borderId="5" xfId="1" applyFont="1" applyBorder="1" applyAlignment="1">
      <alignment horizontal="left" indent="1"/>
    </xf>
    <xf numFmtId="43" fontId="0" fillId="0" borderId="5" xfId="1" applyFon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5" xfId="1" applyNumberFormat="1" applyFont="1" applyFill="1" applyBorder="1"/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0" xfId="1" applyNumberFormat="1" applyFont="1" applyBorder="1"/>
    <xf numFmtId="164" fontId="0" fillId="0" borderId="0" xfId="0" applyNumberFormat="1"/>
    <xf numFmtId="164" fontId="0" fillId="0" borderId="0" xfId="1" applyNumberFormat="1" applyFont="1"/>
    <xf numFmtId="44" fontId="0" fillId="0" borderId="0" xfId="2" applyFont="1" applyBorder="1"/>
    <xf numFmtId="44" fontId="0" fillId="0" borderId="0" xfId="0" applyNumberFormat="1"/>
    <xf numFmtId="43" fontId="0" fillId="0" borderId="0" xfId="1" applyFont="1" applyBorder="1"/>
    <xf numFmtId="4" fontId="0" fillId="0" borderId="0" xfId="0" applyNumberFormat="1"/>
    <xf numFmtId="43" fontId="0" fillId="0" borderId="0" xfId="1" applyNumberFormat="1" applyFont="1"/>
    <xf numFmtId="43" fontId="0" fillId="0" borderId="0" xfId="1" applyFont="1"/>
    <xf numFmtId="0" fontId="0" fillId="0" borderId="0" xfId="1" applyNumberFormat="1" applyFont="1" applyBorder="1" applyAlignment="1">
      <alignment horizontal="left"/>
    </xf>
    <xf numFmtId="43" fontId="0" fillId="0" borderId="5" xfId="1" applyFont="1" applyBorder="1"/>
    <xf numFmtId="4" fontId="0" fillId="0" borderId="5" xfId="0" applyNumberFormat="1" applyBorder="1"/>
    <xf numFmtId="43" fontId="0" fillId="0" borderId="5" xfId="1" applyNumberFormat="1" applyFont="1" applyBorder="1"/>
    <xf numFmtId="165" fontId="0" fillId="0" borderId="0" xfId="1" applyNumberFormat="1" applyFont="1"/>
    <xf numFmtId="2" fontId="0" fillId="0" borderId="0" xfId="0" applyNumberFormat="1"/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0" fillId="0" borderId="0" xfId="2" applyNumberFormat="1" applyFont="1" applyBorder="1" applyAlignment="1">
      <alignment horizontal="left"/>
    </xf>
    <xf numFmtId="44" fontId="0" fillId="0" borderId="0" xfId="2" applyFont="1" applyBorder="1" applyAlignment="1">
      <alignment horizontal="left"/>
    </xf>
    <xf numFmtId="166" fontId="0" fillId="0" borderId="0" xfId="1" applyNumberFormat="1" applyFont="1" applyBorder="1" applyAlignment="1">
      <alignment horizontal="left"/>
    </xf>
    <xf numFmtId="43" fontId="0" fillId="0" borderId="0" xfId="1" applyFont="1" applyBorder="1" applyAlignment="1">
      <alignment horizontal="right"/>
    </xf>
    <xf numFmtId="44" fontId="0" fillId="0" borderId="0" xfId="2" applyFont="1"/>
    <xf numFmtId="4" fontId="0" fillId="0" borderId="0" xfId="0" applyNumberFormat="1" applyBorder="1"/>
    <xf numFmtId="3" fontId="0" fillId="0" borderId="0" xfId="0" applyNumberFormat="1" applyBorder="1"/>
    <xf numFmtId="1" fontId="0" fillId="0" borderId="0" xfId="0" applyNumberFormat="1" applyBorder="1"/>
    <xf numFmtId="3" fontId="0" fillId="0" borderId="5" xfId="0" applyNumberFormat="1" applyBorder="1"/>
    <xf numFmtId="1" fontId="0" fillId="0" borderId="5" xfId="0" applyNumberFormat="1" applyBorder="1"/>
    <xf numFmtId="3" fontId="0" fillId="0" borderId="0" xfId="0" applyNumberFormat="1"/>
    <xf numFmtId="1" fontId="0" fillId="0" borderId="0" xfId="0" applyNumberFormat="1"/>
    <xf numFmtId="44" fontId="0" fillId="0" borderId="0" xfId="2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0" fillId="0" borderId="1" xfId="1" applyFont="1" applyBorder="1"/>
    <xf numFmtId="43" fontId="0" fillId="0" borderId="5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7" fontId="0" fillId="0" borderId="0" xfId="1" applyNumberFormat="1" applyFont="1"/>
    <xf numFmtId="165" fontId="0" fillId="0" borderId="0" xfId="0" applyNumberFormat="1"/>
    <xf numFmtId="0" fontId="1" fillId="0" borderId="0" xfId="0" applyFont="1" applyBorder="1"/>
    <xf numFmtId="0" fontId="1" fillId="0" borderId="0" xfId="0" applyFont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65" fontId="1" fillId="0" borderId="4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left" indent="2"/>
    </xf>
    <xf numFmtId="165" fontId="4" fillId="0" borderId="4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left" indent="2"/>
    </xf>
    <xf numFmtId="165" fontId="4" fillId="0" borderId="0" xfId="1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39" fontId="1" fillId="0" borderId="0" xfId="1" applyNumberFormat="1" applyFont="1" applyAlignment="1">
      <alignment horizontal="center" vertical="center"/>
    </xf>
    <xf numFmtId="164" fontId="1" fillId="0" borderId="0" xfId="2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 vertical="center"/>
    </xf>
    <xf numFmtId="164" fontId="0" fillId="0" borderId="0" xfId="2" applyNumberFormat="1" applyFont="1"/>
    <xf numFmtId="164" fontId="5" fillId="0" borderId="0" xfId="2" applyNumberFormat="1" applyFont="1"/>
    <xf numFmtId="43" fontId="1" fillId="0" borderId="0" xfId="1" applyNumberFormat="1" applyFont="1" applyFill="1" applyBorder="1"/>
    <xf numFmtId="165" fontId="1" fillId="0" borderId="0" xfId="1" applyNumberFormat="1" applyFont="1" applyBorder="1"/>
    <xf numFmtId="167" fontId="1" fillId="0" borderId="0" xfId="2" applyNumberFormat="1" applyFont="1" applyBorder="1"/>
    <xf numFmtId="164" fontId="5" fillId="0" borderId="0" xfId="2" applyNumberFormat="1" applyFont="1" applyBorder="1"/>
    <xf numFmtId="168" fontId="1" fillId="0" borderId="0" xfId="0" applyNumberFormat="1" applyFont="1" applyBorder="1"/>
    <xf numFmtId="42" fontId="1" fillId="0" borderId="0" xfId="0" applyNumberFormat="1" applyFont="1" applyBorder="1"/>
    <xf numFmtId="169" fontId="1" fillId="0" borderId="0" xfId="0" applyNumberFormat="1" applyFont="1" applyBorder="1"/>
    <xf numFmtId="165" fontId="1" fillId="0" borderId="0" xfId="1" applyNumberFormat="1" applyFont="1" applyFill="1" applyBorder="1"/>
    <xf numFmtId="167" fontId="1" fillId="0" borderId="0" xfId="2" applyNumberFormat="1" applyFont="1" applyFill="1" applyBorder="1"/>
    <xf numFmtId="0" fontId="1" fillId="0" borderId="0" xfId="0" applyFont="1" applyAlignment="1">
      <alignment horizontal="center"/>
    </xf>
    <xf numFmtId="4" fontId="1" fillId="0" borderId="0" xfId="0" applyNumberFormat="1" applyFont="1" applyBorder="1"/>
    <xf numFmtId="2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2" applyNumberFormat="1" applyFont="1" applyBorder="1" applyAlignment="1">
      <alignment horizontal="center" vertical="center"/>
    </xf>
    <xf numFmtId="43" fontId="0" fillId="0" borderId="0" xfId="0" applyNumberFormat="1" applyBorder="1"/>
    <xf numFmtId="165" fontId="1" fillId="0" borderId="0" xfId="1" applyNumberFormat="1" applyFont="1" applyFill="1" applyBorder="1" applyProtection="1">
      <protection locked="0"/>
    </xf>
    <xf numFmtId="0" fontId="4" fillId="0" borderId="0" xfId="0" applyFont="1" applyFill="1" applyBorder="1"/>
    <xf numFmtId="2" fontId="1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Fill="1" applyBorder="1" applyProtection="1">
      <protection locked="0"/>
    </xf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2" fontId="0" fillId="0" borderId="5" xfId="0" applyNumberFormat="1" applyBorder="1" applyAlignment="1">
      <alignment horizontal="center"/>
    </xf>
    <xf numFmtId="39" fontId="1" fillId="0" borderId="5" xfId="1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5" xfId="2" applyNumberFormat="1" applyFont="1" applyBorder="1" applyAlignment="1">
      <alignment horizontal="center" vertical="center"/>
    </xf>
    <xf numFmtId="43" fontId="0" fillId="0" borderId="5" xfId="0" applyNumberFormat="1" applyBorder="1"/>
    <xf numFmtId="43" fontId="1" fillId="0" borderId="5" xfId="1" applyNumberFormat="1" applyFont="1" applyFill="1" applyBorder="1"/>
    <xf numFmtId="41" fontId="0" fillId="0" borderId="0" xfId="0" applyNumberFormat="1"/>
    <xf numFmtId="170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4" xfId="0" applyFill="1" applyBorder="1"/>
    <xf numFmtId="165" fontId="0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0" borderId="0" xfId="3" applyNumberFormat="1" applyFont="1" applyBorder="1"/>
    <xf numFmtId="43" fontId="0" fillId="0" borderId="0" xfId="1" applyNumberFormat="1" applyFont="1" applyBorder="1"/>
    <xf numFmtId="0" fontId="7" fillId="0" borderId="0" xfId="0" applyFont="1" applyBorder="1"/>
    <xf numFmtId="0" fontId="0" fillId="0" borderId="0" xfId="0" applyBorder="1" applyAlignment="1"/>
    <xf numFmtId="0" fontId="0" fillId="0" borderId="4" xfId="0" applyBorder="1" applyAlignment="1">
      <alignment horizontal="center"/>
    </xf>
    <xf numFmtId="10" fontId="0" fillId="0" borderId="0" xfId="2" applyNumberFormat="1" applyFont="1"/>
    <xf numFmtId="171" fontId="0" fillId="0" borderId="0" xfId="3" applyNumberFormat="1" applyFont="1" applyBorder="1"/>
    <xf numFmtId="43" fontId="0" fillId="0" borderId="0" xfId="2" applyNumberFormat="1" applyFont="1"/>
    <xf numFmtId="165" fontId="0" fillId="0" borderId="0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8" fontId="0" fillId="0" borderId="0" xfId="1" applyNumberFormat="1" applyFont="1"/>
    <xf numFmtId="168" fontId="1" fillId="0" borderId="0" xfId="1" applyNumberFormat="1" applyFont="1"/>
    <xf numFmtId="165" fontId="1" fillId="0" borderId="0" xfId="1" applyNumberFormat="1" applyFont="1"/>
    <xf numFmtId="165" fontId="0" fillId="0" borderId="0" xfId="1" applyNumberFormat="1" applyFont="1" applyBorder="1"/>
    <xf numFmtId="168" fontId="1" fillId="0" borderId="0" xfId="2" applyNumberFormat="1" applyFont="1" applyFill="1" applyBorder="1"/>
    <xf numFmtId="165" fontId="0" fillId="0" borderId="0" xfId="1" applyNumberFormat="1" applyFont="1" applyFill="1" applyBorder="1"/>
    <xf numFmtId="49" fontId="0" fillId="0" borderId="0" xfId="1" applyNumberFormat="1" applyFont="1" applyBorder="1"/>
    <xf numFmtId="41" fontId="1" fillId="0" borderId="0" xfId="0" applyNumberFormat="1" applyFont="1" applyFill="1" applyBorder="1"/>
    <xf numFmtId="41" fontId="1" fillId="0" borderId="0" xfId="1" applyNumberFormat="1" applyFont="1"/>
    <xf numFmtId="41" fontId="1" fillId="0" borderId="0" xfId="0" applyNumberFormat="1" applyFont="1"/>
    <xf numFmtId="49" fontId="0" fillId="0" borderId="5" xfId="1" applyNumberFormat="1" applyFont="1" applyBorder="1"/>
    <xf numFmtId="165" fontId="0" fillId="0" borderId="5" xfId="1" applyNumberFormat="1" applyFont="1" applyBorder="1"/>
    <xf numFmtId="41" fontId="1" fillId="0" borderId="5" xfId="0" applyNumberFormat="1" applyFont="1" applyFill="1" applyBorder="1"/>
    <xf numFmtId="167" fontId="1" fillId="0" borderId="0" xfId="2" applyNumberFormat="1" applyFont="1"/>
    <xf numFmtId="14" fontId="0" fillId="0" borderId="0" xfId="1" applyNumberFormat="1" applyFont="1" applyBorder="1"/>
    <xf numFmtId="14" fontId="0" fillId="0" borderId="0" xfId="1" applyNumberFormat="1" applyFont="1"/>
    <xf numFmtId="9" fontId="0" fillId="0" borderId="0" xfId="3" applyFont="1"/>
    <xf numFmtId="172" fontId="0" fillId="0" borderId="0" xfId="1" applyNumberFormat="1" applyFont="1" applyBorder="1" applyAlignment="1">
      <alignment horizontal="center"/>
    </xf>
    <xf numFmtId="173" fontId="0" fillId="0" borderId="1" xfId="1" applyNumberFormat="1" applyFont="1" applyBorder="1"/>
    <xf numFmtId="173" fontId="0" fillId="0" borderId="0" xfId="1" applyNumberFormat="1" applyFont="1" applyBorder="1"/>
    <xf numFmtId="173" fontId="0" fillId="0" borderId="0" xfId="1" applyNumberFormat="1" applyFont="1" applyBorder="1" applyAlignment="1">
      <alignment horizontal="center"/>
    </xf>
    <xf numFmtId="165" fontId="0" fillId="0" borderId="4" xfId="1" applyNumberFormat="1" applyFont="1" applyBorder="1"/>
    <xf numFmtId="173" fontId="0" fillId="0" borderId="4" xfId="1" applyNumberFormat="1" applyFont="1" applyBorder="1" applyAlignment="1">
      <alignment horizontal="center"/>
    </xf>
    <xf numFmtId="173" fontId="0" fillId="0" borderId="0" xfId="1" applyNumberFormat="1" applyFont="1" applyAlignment="1">
      <alignment horizontal="right"/>
    </xf>
    <xf numFmtId="174" fontId="0" fillId="0" borderId="0" xfId="1" applyNumberFormat="1" applyFont="1" applyAlignment="1">
      <alignment horizontal="right"/>
    </xf>
    <xf numFmtId="173" fontId="0" fillId="0" borderId="0" xfId="1" applyNumberFormat="1" applyFont="1"/>
    <xf numFmtId="174" fontId="0" fillId="0" borderId="0" xfId="1" applyNumberFormat="1" applyFont="1"/>
    <xf numFmtId="173" fontId="1" fillId="0" borderId="0" xfId="1" applyNumberFormat="1" applyFont="1" applyBorder="1"/>
    <xf numFmtId="174" fontId="1" fillId="0" borderId="0" xfId="1" applyNumberFormat="1" applyFont="1" applyBorder="1"/>
    <xf numFmtId="173" fontId="1" fillId="0" borderId="0" xfId="1" applyNumberFormat="1" applyFont="1" applyFill="1"/>
    <xf numFmtId="173" fontId="1" fillId="0" borderId="5" xfId="1" applyNumberFormat="1" applyFont="1" applyBorder="1"/>
    <xf numFmtId="174" fontId="1" fillId="0" borderId="5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FD%202015%20Part%203%20-%20Final%20-%201-27-17%20rev%205-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1"/>
      <sheetName val="Tbl2"/>
      <sheetName val="Tbl3"/>
      <sheetName val="Tbl4"/>
      <sheetName val="Tbl5"/>
      <sheetName val="Tbl6"/>
      <sheetName val="Tbl 7"/>
      <sheetName val="Tbl8"/>
      <sheetName val="Tbl9"/>
      <sheetName val="Tbl 10"/>
      <sheetName val="Tbl11"/>
      <sheetName val="Allexp"/>
      <sheetName val="Tbl5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11660692801.67</v>
          </cell>
          <cell r="D10">
            <v>341453405.38999999</v>
          </cell>
          <cell r="E10">
            <v>761438507.63000023</v>
          </cell>
          <cell r="F10">
            <v>4691751978.4900017</v>
          </cell>
          <cell r="G10">
            <v>1555566359.0600004</v>
          </cell>
          <cell r="H10">
            <v>92417730.090000004</v>
          </cell>
          <cell r="I10">
            <v>82845362.189999983</v>
          </cell>
          <cell r="J10">
            <v>594384755.70000005</v>
          </cell>
          <cell r="K10">
            <v>747872162.05999994</v>
          </cell>
          <cell r="N10">
            <v>245834471.67000002</v>
          </cell>
          <cell r="O10">
            <v>2491329998.1600003</v>
          </cell>
          <cell r="P10">
            <v>18504857.529999997</v>
          </cell>
          <cell r="Q10">
            <v>37293213.700000003</v>
          </cell>
          <cell r="X10">
            <v>965790969.2299999</v>
          </cell>
        </row>
        <row r="12">
          <cell r="C12">
            <v>116288760.05000001</v>
          </cell>
          <cell r="D12">
            <v>2029998.3299999996</v>
          </cell>
          <cell r="E12">
            <v>6801443.8100000005</v>
          </cell>
          <cell r="F12">
            <v>48707067.870000012</v>
          </cell>
          <cell r="G12">
            <v>18116412.340000004</v>
          </cell>
          <cell r="H12">
            <v>624005.63</v>
          </cell>
          <cell r="I12">
            <v>976054.63</v>
          </cell>
          <cell r="J12">
            <v>6169808.8899999997</v>
          </cell>
          <cell r="K12">
            <v>7691791.3400000008</v>
          </cell>
          <cell r="N12">
            <v>1636335.49</v>
          </cell>
          <cell r="O12">
            <v>23095650.32</v>
          </cell>
          <cell r="P12">
            <v>268655.00999999995</v>
          </cell>
          <cell r="Q12">
            <v>171536.39</v>
          </cell>
          <cell r="X12">
            <v>1326827.7200000002</v>
          </cell>
        </row>
        <row r="13">
          <cell r="C13">
            <v>990253010.56999993</v>
          </cell>
          <cell r="D13">
            <v>29695437.589999992</v>
          </cell>
          <cell r="E13">
            <v>62706599.910000011</v>
          </cell>
          <cell r="F13">
            <v>429582680.01999986</v>
          </cell>
          <cell r="G13">
            <v>126443654.39000006</v>
          </cell>
          <cell r="H13">
            <v>7006957.2600000007</v>
          </cell>
          <cell r="J13">
            <v>51638978.549999997</v>
          </cell>
          <cell r="K13">
            <v>65292875.019999996</v>
          </cell>
          <cell r="N13">
            <v>16933849.960000001</v>
          </cell>
          <cell r="O13">
            <v>197324564.71000004</v>
          </cell>
          <cell r="P13">
            <v>401932.99000000005</v>
          </cell>
          <cell r="Q13">
            <v>3225480.1700000004</v>
          </cell>
          <cell r="X13">
            <v>70856343.170000002</v>
          </cell>
        </row>
        <row r="14">
          <cell r="C14">
            <v>1255423420.8199999</v>
          </cell>
          <cell r="D14">
            <v>71511252.820000038</v>
          </cell>
          <cell r="E14">
            <v>87309454.909999996</v>
          </cell>
          <cell r="F14">
            <v>457444014.38999981</v>
          </cell>
          <cell r="G14">
            <v>204885613.23000005</v>
          </cell>
          <cell r="H14">
            <v>16756735.950000001</v>
          </cell>
          <cell r="I14">
            <v>12399388.530000001</v>
          </cell>
          <cell r="J14">
            <v>51528485.879999988</v>
          </cell>
          <cell r="K14">
            <v>72045905.219999984</v>
          </cell>
          <cell r="N14">
            <v>23145984.610000003</v>
          </cell>
          <cell r="O14">
            <v>245710318.53999999</v>
          </cell>
          <cell r="P14">
            <v>-4400.78</v>
          </cell>
          <cell r="Q14">
            <v>12690667.52</v>
          </cell>
          <cell r="X14">
            <v>24992868.329999998</v>
          </cell>
        </row>
        <row r="15">
          <cell r="C15">
            <v>1401261795.7100003</v>
          </cell>
          <cell r="D15">
            <v>54531713.360000007</v>
          </cell>
          <cell r="E15">
            <v>91843454.879999995</v>
          </cell>
          <cell r="F15">
            <v>530732075.79000008</v>
          </cell>
          <cell r="G15">
            <v>186786009.34000003</v>
          </cell>
          <cell r="H15">
            <v>10209663.699999999</v>
          </cell>
          <cell r="I15">
            <v>15081870.77</v>
          </cell>
          <cell r="J15">
            <v>65156684.049999997</v>
          </cell>
          <cell r="K15">
            <v>92957732.50999999</v>
          </cell>
          <cell r="N15">
            <v>33284148</v>
          </cell>
          <cell r="O15">
            <v>317058845.80000013</v>
          </cell>
          <cell r="P15">
            <v>249062.50999999998</v>
          </cell>
          <cell r="Q15">
            <v>3370535</v>
          </cell>
          <cell r="X15">
            <v>41835097</v>
          </cell>
        </row>
        <row r="16">
          <cell r="C16">
            <v>208089129.4600001</v>
          </cell>
          <cell r="D16">
            <v>5376530.5300000003</v>
          </cell>
          <cell r="E16">
            <v>11355437.539999999</v>
          </cell>
          <cell r="F16">
            <v>85466558.52000007</v>
          </cell>
          <cell r="G16">
            <v>24997806.32</v>
          </cell>
          <cell r="H16">
            <v>1402909.2899999998</v>
          </cell>
          <cell r="I16">
            <v>1489404.66</v>
          </cell>
          <cell r="J16">
            <v>13955279.959999999</v>
          </cell>
          <cell r="K16">
            <v>14999973.009999998</v>
          </cell>
          <cell r="N16">
            <v>3177491.5799999996</v>
          </cell>
          <cell r="O16">
            <v>43893133.950000003</v>
          </cell>
          <cell r="P16">
            <v>1205200.58</v>
          </cell>
          <cell r="Q16">
            <v>769403.5199999999</v>
          </cell>
          <cell r="X16">
            <v>7216131.2199999997</v>
          </cell>
        </row>
        <row r="18">
          <cell r="C18">
            <v>66166613.069999993</v>
          </cell>
          <cell r="D18">
            <v>1690417.5100000002</v>
          </cell>
          <cell r="E18">
            <v>4745024.5199999996</v>
          </cell>
          <cell r="F18">
            <v>28635086.319999993</v>
          </cell>
          <cell r="G18">
            <v>6759741.3400000017</v>
          </cell>
          <cell r="H18">
            <v>604162.22</v>
          </cell>
          <cell r="I18">
            <v>678934.17999999993</v>
          </cell>
          <cell r="J18">
            <v>3849953.51</v>
          </cell>
          <cell r="K18">
            <v>4178287.8400000003</v>
          </cell>
          <cell r="N18">
            <v>852449.8</v>
          </cell>
          <cell r="O18">
            <v>13619613.110000001</v>
          </cell>
          <cell r="P18">
            <v>416079.26000000007</v>
          </cell>
          <cell r="Q18">
            <v>136863.46000000002</v>
          </cell>
          <cell r="X18">
            <v>2070417.8099999998</v>
          </cell>
        </row>
        <row r="19">
          <cell r="C19">
            <v>327497171.47999996</v>
          </cell>
          <cell r="D19">
            <v>5027053.34</v>
          </cell>
          <cell r="E19">
            <v>22634321.350000005</v>
          </cell>
          <cell r="F19">
            <v>131441893.12</v>
          </cell>
          <cell r="G19">
            <v>37435004.479999989</v>
          </cell>
          <cell r="H19">
            <v>1573420.7600000002</v>
          </cell>
          <cell r="I19">
            <v>3426591.71</v>
          </cell>
          <cell r="J19">
            <v>20542083.369999997</v>
          </cell>
          <cell r="K19">
            <v>23494795.879999999</v>
          </cell>
          <cell r="N19">
            <v>7724765.7300000004</v>
          </cell>
          <cell r="O19">
            <v>73253390.310000002</v>
          </cell>
          <cell r="P19">
            <v>269329.42000000004</v>
          </cell>
          <cell r="Q19">
            <v>674522.01</v>
          </cell>
          <cell r="X19">
            <v>13955154.389999999</v>
          </cell>
        </row>
        <row r="20">
          <cell r="C20">
            <v>185597770.18000004</v>
          </cell>
          <cell r="D20">
            <v>4074201.45</v>
          </cell>
          <cell r="E20">
            <v>13375657.1</v>
          </cell>
          <cell r="F20">
            <v>77395244.740000024</v>
          </cell>
          <cell r="G20">
            <v>25226215.910000004</v>
          </cell>
          <cell r="H20">
            <v>1071993.8400000001</v>
          </cell>
          <cell r="I20">
            <v>1520897.73</v>
          </cell>
          <cell r="J20">
            <v>9456522.2499999981</v>
          </cell>
          <cell r="K20">
            <v>11900684.379999999</v>
          </cell>
          <cell r="N20">
            <v>4092318.8499999996</v>
          </cell>
          <cell r="O20">
            <v>36882451.689999998</v>
          </cell>
          <cell r="P20">
            <v>304994.74</v>
          </cell>
          <cell r="Q20">
            <v>296587.5</v>
          </cell>
          <cell r="X20">
            <v>8047110.5</v>
          </cell>
        </row>
        <row r="21">
          <cell r="C21">
            <v>341969146.00999999</v>
          </cell>
          <cell r="D21">
            <v>9116083.3499999996</v>
          </cell>
          <cell r="E21">
            <v>21564007.43</v>
          </cell>
          <cell r="F21">
            <v>139876940.61000001</v>
          </cell>
          <cell r="G21">
            <v>33858499.410000011</v>
          </cell>
          <cell r="H21">
            <v>3635145.39</v>
          </cell>
          <cell r="I21">
            <v>3033645.89</v>
          </cell>
          <cell r="J21">
            <v>24239863.410000004</v>
          </cell>
          <cell r="K21">
            <v>25465266.939999998</v>
          </cell>
          <cell r="N21">
            <v>8421595.9600000009</v>
          </cell>
          <cell r="O21">
            <v>65960815.870000005</v>
          </cell>
          <cell r="P21">
            <v>1603001.3499999999</v>
          </cell>
          <cell r="Q21">
            <v>5194280.4000000004</v>
          </cell>
          <cell r="X21">
            <v>14542767.089999998</v>
          </cell>
        </row>
        <row r="22">
          <cell r="C22">
            <v>61219493.370000005</v>
          </cell>
          <cell r="D22">
            <v>1450864.0300000003</v>
          </cell>
          <cell r="E22">
            <v>5277682.3899999987</v>
          </cell>
          <cell r="F22">
            <v>26599155.690000009</v>
          </cell>
          <cell r="G22">
            <v>5692277.0899999999</v>
          </cell>
          <cell r="H22">
            <v>609681.97</v>
          </cell>
          <cell r="I22">
            <v>559496</v>
          </cell>
          <cell r="J22">
            <v>3665434.5500000003</v>
          </cell>
          <cell r="K22">
            <v>3848439.52</v>
          </cell>
          <cell r="N22">
            <v>1296429.69</v>
          </cell>
          <cell r="O22">
            <v>12164698.42</v>
          </cell>
          <cell r="Q22">
            <v>55334.020000000004</v>
          </cell>
          <cell r="X22">
            <v>2532392.02</v>
          </cell>
        </row>
        <row r="24">
          <cell r="C24">
            <v>495176601.02999991</v>
          </cell>
          <cell r="D24">
            <v>8943064.2599999998</v>
          </cell>
          <cell r="E24">
            <v>30992324.600000005</v>
          </cell>
          <cell r="F24">
            <v>209555938.24999997</v>
          </cell>
          <cell r="G24">
            <v>56190573.11999996</v>
          </cell>
          <cell r="H24">
            <v>2648581.0700000003</v>
          </cell>
          <cell r="I24">
            <v>6410008.9199999999</v>
          </cell>
          <cell r="J24">
            <v>19314263.91</v>
          </cell>
          <cell r="K24">
            <v>34071362.830000006</v>
          </cell>
          <cell r="N24">
            <v>10569628.26</v>
          </cell>
          <cell r="O24">
            <v>114038369.58</v>
          </cell>
          <cell r="P24">
            <v>852239.83000000007</v>
          </cell>
          <cell r="Q24">
            <v>1590246.4000000001</v>
          </cell>
          <cell r="X24">
            <v>41807086.850000001</v>
          </cell>
        </row>
        <row r="25">
          <cell r="C25">
            <v>52112350.610000022</v>
          </cell>
          <cell r="D25">
            <v>1796252.77</v>
          </cell>
          <cell r="E25">
            <v>2662771.9900000007</v>
          </cell>
          <cell r="F25">
            <v>21288838.560000006</v>
          </cell>
          <cell r="G25">
            <v>4389693.5000000028</v>
          </cell>
          <cell r="H25">
            <v>736744.9</v>
          </cell>
          <cell r="I25">
            <v>528782.42000000004</v>
          </cell>
          <cell r="J25">
            <v>3962590.8999999994</v>
          </cell>
          <cell r="K25">
            <v>3730327.42</v>
          </cell>
          <cell r="N25">
            <v>987283.04</v>
          </cell>
          <cell r="O25">
            <v>10820377.48</v>
          </cell>
          <cell r="P25">
            <v>239126.77</v>
          </cell>
          <cell r="Q25">
            <v>969560.86</v>
          </cell>
          <cell r="X25">
            <v>969560.86</v>
          </cell>
        </row>
        <row r="26">
          <cell r="C26">
            <v>452145396.49000007</v>
          </cell>
          <cell r="D26">
            <v>10642616.369999997</v>
          </cell>
          <cell r="E26">
            <v>25052236.090000004</v>
          </cell>
          <cell r="F26">
            <v>171868006.23000005</v>
          </cell>
          <cell r="G26">
            <v>57459338.199999988</v>
          </cell>
          <cell r="H26">
            <v>1644311.57</v>
          </cell>
          <cell r="I26">
            <v>3355916.43</v>
          </cell>
          <cell r="J26">
            <v>30221115.309999999</v>
          </cell>
          <cell r="K26">
            <v>28444098.399999999</v>
          </cell>
          <cell r="N26">
            <v>12394992.720000001</v>
          </cell>
          <cell r="O26">
            <v>109976155.22</v>
          </cell>
          <cell r="P26">
            <v>465548.35999999993</v>
          </cell>
          <cell r="Q26">
            <v>621061.59000000008</v>
          </cell>
          <cell r="X26">
            <v>31260345.819999997</v>
          </cell>
        </row>
        <row r="27">
          <cell r="C27">
            <v>783972915.43999994</v>
          </cell>
          <cell r="D27">
            <v>12210506</v>
          </cell>
          <cell r="E27">
            <v>57793140.629999995</v>
          </cell>
          <cell r="F27">
            <v>338311184.24000007</v>
          </cell>
          <cell r="G27">
            <v>106092283.21000001</v>
          </cell>
          <cell r="H27">
            <v>3027601</v>
          </cell>
          <cell r="I27">
            <v>7103773</v>
          </cell>
          <cell r="J27">
            <v>36910751</v>
          </cell>
          <cell r="K27">
            <v>41058508</v>
          </cell>
          <cell r="N27">
            <v>24318029</v>
          </cell>
          <cell r="O27">
            <v>150238612.55999994</v>
          </cell>
          <cell r="P27">
            <v>6106063.7999999998</v>
          </cell>
          <cell r="Q27">
            <v>802463</v>
          </cell>
          <cell r="X27">
            <v>45418625</v>
          </cell>
        </row>
        <row r="28">
          <cell r="C28">
            <v>27991930.569999997</v>
          </cell>
          <cell r="D28">
            <v>979744.57000000007</v>
          </cell>
          <cell r="E28">
            <v>1986958.7300000002</v>
          </cell>
          <cell r="F28">
            <v>11288354.219999999</v>
          </cell>
          <cell r="G28">
            <v>2822141.21</v>
          </cell>
          <cell r="H28">
            <v>186828.68</v>
          </cell>
          <cell r="I28">
            <v>307972.8</v>
          </cell>
          <cell r="J28">
            <v>1901097.1500000001</v>
          </cell>
          <cell r="K28">
            <v>1917132.4300000002</v>
          </cell>
          <cell r="N28">
            <v>745558.58</v>
          </cell>
          <cell r="O28">
            <v>5570530.3600000003</v>
          </cell>
          <cell r="P28">
            <v>74504.790000000008</v>
          </cell>
          <cell r="Q28">
            <v>211107.05</v>
          </cell>
          <cell r="X28">
            <v>211107.05</v>
          </cell>
        </row>
        <row r="30">
          <cell r="C30">
            <v>2193573838.7300005</v>
          </cell>
          <cell r="D30">
            <v>43126308.140000008</v>
          </cell>
          <cell r="E30">
            <v>136800794.95999998</v>
          </cell>
          <cell r="F30">
            <v>922558598.94000018</v>
          </cell>
          <cell r="G30">
            <v>298749971.35000008</v>
          </cell>
          <cell r="H30">
            <v>11185874.149999999</v>
          </cell>
          <cell r="I30">
            <v>1594.37</v>
          </cell>
          <cell r="J30">
            <v>101277643.02</v>
          </cell>
          <cell r="K30">
            <v>131458080.41999999</v>
          </cell>
          <cell r="N30">
            <v>32877249.689999998</v>
          </cell>
          <cell r="O30">
            <v>513045353.70999992</v>
          </cell>
          <cell r="P30">
            <v>2492369.98</v>
          </cell>
          <cell r="Q30">
            <v>0</v>
          </cell>
          <cell r="X30">
            <v>547100305</v>
          </cell>
        </row>
        <row r="31">
          <cell r="C31">
            <v>1758093941.51</v>
          </cell>
          <cell r="D31">
            <v>58075933.389999993</v>
          </cell>
          <cell r="E31">
            <v>112331092.36</v>
          </cell>
          <cell r="F31">
            <v>660414345.44999981</v>
          </cell>
          <cell r="G31">
            <v>266302823.72000003</v>
          </cell>
          <cell r="H31">
            <v>22642703.440000001</v>
          </cell>
          <cell r="I31">
            <v>16601584.410000002</v>
          </cell>
          <cell r="J31">
            <v>96517701.030000001</v>
          </cell>
          <cell r="K31">
            <v>119424734.72000001</v>
          </cell>
          <cell r="N31">
            <v>40843631.240000002</v>
          </cell>
          <cell r="O31">
            <v>362250869.78999996</v>
          </cell>
          <cell r="P31">
            <v>2688521.96</v>
          </cell>
          <cell r="Q31">
            <v>0</v>
          </cell>
          <cell r="X31">
            <v>73731166</v>
          </cell>
        </row>
        <row r="32">
          <cell r="C32">
            <v>90068887.780000031</v>
          </cell>
          <cell r="D32">
            <v>1865068.3599999999</v>
          </cell>
          <cell r="E32">
            <v>5129852.1100000003</v>
          </cell>
          <cell r="F32">
            <v>39561454.040000029</v>
          </cell>
          <cell r="G32">
            <v>9172431.5499999989</v>
          </cell>
          <cell r="H32">
            <v>421897.41</v>
          </cell>
          <cell r="I32">
            <v>689776.61</v>
          </cell>
          <cell r="J32">
            <v>6270908.8199999994</v>
          </cell>
          <cell r="K32">
            <v>6371943.0100000007</v>
          </cell>
          <cell r="N32">
            <v>1577163.56</v>
          </cell>
          <cell r="O32">
            <v>18984592.309999995</v>
          </cell>
          <cell r="P32">
            <v>23799.999999999996</v>
          </cell>
          <cell r="Q32">
            <v>0</v>
          </cell>
          <cell r="X32">
            <v>8092648</v>
          </cell>
        </row>
        <row r="33">
          <cell r="C33">
            <v>201435760.82000005</v>
          </cell>
          <cell r="D33">
            <v>3057174.2699999996</v>
          </cell>
          <cell r="E33">
            <v>16519794.84</v>
          </cell>
          <cell r="F33">
            <v>79417218.470000044</v>
          </cell>
          <cell r="G33">
            <v>21117660.159999993</v>
          </cell>
          <cell r="H33">
            <v>1362356.11</v>
          </cell>
          <cell r="I33">
            <v>2060051.0900000003</v>
          </cell>
          <cell r="J33">
            <v>15525899.879999999</v>
          </cell>
          <cell r="K33">
            <v>13594724.870000001</v>
          </cell>
          <cell r="N33">
            <v>3577964.44</v>
          </cell>
          <cell r="O33">
            <v>44304046.130000003</v>
          </cell>
          <cell r="P33">
            <v>220503.21</v>
          </cell>
          <cell r="Q33">
            <v>678367.35000000009</v>
          </cell>
          <cell r="X33">
            <v>6018818.3499999996</v>
          </cell>
        </row>
        <row r="34">
          <cell r="C34">
            <v>42250035.160000004</v>
          </cell>
          <cell r="D34">
            <v>1636219.8399999996</v>
          </cell>
          <cell r="E34">
            <v>3813356.12</v>
          </cell>
          <cell r="F34">
            <v>16871917.920000002</v>
          </cell>
          <cell r="G34">
            <v>4189285.3600000003</v>
          </cell>
          <cell r="H34">
            <v>750659.41</v>
          </cell>
          <cell r="I34">
            <v>378094.61</v>
          </cell>
          <cell r="J34">
            <v>2933333.6699999995</v>
          </cell>
          <cell r="K34">
            <v>2509673.91</v>
          </cell>
          <cell r="N34">
            <v>938352.56</v>
          </cell>
          <cell r="O34">
            <v>8065153.5600000005</v>
          </cell>
          <cell r="P34">
            <v>3013.77</v>
          </cell>
          <cell r="Q34">
            <v>160974.43000000002</v>
          </cell>
          <cell r="X34">
            <v>1632421.47</v>
          </cell>
        </row>
        <row r="36">
          <cell r="C36">
            <v>51273867.210000001</v>
          </cell>
          <cell r="D36">
            <v>1044948.48</v>
          </cell>
          <cell r="E36">
            <v>3723977.1799999997</v>
          </cell>
          <cell r="F36">
            <v>22810381.390000004</v>
          </cell>
          <cell r="G36">
            <v>4173592.83</v>
          </cell>
          <cell r="H36">
            <v>259511.50999999998</v>
          </cell>
          <cell r="J36">
            <v>2485149.6000000006</v>
          </cell>
          <cell r="K36">
            <v>3439894.7199999997</v>
          </cell>
          <cell r="N36">
            <v>1193415.1900000002</v>
          </cell>
          <cell r="O36">
            <v>11846662.770000001</v>
          </cell>
          <cell r="P36">
            <v>296333.54000000004</v>
          </cell>
          <cell r="Q36">
            <v>0</v>
          </cell>
          <cell r="X36">
            <v>3371200</v>
          </cell>
        </row>
        <row r="37">
          <cell r="C37">
            <v>273157350.95999998</v>
          </cell>
          <cell r="D37">
            <v>7201122.3699999992</v>
          </cell>
          <cell r="E37">
            <v>17839321.75</v>
          </cell>
          <cell r="F37">
            <v>117744454.88999999</v>
          </cell>
          <cell r="G37">
            <v>25570667.590000007</v>
          </cell>
          <cell r="H37">
            <v>1546958.53</v>
          </cell>
          <cell r="I37">
            <v>3843380.85</v>
          </cell>
          <cell r="J37">
            <v>11901243.26</v>
          </cell>
          <cell r="K37">
            <v>20433398.689999998</v>
          </cell>
          <cell r="N37">
            <v>10503736.500000002</v>
          </cell>
          <cell r="O37">
            <v>54855476.009999998</v>
          </cell>
          <cell r="P37">
            <v>39320.43</v>
          </cell>
          <cell r="Q37">
            <v>1678270.0899999999</v>
          </cell>
          <cell r="X37">
            <v>6702484.0199999996</v>
          </cell>
        </row>
        <row r="38">
          <cell r="C38">
            <v>181374427.09999993</v>
          </cell>
          <cell r="D38">
            <v>4661790.4300000006</v>
          </cell>
          <cell r="E38">
            <v>12294269.339999998</v>
          </cell>
          <cell r="F38">
            <v>76885219.799999982</v>
          </cell>
          <cell r="G38">
            <v>18018872.93</v>
          </cell>
          <cell r="H38">
            <v>2174138.2400000002</v>
          </cell>
          <cell r="I38">
            <v>1495418.38</v>
          </cell>
          <cell r="J38">
            <v>8511804.2200000007</v>
          </cell>
          <cell r="K38">
            <v>12019920.34</v>
          </cell>
          <cell r="N38">
            <v>3707081.71</v>
          </cell>
          <cell r="O38">
            <v>37580329.479999997</v>
          </cell>
          <cell r="P38">
            <v>241912.06</v>
          </cell>
          <cell r="Q38">
            <v>3783670.1700000004</v>
          </cell>
          <cell r="X38">
            <v>11977927.789999999</v>
          </cell>
        </row>
        <row r="39">
          <cell r="C39">
            <v>104299187.53999999</v>
          </cell>
          <cell r="D39">
            <v>1709103.83</v>
          </cell>
          <cell r="E39">
            <v>6885533.0899999989</v>
          </cell>
          <cell r="F39">
            <v>47295349.019999988</v>
          </cell>
          <cell r="G39">
            <v>11115790.479999995</v>
          </cell>
          <cell r="H39">
            <v>334888.06</v>
          </cell>
          <cell r="I39">
            <v>902724.19999999984</v>
          </cell>
          <cell r="J39">
            <v>6448159.5099999998</v>
          </cell>
          <cell r="K39">
            <v>7522610.6399999997</v>
          </cell>
          <cell r="N39">
            <v>1035015.5100000001</v>
          </cell>
          <cell r="O39">
            <v>20789986.48</v>
          </cell>
          <cell r="P39">
            <v>47743.950000000004</v>
          </cell>
          <cell r="Q39">
            <v>212282.77000000002</v>
          </cell>
          <cell r="X39">
            <v>122163.77000000002</v>
          </cell>
        </row>
      </sheetData>
      <sheetData sheetId="12">
        <row r="10">
          <cell r="C10">
            <v>14542850.790000001</v>
          </cell>
          <cell r="D10">
            <v>18214273.399999999</v>
          </cell>
          <cell r="E10">
            <v>150086204.12</v>
          </cell>
          <cell r="F10">
            <v>31684874.150000002</v>
          </cell>
          <cell r="G10">
            <v>36216938.779999986</v>
          </cell>
          <cell r="H10">
            <v>160293867.72999996</v>
          </cell>
          <cell r="I10">
            <v>2860085.2300000004</v>
          </cell>
          <cell r="J10">
            <v>1356525.3699999999</v>
          </cell>
          <cell r="K10">
            <v>3529539.1</v>
          </cell>
          <cell r="L10">
            <v>200847.06</v>
          </cell>
          <cell r="M10">
            <v>0</v>
          </cell>
          <cell r="N10">
            <v>104366549.64999999</v>
          </cell>
        </row>
        <row r="12">
          <cell r="C12">
            <v>88479.529999999984</v>
          </cell>
          <cell r="D12">
            <v>250936.39</v>
          </cell>
          <cell r="E12">
            <v>2345440.9600000004</v>
          </cell>
          <cell r="F12">
            <v>152025.78000000003</v>
          </cell>
          <cell r="G12">
            <v>1058953.2</v>
          </cell>
          <cell r="H12">
            <v>3086889.36</v>
          </cell>
          <cell r="I12">
            <v>0</v>
          </cell>
          <cell r="J12">
            <v>266079.46000000002</v>
          </cell>
          <cell r="K12">
            <v>60325</v>
          </cell>
          <cell r="L12">
            <v>0</v>
          </cell>
          <cell r="M12">
            <v>0</v>
          </cell>
          <cell r="N12">
            <v>1721814.8599999992</v>
          </cell>
        </row>
        <row r="13">
          <cell r="C13">
            <v>1169029.0099999998</v>
          </cell>
          <cell r="D13">
            <v>449578.45999999996</v>
          </cell>
          <cell r="E13">
            <v>8985829.7600000016</v>
          </cell>
          <cell r="F13">
            <v>4088506.39</v>
          </cell>
          <cell r="G13">
            <v>847161.50999999989</v>
          </cell>
          <cell r="H13">
            <v>14703350.359999994</v>
          </cell>
          <cell r="I13">
            <v>107236.8</v>
          </cell>
          <cell r="J13">
            <v>0</v>
          </cell>
          <cell r="K13">
            <v>149134</v>
          </cell>
          <cell r="L13">
            <v>6658.43</v>
          </cell>
          <cell r="M13">
            <v>0</v>
          </cell>
          <cell r="N13">
            <v>8951863.2100000009</v>
          </cell>
        </row>
        <row r="14">
          <cell r="C14">
            <v>3546853.14</v>
          </cell>
          <cell r="D14">
            <v>8924422.3200000003</v>
          </cell>
          <cell r="E14">
            <v>33871595.309999995</v>
          </cell>
          <cell r="F14">
            <v>7263781.0199999996</v>
          </cell>
          <cell r="G14">
            <v>13043413.49</v>
          </cell>
          <cell r="H14">
            <v>17665885.110000003</v>
          </cell>
          <cell r="I14">
            <v>668495.31000000006</v>
          </cell>
          <cell r="J14">
            <v>0</v>
          </cell>
          <cell r="K14">
            <v>344434.31999999995</v>
          </cell>
          <cell r="L14">
            <v>15335.37</v>
          </cell>
          <cell r="M14">
            <v>0</v>
          </cell>
          <cell r="N14">
            <v>18122996.300000004</v>
          </cell>
        </row>
        <row r="15">
          <cell r="C15">
            <v>3609561.2600000012</v>
          </cell>
          <cell r="D15">
            <v>186750.87999999998</v>
          </cell>
          <cell r="E15">
            <v>15221369.979999997</v>
          </cell>
          <cell r="F15">
            <v>4389761.5300000012</v>
          </cell>
          <cell r="G15">
            <v>1785312.5</v>
          </cell>
          <cell r="H15">
            <v>23001756.669999991</v>
          </cell>
          <cell r="I15">
            <v>1212577.7</v>
          </cell>
          <cell r="J15">
            <v>364860.14999999997</v>
          </cell>
          <cell r="K15">
            <v>90202.739999999991</v>
          </cell>
          <cell r="L15">
            <v>65311.079999999994</v>
          </cell>
          <cell r="M15">
            <v>0</v>
          </cell>
          <cell r="N15">
            <v>11889359.550000001</v>
          </cell>
        </row>
        <row r="16">
          <cell r="C16">
            <v>148398.95000000001</v>
          </cell>
          <cell r="D16">
            <v>83497.61</v>
          </cell>
          <cell r="E16">
            <v>1835576.7399999998</v>
          </cell>
          <cell r="F16">
            <v>314830.09000000003</v>
          </cell>
          <cell r="G16">
            <v>442365.1999999999</v>
          </cell>
          <cell r="H16">
            <v>2441840.3800000008</v>
          </cell>
          <cell r="I16">
            <v>0</v>
          </cell>
          <cell r="J16">
            <v>117851.68</v>
          </cell>
          <cell r="K16">
            <v>22645.65</v>
          </cell>
          <cell r="L16">
            <v>0</v>
          </cell>
          <cell r="M16">
            <v>0</v>
          </cell>
          <cell r="N16">
            <v>1673059.8299999989</v>
          </cell>
        </row>
        <row r="18">
          <cell r="C18">
            <v>73272.739999999991</v>
          </cell>
          <cell r="D18">
            <v>100570.14</v>
          </cell>
          <cell r="E18">
            <v>1060197.0799999998</v>
          </cell>
          <cell r="F18">
            <v>228181.33000000002</v>
          </cell>
          <cell r="G18">
            <v>346725.89999999997</v>
          </cell>
          <cell r="H18">
            <v>1582652.6199999994</v>
          </cell>
          <cell r="I18">
            <v>0</v>
          </cell>
          <cell r="J18">
            <v>28421.97</v>
          </cell>
          <cell r="K18">
            <v>22168.03</v>
          </cell>
          <cell r="M18">
            <v>0</v>
          </cell>
          <cell r="N18">
            <v>683436.57</v>
          </cell>
        </row>
        <row r="19">
          <cell r="C19">
            <v>210431.07000000007</v>
          </cell>
          <cell r="D19">
            <v>226905.49000000002</v>
          </cell>
          <cell r="E19">
            <v>2189493.0700000003</v>
          </cell>
          <cell r="F19">
            <v>844824.43999999983</v>
          </cell>
          <cell r="G19">
            <v>134319.04000000004</v>
          </cell>
          <cell r="H19">
            <v>4767415.459999999</v>
          </cell>
          <cell r="I19">
            <v>3431.16</v>
          </cell>
          <cell r="J19">
            <v>6495.93</v>
          </cell>
          <cell r="K19">
            <v>46583.560000000005</v>
          </cell>
          <cell r="L19">
            <v>53382.67</v>
          </cell>
          <cell r="M19">
            <v>0</v>
          </cell>
          <cell r="N19">
            <v>2471778.3899999992</v>
          </cell>
        </row>
        <row r="20">
          <cell r="C20">
            <v>278833.81000000006</v>
          </cell>
          <cell r="D20">
            <v>128000.20000000001</v>
          </cell>
          <cell r="E20">
            <v>2491788.0900000017</v>
          </cell>
          <cell r="F20">
            <v>737803.15</v>
          </cell>
          <cell r="G20">
            <v>381881.59</v>
          </cell>
          <cell r="H20">
            <v>3803764.05</v>
          </cell>
          <cell r="I20">
            <v>0</v>
          </cell>
          <cell r="J20">
            <v>133.79</v>
          </cell>
          <cell r="K20">
            <v>137569.12</v>
          </cell>
          <cell r="M20">
            <v>0</v>
          </cell>
          <cell r="N20">
            <v>1901769.9699999995</v>
          </cell>
        </row>
        <row r="21">
          <cell r="C21">
            <v>390808.54000000004</v>
          </cell>
          <cell r="D21">
            <v>570468.53</v>
          </cell>
          <cell r="E21">
            <v>2524303.3299999996</v>
          </cell>
          <cell r="F21">
            <v>727638.53</v>
          </cell>
          <cell r="G21">
            <v>334590.24</v>
          </cell>
          <cell r="H21">
            <v>3988901.4900000007</v>
          </cell>
          <cell r="I21">
            <v>0</v>
          </cell>
          <cell r="J21">
            <v>0</v>
          </cell>
          <cell r="K21">
            <v>63566.299999999996</v>
          </cell>
          <cell r="M21">
            <v>0</v>
          </cell>
          <cell r="N21">
            <v>2044720.4100000001</v>
          </cell>
        </row>
        <row r="22">
          <cell r="C22">
            <v>699.99</v>
          </cell>
          <cell r="D22">
            <v>31317.280000000002</v>
          </cell>
          <cell r="E22">
            <v>1372781.4000000004</v>
          </cell>
          <cell r="F22">
            <v>831175.09</v>
          </cell>
          <cell r="G22">
            <v>573381.22999999986</v>
          </cell>
          <cell r="H22">
            <v>1016950.47</v>
          </cell>
          <cell r="I22">
            <v>0</v>
          </cell>
          <cell r="J22">
            <v>0</v>
          </cell>
          <cell r="K22">
            <v>48226.82</v>
          </cell>
          <cell r="L22">
            <v>9305.4</v>
          </cell>
          <cell r="M22">
            <v>0</v>
          </cell>
          <cell r="N22">
            <v>732913.69999999984</v>
          </cell>
        </row>
        <row r="24">
          <cell r="C24">
            <v>105594.60999999999</v>
          </cell>
          <cell r="D24">
            <v>223652.65000000002</v>
          </cell>
          <cell r="E24">
            <v>3572302.3099999996</v>
          </cell>
          <cell r="F24">
            <v>1607352.72</v>
          </cell>
          <cell r="G24">
            <v>272746.04000000004</v>
          </cell>
          <cell r="H24">
            <v>7045644.4800000004</v>
          </cell>
          <cell r="I24">
            <v>35452.03</v>
          </cell>
          <cell r="J24">
            <v>0</v>
          </cell>
          <cell r="K24">
            <v>32934.86</v>
          </cell>
          <cell r="M24">
            <v>0</v>
          </cell>
          <cell r="N24">
            <v>3439906.93</v>
          </cell>
        </row>
        <row r="25">
          <cell r="C25">
            <v>195481.52999999994</v>
          </cell>
          <cell r="D25">
            <v>112006.40000000001</v>
          </cell>
          <cell r="E25">
            <v>1008301.5100000001</v>
          </cell>
          <cell r="F25">
            <v>203434.00999999995</v>
          </cell>
          <cell r="G25">
            <v>76607.75</v>
          </cell>
          <cell r="H25">
            <v>923339.41999999981</v>
          </cell>
          <cell r="I25">
            <v>0</v>
          </cell>
          <cell r="J25">
            <v>112202.87000000001</v>
          </cell>
          <cell r="L25">
            <v>1929.02</v>
          </cell>
          <cell r="M25">
            <v>0</v>
          </cell>
          <cell r="N25">
            <v>783564.84000000008</v>
          </cell>
        </row>
        <row r="26">
          <cell r="C26">
            <v>465545.32</v>
          </cell>
          <cell r="D26">
            <v>380606.23999999993</v>
          </cell>
          <cell r="E26">
            <v>3610887.4999999995</v>
          </cell>
          <cell r="F26">
            <v>645501.5199999999</v>
          </cell>
          <cell r="G26">
            <v>1414304.0799999998</v>
          </cell>
          <cell r="H26">
            <v>7179698.0900000008</v>
          </cell>
          <cell r="I26">
            <v>0</v>
          </cell>
          <cell r="J26">
            <v>0</v>
          </cell>
          <cell r="K26">
            <v>38361.370000000003</v>
          </cell>
          <cell r="L26">
            <v>0</v>
          </cell>
          <cell r="M26">
            <v>0</v>
          </cell>
          <cell r="N26">
            <v>3935891.0200000014</v>
          </cell>
        </row>
        <row r="27">
          <cell r="C27">
            <v>298517.37000000011</v>
          </cell>
          <cell r="D27">
            <v>1039975.8899999998</v>
          </cell>
          <cell r="E27">
            <v>3741239.1200000006</v>
          </cell>
          <cell r="F27">
            <v>1613755.8</v>
          </cell>
          <cell r="G27">
            <v>1095876.95</v>
          </cell>
          <cell r="H27">
            <v>7514357.9600000009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3192121.85</v>
          </cell>
        </row>
        <row r="28">
          <cell r="C28">
            <v>53078.75</v>
          </cell>
          <cell r="D28">
            <v>79344.739999999991</v>
          </cell>
          <cell r="E28">
            <v>557198.93000000005</v>
          </cell>
          <cell r="F28">
            <v>145006.49000000002</v>
          </cell>
          <cell r="G28">
            <v>285694.81</v>
          </cell>
          <cell r="H28">
            <v>634895.6</v>
          </cell>
          <cell r="I28">
            <v>0</v>
          </cell>
          <cell r="J28">
            <v>0</v>
          </cell>
          <cell r="K28">
            <v>19406.91</v>
          </cell>
          <cell r="L28">
            <v>0</v>
          </cell>
          <cell r="M28">
            <v>0</v>
          </cell>
          <cell r="N28">
            <v>244197.57000000004</v>
          </cell>
        </row>
        <row r="30">
          <cell r="C30">
            <v>1238934.23</v>
          </cell>
          <cell r="D30">
            <v>1101937.8899999997</v>
          </cell>
          <cell r="E30">
            <v>21821393.680000007</v>
          </cell>
          <cell r="F30">
            <v>832458.42999999993</v>
          </cell>
          <cell r="G30">
            <v>768114.6</v>
          </cell>
          <cell r="H30">
            <v>25356894.229999993</v>
          </cell>
          <cell r="I30">
            <v>426847.2</v>
          </cell>
          <cell r="J30">
            <v>0</v>
          </cell>
          <cell r="K30">
            <v>275830.86</v>
          </cell>
          <cell r="L30">
            <v>0</v>
          </cell>
          <cell r="M30">
            <v>0</v>
          </cell>
          <cell r="N30">
            <v>19056741.25999999</v>
          </cell>
        </row>
        <row r="31">
          <cell r="C31">
            <v>1419059.55</v>
          </cell>
          <cell r="D31">
            <v>2623453</v>
          </cell>
          <cell r="E31">
            <v>26125248.040000003</v>
          </cell>
          <cell r="F31">
            <v>3045053.09</v>
          </cell>
          <cell r="G31">
            <v>9354056.0400000028</v>
          </cell>
          <cell r="H31">
            <v>20432697.599999998</v>
          </cell>
          <cell r="I31">
            <v>318746.51999999996</v>
          </cell>
          <cell r="J31">
            <v>304318.11</v>
          </cell>
          <cell r="K31">
            <v>529691.41999999993</v>
          </cell>
          <cell r="L31">
            <v>1177.5999999999999</v>
          </cell>
          <cell r="M31">
            <v>0</v>
          </cell>
          <cell r="N31">
            <v>13017342.459999997</v>
          </cell>
        </row>
        <row r="32">
          <cell r="C32">
            <v>104930.43999999999</v>
          </cell>
          <cell r="D32">
            <v>153368.44999999998</v>
          </cell>
          <cell r="E32">
            <v>1126707.9699999997</v>
          </cell>
          <cell r="F32">
            <v>156147.68</v>
          </cell>
          <cell r="G32">
            <v>442414.20999999985</v>
          </cell>
          <cell r="H32">
            <v>1236716.07</v>
          </cell>
          <cell r="J32">
            <v>6235.06</v>
          </cell>
          <cell r="K32">
            <v>63384.800000000003</v>
          </cell>
          <cell r="L32">
            <v>4207.28</v>
          </cell>
          <cell r="M32">
            <v>0</v>
          </cell>
          <cell r="N32">
            <v>684282.7699999999</v>
          </cell>
        </row>
        <row r="33">
          <cell r="C33">
            <v>207058.03000000003</v>
          </cell>
          <cell r="D33">
            <v>434436.77999999997</v>
          </cell>
          <cell r="E33">
            <v>2699594.3800000004</v>
          </cell>
          <cell r="F33">
            <v>1022506.29</v>
          </cell>
          <cell r="G33">
            <v>725273.0199999999</v>
          </cell>
          <cell r="H33">
            <v>3679174.7700000009</v>
          </cell>
          <cell r="I33">
            <v>49470.399999999994</v>
          </cell>
          <cell r="J33">
            <v>66547.5</v>
          </cell>
          <cell r="K33">
            <v>746876.74</v>
          </cell>
          <cell r="L33">
            <v>23573.379999999997</v>
          </cell>
          <cell r="M33">
            <v>0</v>
          </cell>
          <cell r="N33">
            <v>2024677.5400000003</v>
          </cell>
        </row>
        <row r="34">
          <cell r="C34">
            <v>36622.210000000006</v>
          </cell>
          <cell r="D34">
            <v>58959.360000000008</v>
          </cell>
          <cell r="E34">
            <v>1552336.07</v>
          </cell>
          <cell r="F34">
            <v>202522.85000000006</v>
          </cell>
          <cell r="G34">
            <v>341857.85</v>
          </cell>
          <cell r="H34">
            <v>622789.46999999986</v>
          </cell>
          <cell r="I34">
            <v>27797.87</v>
          </cell>
          <cell r="J34">
            <v>10952.89</v>
          </cell>
          <cell r="K34">
            <v>60857.35</v>
          </cell>
          <cell r="L34">
            <v>3167.88</v>
          </cell>
          <cell r="M34">
            <v>0</v>
          </cell>
          <cell r="N34">
            <v>684524.06999999983</v>
          </cell>
        </row>
        <row r="36">
          <cell r="C36">
            <v>29609.7</v>
          </cell>
          <cell r="D36">
            <v>110481.96999999999</v>
          </cell>
          <cell r="E36">
            <v>527348.31999999995</v>
          </cell>
          <cell r="F36">
            <v>131639.28</v>
          </cell>
          <cell r="G36">
            <v>248805.19000000003</v>
          </cell>
          <cell r="H36">
            <v>696493.6</v>
          </cell>
          <cell r="I36">
            <v>0</v>
          </cell>
          <cell r="J36">
            <v>0</v>
          </cell>
          <cell r="K36">
            <v>9997.36</v>
          </cell>
          <cell r="L36">
            <v>0</v>
          </cell>
          <cell r="M36">
            <v>0</v>
          </cell>
          <cell r="N36">
            <v>538271.89</v>
          </cell>
        </row>
        <row r="37">
          <cell r="C37">
            <v>480927.34000000014</v>
          </cell>
          <cell r="D37">
            <v>760116.83</v>
          </cell>
          <cell r="E37">
            <v>5923913.0399999972</v>
          </cell>
          <cell r="F37">
            <v>720122.17999999993</v>
          </cell>
          <cell r="G37">
            <v>675518.91</v>
          </cell>
          <cell r="H37">
            <v>4117481.4399999985</v>
          </cell>
          <cell r="I37">
            <v>0</v>
          </cell>
          <cell r="J37">
            <v>0</v>
          </cell>
          <cell r="K37">
            <v>205886.36000000002</v>
          </cell>
          <cell r="L37">
            <v>0</v>
          </cell>
          <cell r="M37">
            <v>0</v>
          </cell>
          <cell r="N37">
            <v>3128011.2200000011</v>
          </cell>
        </row>
        <row r="38">
          <cell r="C38">
            <v>357667.16</v>
          </cell>
          <cell r="D38">
            <v>119517.28</v>
          </cell>
          <cell r="E38">
            <v>3935264.4499999993</v>
          </cell>
          <cell r="F38">
            <v>1039645.3700000001</v>
          </cell>
          <cell r="G38">
            <v>817065.4600000002</v>
          </cell>
          <cell r="H38">
            <v>2932577.6799999983</v>
          </cell>
          <cell r="I38">
            <v>0</v>
          </cell>
          <cell r="J38">
            <v>2302.65</v>
          </cell>
          <cell r="K38">
            <v>144669.25</v>
          </cell>
          <cell r="L38">
            <v>52.5</v>
          </cell>
          <cell r="M38">
            <v>0</v>
          </cell>
          <cell r="N38">
            <v>2613821.2800000003</v>
          </cell>
        </row>
        <row r="39">
          <cell r="C39">
            <v>33456.51</v>
          </cell>
          <cell r="D39">
            <v>63968.619999999995</v>
          </cell>
          <cell r="E39">
            <v>1986093.0800000005</v>
          </cell>
          <cell r="F39">
            <v>741201.09</v>
          </cell>
          <cell r="G39">
            <v>750499.97000000009</v>
          </cell>
          <cell r="H39">
            <v>1861701.3499999996</v>
          </cell>
          <cell r="I39">
            <v>10030.24</v>
          </cell>
          <cell r="J39">
            <v>70123.31</v>
          </cell>
          <cell r="K39">
            <v>416786.28000000009</v>
          </cell>
          <cell r="L39">
            <v>4947.4500000000007</v>
          </cell>
          <cell r="M39">
            <v>0</v>
          </cell>
          <cell r="N39">
            <v>829482.16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4" zoomScaleNormal="100" workbookViewId="0">
      <selection activeCell="Q22" sqref="Q22"/>
    </sheetView>
  </sheetViews>
  <sheetFormatPr defaultRowHeight="12.75"/>
  <cols>
    <col min="1" max="1" width="14.140625" bestFit="1" customWidth="1"/>
    <col min="2" max="2" width="14.140625" customWidth="1"/>
    <col min="3" max="3" width="14" customWidth="1"/>
    <col min="4" max="4" width="17.5703125" customWidth="1"/>
    <col min="5" max="5" width="14.7109375" customWidth="1"/>
    <col min="6" max="6" width="5.140625" customWidth="1"/>
    <col min="7" max="7" width="14.140625" customWidth="1"/>
    <col min="8" max="8" width="4.85546875" customWidth="1"/>
    <col min="9" max="9" width="13.5703125" customWidth="1"/>
    <col min="10" max="10" width="9.28515625" bestFit="1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0">
      <c r="A4" s="3" t="s">
        <v>2</v>
      </c>
      <c r="B4" s="4"/>
      <c r="C4" s="4"/>
      <c r="D4" s="4"/>
      <c r="E4" s="4"/>
      <c r="F4" s="4"/>
      <c r="G4" s="4"/>
      <c r="H4" s="4"/>
      <c r="I4" s="4"/>
    </row>
    <row r="5" spans="1:10" ht="13.5" thickBot="1">
      <c r="A5" s="5"/>
      <c r="B5" s="5"/>
      <c r="C5" s="5"/>
      <c r="D5" s="5"/>
      <c r="E5" s="5"/>
      <c r="F5" s="5"/>
      <c r="G5" s="5"/>
      <c r="H5" s="5"/>
      <c r="I5" s="5"/>
    </row>
    <row r="6" spans="1:10" ht="15" customHeight="1" thickTop="1">
      <c r="A6" s="6"/>
      <c r="B6" s="6"/>
      <c r="C6" s="7" t="s">
        <v>3</v>
      </c>
      <c r="D6" s="7"/>
      <c r="E6" s="7"/>
      <c r="F6" s="7"/>
      <c r="G6" s="7"/>
      <c r="H6" s="8"/>
      <c r="I6" s="9" t="s">
        <v>4</v>
      </c>
    </row>
    <row r="7" spans="1:10">
      <c r="A7" s="6" t="s">
        <v>5</v>
      </c>
      <c r="B7" s="6"/>
      <c r="C7" s="8"/>
      <c r="D7" s="6"/>
      <c r="E7" s="6"/>
      <c r="F7" s="6"/>
      <c r="G7" s="10" t="s">
        <v>6</v>
      </c>
      <c r="H7" s="8"/>
      <c r="I7" s="9" t="s">
        <v>7</v>
      </c>
    </row>
    <row r="8" spans="1:10">
      <c r="A8" t="s">
        <v>8</v>
      </c>
      <c r="B8" s="11" t="s">
        <v>9</v>
      </c>
      <c r="C8" s="8"/>
      <c r="D8" s="12" t="s">
        <v>10</v>
      </c>
      <c r="E8" s="6"/>
      <c r="F8" s="6"/>
      <c r="G8" s="13"/>
      <c r="H8" s="8"/>
      <c r="I8" s="9" t="s">
        <v>11</v>
      </c>
    </row>
    <row r="9" spans="1:10" ht="13.5" thickBot="1">
      <c r="A9" s="14" t="s">
        <v>12</v>
      </c>
      <c r="B9" s="15" t="s">
        <v>13</v>
      </c>
      <c r="C9" s="15" t="s">
        <v>14</v>
      </c>
      <c r="D9" s="15" t="s">
        <v>15</v>
      </c>
      <c r="E9" s="16" t="s">
        <v>16</v>
      </c>
      <c r="F9" s="17"/>
      <c r="G9" s="18"/>
      <c r="H9" s="16"/>
      <c r="I9" s="19" t="s">
        <v>17</v>
      </c>
    </row>
    <row r="10" spans="1:10" s="25" customFormat="1">
      <c r="A10" s="20" t="s">
        <v>18</v>
      </c>
      <c r="B10" s="21">
        <f>+C10+I10</f>
        <v>15013.481458377988</v>
      </c>
      <c r="C10" s="21">
        <f>SUM(D10:G10)</f>
        <v>13893.105638270945</v>
      </c>
      <c r="D10" s="22">
        <f>+'Tbl2'!L11</f>
        <v>12376.555191704007</v>
      </c>
      <c r="E10" s="22">
        <f>+'Tbl2'!C11-'Tbl2'!I11</f>
        <v>659.75881842607123</v>
      </c>
      <c r="F10" s="22"/>
      <c r="G10" s="23">
        <f>'Tbl 10'!O9/'Tbl11'!C9</f>
        <v>856.79162814086669</v>
      </c>
      <c r="H10" s="22"/>
      <c r="I10" s="24">
        <f>[1]Allexp!X10/'Tbl11'!C9</f>
        <v>1120.3758201070439</v>
      </c>
    </row>
    <row r="11" spans="1:10">
      <c r="A11" s="6"/>
      <c r="B11" s="26"/>
      <c r="C11" s="27"/>
      <c r="D11" s="28"/>
      <c r="E11" s="28"/>
      <c r="F11" s="28"/>
      <c r="G11" s="29"/>
      <c r="H11" s="29"/>
      <c r="I11" s="30"/>
    </row>
    <row r="12" spans="1:10">
      <c r="A12" s="6" t="s">
        <v>19</v>
      </c>
      <c r="B12" s="31">
        <f>+C12+I12</f>
        <v>13707.166446392181</v>
      </c>
      <c r="C12" s="27">
        <f>SUM(D12:G12)</f>
        <v>13552.674871176918</v>
      </c>
      <c r="D12" s="28">
        <f>+'Tbl2'!L13</f>
        <v>11954.968853155728</v>
      </c>
      <c r="E12" s="28">
        <f>+'Tbl2'!C13-'Tbl2'!I13</f>
        <v>695.91084317709465</v>
      </c>
      <c r="F12" s="28"/>
      <c r="G12" s="29">
        <f>'Tbl 10'!O11/'Tbl11'!C11</f>
        <v>901.7951748440961</v>
      </c>
      <c r="H12" s="29"/>
      <c r="I12" s="30">
        <f>[1]Allexp!X12/'Tbl11'!C11</f>
        <v>154.49157521526254</v>
      </c>
      <c r="J12" s="32"/>
    </row>
    <row r="13" spans="1:10">
      <c r="A13" s="6" t="s">
        <v>20</v>
      </c>
      <c r="B13" s="31">
        <f>+C13+I13</f>
        <v>13887.678608972536</v>
      </c>
      <c r="C13" s="27">
        <f t="shared" ref="C13:C16" si="0">SUM(D13:G13)</f>
        <v>12987.174636261618</v>
      </c>
      <c r="D13" s="28">
        <f>+'Tbl2'!L14</f>
        <v>11544.348640696671</v>
      </c>
      <c r="E13" s="28">
        <f>+'Tbl2'!C14-'Tbl2'!I14</f>
        <v>653.78839157681796</v>
      </c>
      <c r="F13" s="28"/>
      <c r="G13" s="29">
        <f>'Tbl 10'!O12/'Tbl11'!C12</f>
        <v>789.0376039881279</v>
      </c>
      <c r="H13" s="29"/>
      <c r="I13" s="30">
        <f>[1]Allexp!X13/'Tbl11'!C12</f>
        <v>900.50397271091856</v>
      </c>
    </row>
    <row r="14" spans="1:10">
      <c r="A14" s="6" t="s">
        <v>21</v>
      </c>
      <c r="B14" s="31">
        <f>+C14+I14</f>
        <v>15291.081485246983</v>
      </c>
      <c r="C14" s="33">
        <f t="shared" si="0"/>
        <v>14990.9702695859</v>
      </c>
      <c r="D14" s="28">
        <f>+'Tbl2'!L15</f>
        <v>13529.397084310485</v>
      </c>
      <c r="E14" s="28">
        <f>+'Tbl2'!C15-'Tbl2'!I15</f>
        <v>618.73325629818464</v>
      </c>
      <c r="F14" s="28"/>
      <c r="G14" s="29">
        <f>'Tbl 10'!O13/'Tbl11'!C13</f>
        <v>842.83992897722987</v>
      </c>
      <c r="H14" s="29"/>
      <c r="I14" s="30">
        <f>[1]Allexp!X14/'Tbl11'!C13</f>
        <v>300.11121566108278</v>
      </c>
    </row>
    <row r="15" spans="1:10">
      <c r="A15" s="6" t="s">
        <v>22</v>
      </c>
      <c r="B15" s="31">
        <f>+C15+I15</f>
        <v>13589.112790312563</v>
      </c>
      <c r="C15" s="27">
        <f t="shared" si="0"/>
        <v>13202.690027721495</v>
      </c>
      <c r="D15" s="28">
        <f>+'Tbl2'!L16</f>
        <v>11872.954561067356</v>
      </c>
      <c r="E15" s="28">
        <f>+'Tbl2'!C16-'Tbl2'!I16</f>
        <v>531.74551098293159</v>
      </c>
      <c r="F15" s="28"/>
      <c r="G15" s="29">
        <f>'Tbl 10'!O14/'Tbl11'!C14</f>
        <v>797.98995567120858</v>
      </c>
      <c r="H15" s="29"/>
      <c r="I15" s="30">
        <f>[1]Allexp!X15/'Tbl11'!C14</f>
        <v>386.42276259106734</v>
      </c>
    </row>
    <row r="16" spans="1:10">
      <c r="A16" s="6" t="s">
        <v>23</v>
      </c>
      <c r="B16" s="31">
        <f>+C16+I16</f>
        <v>14182.580879665977</v>
      </c>
      <c r="C16" s="27">
        <f t="shared" si="0"/>
        <v>13724.987525433467</v>
      </c>
      <c r="D16" s="28">
        <f>+'Tbl2'!L17</f>
        <v>11931.844205792129</v>
      </c>
      <c r="E16" s="28">
        <f>+'Tbl2'!C17-'Tbl2'!I17</f>
        <v>882.14084318806454</v>
      </c>
      <c r="F16" s="28"/>
      <c r="G16" s="29">
        <f>'Tbl 10'!O15/'Tbl11'!C15</f>
        <v>911.00247645327318</v>
      </c>
      <c r="H16" s="29"/>
      <c r="I16" s="30">
        <f>[1]Allexp!X16/'Tbl11'!C15</f>
        <v>457.59335423250957</v>
      </c>
    </row>
    <row r="17" spans="1:9">
      <c r="A17" s="6"/>
      <c r="B17" s="27"/>
      <c r="C17" s="27"/>
      <c r="D17" s="28"/>
      <c r="E17" s="28"/>
      <c r="F17" s="28"/>
      <c r="G17" s="29"/>
      <c r="H17" s="29"/>
      <c r="I17" s="30"/>
    </row>
    <row r="18" spans="1:9">
      <c r="A18" s="6" t="s">
        <v>24</v>
      </c>
      <c r="B18" s="31">
        <f t="shared" ref="B18:B22" si="1">+C18+I18</f>
        <v>12781.215448004084</v>
      </c>
      <c r="C18" s="27">
        <f t="shared" ref="C18:C22" si="2">SUM(D18:G18)</f>
        <v>12400.262287888288</v>
      </c>
      <c r="D18" s="28">
        <f>+'Tbl2'!L19</f>
        <v>10937.010345497292</v>
      </c>
      <c r="E18" s="28">
        <f>+'Tbl2'!C19-'Tbl2'!I19</f>
        <v>668.37866197217045</v>
      </c>
      <c r="F18" s="28"/>
      <c r="G18" s="29">
        <f>'Tbl 10'!O17/'Tbl11'!C17</f>
        <v>794.87328041882495</v>
      </c>
      <c r="H18" s="29"/>
      <c r="I18" s="30">
        <f>[1]Allexp!X18/'Tbl11'!C17</f>
        <v>380.95316011579683</v>
      </c>
    </row>
    <row r="19" spans="1:9">
      <c r="A19" s="6" t="s">
        <v>25</v>
      </c>
      <c r="B19" s="31">
        <f t="shared" si="1"/>
        <v>13796.287574547339</v>
      </c>
      <c r="C19" s="27">
        <f t="shared" si="2"/>
        <v>13252.552367741277</v>
      </c>
      <c r="D19" s="28">
        <f>+'Tbl2'!L20</f>
        <v>11629.152388726434</v>
      </c>
      <c r="E19" s="28">
        <f>+'Tbl2'!C20-'Tbl2'!I20</f>
        <v>792.53644972696566</v>
      </c>
      <c r="F19" s="28"/>
      <c r="G19" s="29">
        <f>'Tbl 10'!O18/'Tbl11'!C18</f>
        <v>830.86352928787699</v>
      </c>
      <c r="H19" s="29"/>
      <c r="I19" s="30">
        <f>[1]Allexp!X19/'Tbl11'!C18</f>
        <v>543.73520680606339</v>
      </c>
    </row>
    <row r="20" spans="1:9">
      <c r="A20" s="6" t="s">
        <v>26</v>
      </c>
      <c r="B20" s="31">
        <f t="shared" si="1"/>
        <v>13266.558404875006</v>
      </c>
      <c r="C20" s="33">
        <f t="shared" si="2"/>
        <v>12740.764802161901</v>
      </c>
      <c r="D20" s="28">
        <f>+'Tbl2'!L21</f>
        <v>11270.703053467645</v>
      </c>
      <c r="E20" s="28">
        <f>+'Tbl2'!C21-'Tbl2'!I21</f>
        <v>617.55053016735656</v>
      </c>
      <c r="F20" s="28"/>
      <c r="G20" s="29">
        <f>'Tbl 10'!O19/'Tbl11'!C19</f>
        <v>852.51121852689914</v>
      </c>
      <c r="H20" s="29"/>
      <c r="I20" s="30">
        <f>[1]Allexp!X20/'Tbl11'!C19</f>
        <v>525.79360271310486</v>
      </c>
    </row>
    <row r="21" spans="1:9">
      <c r="A21" s="6" t="s">
        <v>27</v>
      </c>
      <c r="B21" s="31">
        <f t="shared" si="1"/>
        <v>13986.69205273706</v>
      </c>
      <c r="C21" s="27">
        <f t="shared" si="2"/>
        <v>13427.308283624412</v>
      </c>
      <c r="D21" s="28">
        <f>+'Tbl2'!L22</f>
        <v>11656.251216235634</v>
      </c>
      <c r="E21" s="28">
        <f>+'Tbl2'!C22-'Tbl2'!I22</f>
        <v>930.13372635574524</v>
      </c>
      <c r="F21" s="28"/>
      <c r="G21" s="29">
        <f>'Tbl 10'!O20/'Tbl11'!C20</f>
        <v>840.92334103303267</v>
      </c>
      <c r="H21" s="29"/>
      <c r="I21" s="30">
        <f>[1]Allexp!X21/'Tbl11'!C20</f>
        <v>559.383769112648</v>
      </c>
    </row>
    <row r="22" spans="1:9">
      <c r="A22" s="6" t="s">
        <v>28</v>
      </c>
      <c r="B22" s="31">
        <f t="shared" si="1"/>
        <v>14508.195505273357</v>
      </c>
      <c r="C22" s="27">
        <f t="shared" si="2"/>
        <v>13961.632144385869</v>
      </c>
      <c r="D22" s="28">
        <f>+'Tbl2'!L23</f>
        <v>12402.203120885762</v>
      </c>
      <c r="E22" s="28">
        <f>+'Tbl2'!C23-'Tbl2'!I23</f>
        <v>764.03436643429086</v>
      </c>
      <c r="F22" s="28"/>
      <c r="G22" s="29">
        <f>'Tbl 10'!O21/'Tbl11'!C21</f>
        <v>795.39465706581575</v>
      </c>
      <c r="H22" s="29"/>
      <c r="I22" s="30">
        <f>[1]Allexp!X22/'Tbl11'!C21</f>
        <v>546.56336088748833</v>
      </c>
    </row>
    <row r="23" spans="1:9">
      <c r="A23" s="6"/>
      <c r="B23" s="27"/>
      <c r="C23" s="27"/>
      <c r="D23" s="28"/>
      <c r="E23" s="28"/>
      <c r="F23" s="28"/>
      <c r="G23" s="29"/>
      <c r="H23" s="29"/>
      <c r="I23" s="30"/>
    </row>
    <row r="24" spans="1:9">
      <c r="A24" s="6" t="s">
        <v>29</v>
      </c>
      <c r="B24" s="31">
        <f t="shared" ref="B24:B28" si="3">+C24+I24</f>
        <v>13689.873087881522</v>
      </c>
      <c r="C24" s="27">
        <f t="shared" ref="C24:C28" si="4">SUM(D24:G24)</f>
        <v>12661.419851816485</v>
      </c>
      <c r="D24" s="28">
        <f>+'Tbl2'!L25</f>
        <v>11420.775477270236</v>
      </c>
      <c r="E24" s="28">
        <f>+'Tbl2'!C25-'Tbl2'!I25</f>
        <v>431.7551355520045</v>
      </c>
      <c r="F24" s="28"/>
      <c r="G24" s="29">
        <f>'Tbl 10'!O23/'Tbl11'!C23</f>
        <v>808.88923899424492</v>
      </c>
      <c r="H24" s="29"/>
      <c r="I24" s="30">
        <f>[1]Allexp!X24/'Tbl11'!C23</f>
        <v>1028.4532360650373</v>
      </c>
    </row>
    <row r="25" spans="1:9">
      <c r="A25" s="6" t="s">
        <v>30</v>
      </c>
      <c r="B25" s="31">
        <f t="shared" si="3"/>
        <v>15109.838560340158</v>
      </c>
      <c r="C25" s="27">
        <f t="shared" si="4"/>
        <v>14834.375570070963</v>
      </c>
      <c r="D25" s="28">
        <f>+'Tbl2'!L26</f>
        <v>12811.182115207046</v>
      </c>
      <c r="E25" s="28">
        <f>+'Tbl2'!C26-'Tbl2'!I26</f>
        <v>1122.8572767952264</v>
      </c>
      <c r="F25" s="28"/>
      <c r="G25" s="29">
        <f>'Tbl 10'!O24/'Tbl11'!C24</f>
        <v>900.33617806868983</v>
      </c>
      <c r="H25" s="29"/>
      <c r="I25" s="30">
        <f>[1]Allexp!X25/'Tbl11'!C24</f>
        <v>275.46299026919525</v>
      </c>
    </row>
    <row r="26" spans="1:9">
      <c r="A26" s="6" t="s">
        <v>31</v>
      </c>
      <c r="B26" s="31">
        <f t="shared" si="3"/>
        <v>13329.177441911488</v>
      </c>
      <c r="C26" s="33">
        <f t="shared" si="4"/>
        <v>12480.966393592184</v>
      </c>
      <c r="D26" s="28">
        <f>+'Tbl2'!L27</f>
        <v>10866.95221783253</v>
      </c>
      <c r="E26" s="28">
        <f>+'Tbl2'!C27-'Tbl2'!I27</f>
        <v>817.42788747176201</v>
      </c>
      <c r="F26" s="28"/>
      <c r="G26" s="29">
        <f>'Tbl 10'!O25/'Tbl11'!C25</f>
        <v>796.58628828789176</v>
      </c>
      <c r="H26" s="29"/>
      <c r="I26" s="30">
        <f>[1]Allexp!X26/'Tbl11'!C25</f>
        <v>848.2110483193037</v>
      </c>
    </row>
    <row r="27" spans="1:9">
      <c r="A27" s="6" t="s">
        <v>32</v>
      </c>
      <c r="B27" s="31">
        <f t="shared" si="3"/>
        <v>16250.02933782445</v>
      </c>
      <c r="C27" s="27">
        <f t="shared" si="4"/>
        <v>15397.459448043148</v>
      </c>
      <c r="D27" s="28">
        <f>+'Tbl2'!L28</f>
        <v>13654.465140329761</v>
      </c>
      <c r="E27" s="28">
        <f>+'Tbl2'!C28-'Tbl2'!I28</f>
        <v>690.44862963323249</v>
      </c>
      <c r="F27" s="28"/>
      <c r="G27" s="29">
        <f>'Tbl 10'!O26/'Tbl11'!C26</f>
        <v>1052.5456780801549</v>
      </c>
      <c r="H27" s="29"/>
      <c r="I27" s="30">
        <f>[1]Allexp!X27/'Tbl11'!C26</f>
        <v>852.56988978130221</v>
      </c>
    </row>
    <row r="28" spans="1:9">
      <c r="A28" s="6" t="s">
        <v>33</v>
      </c>
      <c r="B28" s="31">
        <f t="shared" si="3"/>
        <v>14128.626758412525</v>
      </c>
      <c r="C28" s="27">
        <f t="shared" si="4"/>
        <v>14027.339437889619</v>
      </c>
      <c r="D28" s="28">
        <f>+'Tbl2'!L29</f>
        <v>12217.877261285228</v>
      </c>
      <c r="E28" s="28">
        <f>+'Tbl2'!C29-'Tbl2'!I29</f>
        <v>907.17012571358646</v>
      </c>
      <c r="F28" s="28"/>
      <c r="G28" s="29">
        <f>'Tbl 10'!O27/'Tbl11'!C27</f>
        <v>902.29205089080403</v>
      </c>
      <c r="H28" s="29"/>
      <c r="I28" s="30">
        <f>[1]Allexp!X28/'Tbl11'!C27</f>
        <v>101.28732052290631</v>
      </c>
    </row>
    <row r="29" spans="1:9">
      <c r="A29" s="6"/>
      <c r="B29" s="27"/>
      <c r="C29" s="27"/>
      <c r="D29" s="28"/>
      <c r="E29" s="28"/>
      <c r="F29" s="28"/>
      <c r="G29" s="29"/>
      <c r="H29" s="29"/>
      <c r="I29" s="30"/>
    </row>
    <row r="30" spans="1:9">
      <c r="A30" s="34" t="s">
        <v>34</v>
      </c>
      <c r="B30" s="31">
        <f t="shared" ref="B30:B34" si="5">+C30+I30</f>
        <v>18584.508654150966</v>
      </c>
      <c r="C30" s="27">
        <f t="shared" ref="C30:C34" si="6">SUM(D30:G30)</f>
        <v>15002.121075577415</v>
      </c>
      <c r="D30" s="28">
        <f>+'Tbl2'!L31</f>
        <v>13401.625363335083</v>
      </c>
      <c r="E30" s="28">
        <f>+'Tbl2'!C31-'Tbl2'!I31</f>
        <v>592.36368093638521</v>
      </c>
      <c r="F30" s="28"/>
      <c r="G30" s="29">
        <f>'Tbl 10'!O29/'Tbl11'!C29</f>
        <v>1008.1320313059483</v>
      </c>
      <c r="H30" s="29"/>
      <c r="I30" s="30">
        <f>[1]Allexp!X30/'Tbl11'!C29</f>
        <v>3582.3875785735513</v>
      </c>
    </row>
    <row r="31" spans="1:9">
      <c r="A31" s="6" t="s">
        <v>35</v>
      </c>
      <c r="B31" s="31">
        <f t="shared" si="5"/>
        <v>14685.898480702637</v>
      </c>
      <c r="C31" s="27">
        <f t="shared" si="6"/>
        <v>14101.710678278898</v>
      </c>
      <c r="D31" s="28">
        <f>+'Tbl2'!L32</f>
        <v>12597.778803858941</v>
      </c>
      <c r="E31" s="28">
        <f>+'Tbl2'!C32-'Tbl2'!I32</f>
        <v>752.17820726524405</v>
      </c>
      <c r="F31" s="28"/>
      <c r="G31" s="29">
        <f>'Tbl 10'!O30/'Tbl11'!C30</f>
        <v>751.75366715471262</v>
      </c>
      <c r="H31" s="29"/>
      <c r="I31" s="30">
        <f>[1]Allexp!X31/'Tbl11'!C30</f>
        <v>584.18780242373907</v>
      </c>
    </row>
    <row r="32" spans="1:9">
      <c r="A32" s="6" t="s">
        <v>36</v>
      </c>
      <c r="B32" s="31">
        <f t="shared" si="5"/>
        <v>13519.666434193026</v>
      </c>
      <c r="C32" s="33">
        <f t="shared" si="6"/>
        <v>12457.185979931039</v>
      </c>
      <c r="D32" s="28">
        <f>+'Tbl2'!L33</f>
        <v>10899.622442642862</v>
      </c>
      <c r="E32" s="28">
        <f>+'Tbl2'!C33-'Tbl2'!I33</f>
        <v>813.21165588997974</v>
      </c>
      <c r="F32" s="28"/>
      <c r="G32" s="29">
        <f>'Tbl 10'!O31/'Tbl11'!C31</f>
        <v>744.35188139819718</v>
      </c>
      <c r="H32" s="29"/>
      <c r="I32" s="30">
        <f>[1]Allexp!X32/'Tbl11'!C31</f>
        <v>1062.4804542619884</v>
      </c>
    </row>
    <row r="33" spans="1:10">
      <c r="A33" s="6" t="s">
        <v>37</v>
      </c>
      <c r="B33" s="31">
        <f t="shared" si="5"/>
        <v>12518.806788696213</v>
      </c>
      <c r="C33" s="27">
        <f t="shared" si="6"/>
        <v>12171.329764683094</v>
      </c>
      <c r="D33" s="28">
        <f>+'Tbl2'!L34</f>
        <v>10513.046943399831</v>
      </c>
      <c r="E33" s="28">
        <f>+'Tbl2'!C34-'Tbl2'!I34</f>
        <v>887.30170292273215</v>
      </c>
      <c r="F33" s="28"/>
      <c r="G33" s="29">
        <f>'Tbl 10'!O32/'Tbl11'!C32</f>
        <v>770.98111836053135</v>
      </c>
      <c r="H33" s="29"/>
      <c r="I33" s="30">
        <f>[1]Allexp!X33/'Tbl11'!C32</f>
        <v>347.47702401311818</v>
      </c>
    </row>
    <row r="34" spans="1:10">
      <c r="A34" s="6" t="s">
        <v>38</v>
      </c>
      <c r="B34" s="31">
        <f t="shared" si="5"/>
        <v>15953.282430728825</v>
      </c>
      <c r="C34" s="27">
        <f t="shared" si="6"/>
        <v>15370.386112316479</v>
      </c>
      <c r="D34" s="28">
        <f>+'Tbl2'!L35</f>
        <v>13420.671970415406</v>
      </c>
      <c r="E34" s="28">
        <f>+'Tbl2'!C35-'Tbl2'!I35</f>
        <v>1037.9693974835645</v>
      </c>
      <c r="F34" s="28"/>
      <c r="G34" s="29">
        <f>'Tbl 10'!O33/'Tbl11'!C33</f>
        <v>911.74474441750795</v>
      </c>
      <c r="H34" s="29"/>
      <c r="I34" s="30">
        <f>[1]Allexp!X34/'Tbl11'!C33</f>
        <v>582.89631841234507</v>
      </c>
    </row>
    <row r="35" spans="1:10">
      <c r="B35" s="27"/>
      <c r="C35" s="27"/>
      <c r="D35" s="28"/>
      <c r="E35" s="28"/>
      <c r="F35" s="28"/>
      <c r="G35" s="29"/>
      <c r="H35" s="29"/>
      <c r="I35" s="30"/>
    </row>
    <row r="36" spans="1:10">
      <c r="A36" s="6" t="s">
        <v>39</v>
      </c>
      <c r="B36" s="31">
        <f t="shared" ref="B36:B39" si="7">+C36+I36</f>
        <v>12617.677670631763</v>
      </c>
      <c r="C36" s="27">
        <f t="shared" ref="C36:C39" si="8">SUM(D36:G36)</f>
        <v>11869.395111395317</v>
      </c>
      <c r="D36" s="28">
        <f>+'Tbl2'!L37</f>
        <v>10600.894840463907</v>
      </c>
      <c r="E36" s="28">
        <f>+'Tbl2'!C37-'Tbl2'!I37</f>
        <v>482.27276177792555</v>
      </c>
      <c r="F36" s="28"/>
      <c r="G36" s="29">
        <f>'Tbl 10'!O35/'Tbl11'!C35</f>
        <v>786.22750915348536</v>
      </c>
      <c r="H36" s="29"/>
      <c r="I36" s="30">
        <f>[1]Allexp!X36/'Tbl11'!C35</f>
        <v>748.28255923644633</v>
      </c>
      <c r="J36" s="32"/>
    </row>
    <row r="37" spans="1:10">
      <c r="A37" s="6" t="s">
        <v>40</v>
      </c>
      <c r="B37" s="31">
        <f t="shared" si="7"/>
        <v>13024.214738561421</v>
      </c>
      <c r="C37" s="27">
        <f t="shared" si="8"/>
        <v>12720.11983755728</v>
      </c>
      <c r="D37" s="28">
        <f>+'Tbl2'!L38</f>
        <v>11468.833373157509</v>
      </c>
      <c r="E37" s="28">
        <f>+'Tbl2'!C38-'Tbl2'!I38</f>
        <v>465.05467813199721</v>
      </c>
      <c r="F37" s="28"/>
      <c r="G37" s="29">
        <f>'Tbl 10'!O36/'Tbl11'!C36</f>
        <v>786.23178626777326</v>
      </c>
      <c r="H37" s="29"/>
      <c r="I37" s="30">
        <f>[1]Allexp!X37/'Tbl11'!C36</f>
        <v>304.09490100414115</v>
      </c>
    </row>
    <row r="38" spans="1:10">
      <c r="A38" s="6" t="s">
        <v>41</v>
      </c>
      <c r="B38" s="31">
        <f t="shared" si="7"/>
        <v>13930.53402020021</v>
      </c>
      <c r="C38" s="33">
        <f t="shared" si="8"/>
        <v>13094.480685216451</v>
      </c>
      <c r="D38" s="28">
        <f>+'Tbl2'!L39</f>
        <v>11682.070833647131</v>
      </c>
      <c r="E38" s="28">
        <f>+'Tbl2'!C39-'Tbl2'!I39</f>
        <v>566.7742498297066</v>
      </c>
      <c r="F38" s="28"/>
      <c r="G38" s="29">
        <f>'Tbl 10'!O37/'Tbl11'!C37</f>
        <v>845.63560173961332</v>
      </c>
      <c r="H38" s="29"/>
      <c r="I38" s="30">
        <f>[1]Allexp!X38/'Tbl11'!C37</f>
        <v>836.0533349837591</v>
      </c>
    </row>
    <row r="39" spans="1:10">
      <c r="A39" s="35" t="s">
        <v>42</v>
      </c>
      <c r="B39" s="36">
        <f t="shared" si="7"/>
        <v>16979.321515225729</v>
      </c>
      <c r="C39" s="37">
        <f t="shared" si="8"/>
        <v>16960.4681842436</v>
      </c>
      <c r="D39" s="38">
        <f>+'Tbl2'!L40</f>
        <v>14918.556948616948</v>
      </c>
      <c r="E39" s="38">
        <f>+'Tbl2'!C40-'Tbl2'!I40</f>
        <v>994.04931261348247</v>
      </c>
      <c r="F39" s="38"/>
      <c r="G39" s="37">
        <f>'Tbl 10'!O38/'Tbl11'!C38</f>
        <v>1047.8619230131696</v>
      </c>
      <c r="H39" s="37"/>
      <c r="I39" s="39">
        <f>[1]Allexp!X39/'Tbl11'!C38</f>
        <v>18.853330982127645</v>
      </c>
    </row>
    <row r="40" spans="1:10">
      <c r="A40" s="6" t="s">
        <v>43</v>
      </c>
      <c r="I40" s="32"/>
    </row>
    <row r="41" spans="1:10">
      <c r="A41" s="40" t="s">
        <v>44</v>
      </c>
    </row>
    <row r="42" spans="1:10">
      <c r="A42" t="s">
        <v>45</v>
      </c>
    </row>
  </sheetData>
  <mergeCells count="5">
    <mergeCell ref="A1:I1"/>
    <mergeCell ref="A3:I3"/>
    <mergeCell ref="A4:I4"/>
    <mergeCell ref="C6:G6"/>
    <mergeCell ref="G7:G9"/>
  </mergeCells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1"/>
  <sheetViews>
    <sheetView zoomScaleNormal="100" workbookViewId="0">
      <selection activeCell="Q22" sqref="Q22"/>
    </sheetView>
  </sheetViews>
  <sheetFormatPr defaultRowHeight="12.75"/>
  <cols>
    <col min="1" max="1" width="14.7109375" style="157" customWidth="1"/>
    <col min="2" max="2" width="14.85546875" style="56" bestFit="1" customWidth="1"/>
    <col min="3" max="3" width="15" style="56" bestFit="1" customWidth="1"/>
    <col min="4" max="4" width="13" style="56" customWidth="1"/>
    <col min="5" max="5" width="14" style="56" customWidth="1"/>
    <col min="6" max="7" width="12.7109375" style="56" customWidth="1"/>
    <col min="8" max="8" width="14.28515625" style="56" customWidth="1"/>
    <col min="9" max="9" width="12.140625" style="56" customWidth="1"/>
    <col min="10" max="10" width="11.7109375" style="56" customWidth="1"/>
    <col min="11" max="11" width="12.7109375" style="56" customWidth="1"/>
    <col min="12" max="13" width="12.28515625" style="56" customWidth="1"/>
    <col min="14" max="14" width="13.85546875" style="56" customWidth="1"/>
    <col min="15" max="15" width="12.5703125" style="56" customWidth="1"/>
    <col min="16" max="16384" width="9.140625" style="56"/>
  </cols>
  <sheetData>
    <row r="1" spans="1:31">
      <c r="A1" s="150" t="s">
        <v>134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3" spans="1:31">
      <c r="A3" s="85" t="s">
        <v>135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31" ht="13.5" thickBo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31" ht="15" customHeight="1" thickTop="1">
      <c r="A6" s="6" t="s">
        <v>5</v>
      </c>
      <c r="B6" s="152" t="s">
        <v>13</v>
      </c>
      <c r="C6" s="152"/>
      <c r="D6" s="152" t="s">
        <v>62</v>
      </c>
      <c r="E6" s="152" t="s">
        <v>63</v>
      </c>
      <c r="F6" s="152" t="s">
        <v>64</v>
      </c>
      <c r="G6" s="152" t="s">
        <v>65</v>
      </c>
      <c r="H6" s="152"/>
      <c r="I6" s="152" t="s">
        <v>122</v>
      </c>
      <c r="J6" s="152"/>
      <c r="K6" s="152" t="s">
        <v>66</v>
      </c>
      <c r="L6" s="152"/>
      <c r="M6" s="152" t="s">
        <v>92</v>
      </c>
      <c r="N6" s="152"/>
      <c r="O6" s="152" t="s">
        <v>136</v>
      </c>
    </row>
    <row r="7" spans="1:31">
      <c r="A7" t="s">
        <v>8</v>
      </c>
      <c r="B7" s="152" t="s">
        <v>137</v>
      </c>
      <c r="C7" s="152" t="s">
        <v>68</v>
      </c>
      <c r="D7" s="152" t="s">
        <v>68</v>
      </c>
      <c r="E7" s="152" t="s">
        <v>69</v>
      </c>
      <c r="F7" s="152" t="s">
        <v>63</v>
      </c>
      <c r="G7" s="152" t="s">
        <v>63</v>
      </c>
      <c r="H7" s="152" t="s">
        <v>70</v>
      </c>
      <c r="I7" s="152" t="s">
        <v>71</v>
      </c>
      <c r="J7" s="152" t="s">
        <v>72</v>
      </c>
      <c r="K7" s="152" t="s">
        <v>73</v>
      </c>
      <c r="L7" s="152" t="s">
        <v>74</v>
      </c>
      <c r="M7" s="152" t="s">
        <v>94</v>
      </c>
      <c r="N7" s="86" t="s">
        <v>138</v>
      </c>
      <c r="O7" s="152" t="s">
        <v>139</v>
      </c>
    </row>
    <row r="8" spans="1:31" ht="13.5" thickBot="1">
      <c r="A8" s="14" t="s">
        <v>12</v>
      </c>
      <c r="B8" s="91" t="s">
        <v>140</v>
      </c>
      <c r="C8" s="153" t="s">
        <v>78</v>
      </c>
      <c r="D8" s="153" t="s">
        <v>78</v>
      </c>
      <c r="E8" s="153" t="s">
        <v>79</v>
      </c>
      <c r="F8" s="153" t="s">
        <v>80</v>
      </c>
      <c r="G8" s="153" t="s">
        <v>81</v>
      </c>
      <c r="H8" s="153" t="s">
        <v>8</v>
      </c>
      <c r="I8" s="153" t="s">
        <v>82</v>
      </c>
      <c r="J8" s="153" t="s">
        <v>82</v>
      </c>
      <c r="K8" s="153" t="s">
        <v>83</v>
      </c>
      <c r="L8" s="153" t="s">
        <v>84</v>
      </c>
      <c r="M8" s="153" t="s">
        <v>84</v>
      </c>
      <c r="N8" s="16" t="s">
        <v>85</v>
      </c>
      <c r="O8" s="153" t="s">
        <v>53</v>
      </c>
    </row>
    <row r="9" spans="1:31">
      <c r="A9" s="20" t="s">
        <v>18</v>
      </c>
      <c r="B9" s="154">
        <f t="shared" ref="B9:N9" si="0">SUM(B11:B38)</f>
        <v>11976192023.42165</v>
      </c>
      <c r="C9" s="154">
        <f t="shared" si="0"/>
        <v>329984434.94999987</v>
      </c>
      <c r="D9" s="155">
        <f t="shared" si="0"/>
        <v>759744053.75999999</v>
      </c>
      <c r="E9" s="155">
        <f t="shared" si="0"/>
        <v>4255103207.5100002</v>
      </c>
      <c r="F9" s="155">
        <f t="shared" si="0"/>
        <v>203401346.53999993</v>
      </c>
      <c r="G9" s="155">
        <f t="shared" si="0"/>
        <v>193912394.36999995</v>
      </c>
      <c r="H9" s="155">
        <f t="shared" si="0"/>
        <v>1293805128.5000002</v>
      </c>
      <c r="I9" s="155">
        <f t="shared" si="0"/>
        <v>91395175.370000005</v>
      </c>
      <c r="J9" s="155">
        <f t="shared" si="0"/>
        <v>70249456.969999999</v>
      </c>
      <c r="K9" s="155">
        <f t="shared" si="0"/>
        <v>568728008.29000008</v>
      </c>
      <c r="L9" s="155">
        <f t="shared" si="0"/>
        <v>741390141.80999994</v>
      </c>
      <c r="M9" s="155">
        <f t="shared" si="0"/>
        <v>238573636.45999998</v>
      </c>
      <c r="N9" s="155">
        <f t="shared" si="0"/>
        <v>2491329998.1599998</v>
      </c>
      <c r="O9" s="156">
        <f>SUM(O11:O38)</f>
        <v>738575040.73165143</v>
      </c>
      <c r="Q9" s="56">
        <f>B9/'Tbl11'!C9</f>
        <v>13893.105638270941</v>
      </c>
    </row>
    <row r="10" spans="1:31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  <c r="M10" s="157"/>
      <c r="N10" s="159"/>
      <c r="O10" s="157"/>
      <c r="P10" s="157"/>
      <c r="Q10" s="157"/>
      <c r="R10" s="157"/>
      <c r="S10" s="157"/>
      <c r="T10" s="157"/>
      <c r="U10" s="157"/>
    </row>
    <row r="11" spans="1:31">
      <c r="A11" s="160" t="s">
        <v>19</v>
      </c>
      <c r="B11" s="157">
        <f>SUM(C11:N11)+O11</f>
        <v>116395115.22987232</v>
      </c>
      <c r="C11" s="157">
        <v>1906188.8499999994</v>
      </c>
      <c r="D11" s="157">
        <v>6780257.1899999995</v>
      </c>
      <c r="E11" s="157">
        <v>42323746.560000017</v>
      </c>
      <c r="F11" s="157">
        <v>2067192.27</v>
      </c>
      <c r="G11" s="157">
        <v>2461062.0899999994</v>
      </c>
      <c r="H11" s="157">
        <v>13293461.360000003</v>
      </c>
      <c r="I11" s="157">
        <v>620622.63</v>
      </c>
      <c r="J11" s="157">
        <v>949953.36999999988</v>
      </c>
      <c r="K11" s="157">
        <v>5976725.8899999997</v>
      </c>
      <c r="L11" s="157">
        <v>7571501.5700000012</v>
      </c>
      <c r="M11" s="157">
        <v>1603820.54</v>
      </c>
      <c r="N11" s="157">
        <v>23095650.319999993</v>
      </c>
      <c r="O11" s="161">
        <v>7744932.5898722932</v>
      </c>
      <c r="P11" s="157"/>
      <c r="Q11" s="157">
        <f>B11/'Tbl11'!C11</f>
        <v>13552.674871176921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31">
      <c r="A12" s="160" t="s">
        <v>20</v>
      </c>
      <c r="B12" s="157">
        <f t="shared" ref="B12:B15" si="1">SUM(C12:N12)+O12</f>
        <v>1021898548.7264308</v>
      </c>
      <c r="C12" s="157">
        <v>29670328.619999994</v>
      </c>
      <c r="D12" s="157">
        <v>62706599.910000004</v>
      </c>
      <c r="E12" s="157">
        <v>380543001.75999987</v>
      </c>
      <c r="F12" s="157">
        <v>31047948.919999994</v>
      </c>
      <c r="G12" s="157">
        <v>16199148.659999998</v>
      </c>
      <c r="H12" s="157">
        <v>102313241.49000005</v>
      </c>
      <c r="I12" s="157">
        <v>7006957.2600000007</v>
      </c>
      <c r="J12" s="157">
        <v>0</v>
      </c>
      <c r="K12" s="157">
        <v>51443476.140000001</v>
      </c>
      <c r="L12" s="157">
        <v>64845735.910000004</v>
      </c>
      <c r="M12" s="157">
        <v>16711956.680000002</v>
      </c>
      <c r="N12" s="157">
        <v>197324564.70999968</v>
      </c>
      <c r="O12" s="161">
        <v>62085588.666431285</v>
      </c>
      <c r="P12" s="157"/>
      <c r="Q12" s="157">
        <f>B12/'Tbl11'!C12</f>
        <v>12987.174636261618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>
      <c r="A13" s="160" t="s">
        <v>21</v>
      </c>
      <c r="B13" s="157">
        <f t="shared" si="1"/>
        <v>1248428337.6793852</v>
      </c>
      <c r="C13" s="157">
        <v>66763954.830000006</v>
      </c>
      <c r="D13" s="157">
        <v>87306458.629999965</v>
      </c>
      <c r="E13" s="157">
        <v>362079575.42999983</v>
      </c>
      <c r="F13" s="157">
        <v>16532379.589999996</v>
      </c>
      <c r="G13" s="157">
        <v>70786426.459999993</v>
      </c>
      <c r="H13" s="157">
        <v>165734645.85000005</v>
      </c>
      <c r="I13" s="157">
        <v>16756735.950000001</v>
      </c>
      <c r="J13" s="157">
        <v>7575.71</v>
      </c>
      <c r="K13" s="157">
        <v>51527293.879999988</v>
      </c>
      <c r="L13" s="157">
        <v>71909127.36999999</v>
      </c>
      <c r="M13" s="157">
        <v>23123241.859999999</v>
      </c>
      <c r="N13" s="157">
        <v>245710318.53999984</v>
      </c>
      <c r="O13" s="161">
        <v>70190603.579385251</v>
      </c>
      <c r="P13" s="157"/>
      <c r="Q13" s="157">
        <f>B13/'Tbl11'!C13</f>
        <v>14990.970269585903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>
      <c r="A14" s="160" t="s">
        <v>22</v>
      </c>
      <c r="B14" s="157">
        <f t="shared" si="1"/>
        <v>1429356320.1792328</v>
      </c>
      <c r="C14" s="157">
        <v>49694058.250000007</v>
      </c>
      <c r="D14" s="157">
        <v>91838454.879999995</v>
      </c>
      <c r="E14" s="157">
        <v>483419743.3900001</v>
      </c>
      <c r="F14" s="157">
        <v>28928117.819999982</v>
      </c>
      <c r="G14" s="157">
        <v>16616744.410000002</v>
      </c>
      <c r="H14" s="157">
        <v>147565574.52000004</v>
      </c>
      <c r="I14" s="157">
        <v>10209663.699999997</v>
      </c>
      <c r="J14" s="157">
        <v>15081870.77</v>
      </c>
      <c r="K14" s="157">
        <v>57568102.04999999</v>
      </c>
      <c r="L14" s="157">
        <v>92947567.50999999</v>
      </c>
      <c r="M14" s="157">
        <v>32035184</v>
      </c>
      <c r="N14" s="157">
        <v>317058845.79999965</v>
      </c>
      <c r="O14" s="161">
        <v>86392393.079233229</v>
      </c>
      <c r="P14" s="157"/>
      <c r="Q14" s="157">
        <f>B14/'Tbl11'!C14</f>
        <v>13202.690027721494</v>
      </c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>
      <c r="A15" s="160" t="s">
        <v>23</v>
      </c>
      <c r="B15" s="157">
        <f t="shared" si="1"/>
        <v>216439574.70166123</v>
      </c>
      <c r="C15" s="157">
        <v>5322607.3099999996</v>
      </c>
      <c r="D15" s="157">
        <v>11354637.539999999</v>
      </c>
      <c r="E15" s="157">
        <v>79845967.840000063</v>
      </c>
      <c r="F15" s="157">
        <v>2531888.8899999992</v>
      </c>
      <c r="G15" s="157">
        <v>1332366.5000000005</v>
      </c>
      <c r="H15" s="157">
        <v>23001634.640000004</v>
      </c>
      <c r="I15" s="157">
        <v>1396223.7</v>
      </c>
      <c r="J15" s="157">
        <v>1487711.93</v>
      </c>
      <c r="K15" s="157">
        <v>13911137.52</v>
      </c>
      <c r="L15" s="157">
        <v>14843494.389999999</v>
      </c>
      <c r="M15" s="157">
        <v>3152492.33</v>
      </c>
      <c r="N15" s="157">
        <v>43893133.950000033</v>
      </c>
      <c r="O15" s="161">
        <v>14366278.161661156</v>
      </c>
      <c r="P15" s="157"/>
      <c r="Q15" s="157">
        <f>B15/'Tbl11'!C15</f>
        <v>13724.987525433467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31">
      <c r="A16" s="160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62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>
      <c r="A17" s="160" t="s">
        <v>24</v>
      </c>
      <c r="B17" s="157">
        <f t="shared" ref="B17:B38" si="2">SUM(C17:N17)+O17</f>
        <v>67393387.37001504</v>
      </c>
      <c r="C17" s="157">
        <v>1690417.5100000002</v>
      </c>
      <c r="D17" s="157">
        <v>4740206.169999999</v>
      </c>
      <c r="E17" s="157">
        <v>25718253.489999995</v>
      </c>
      <c r="F17" s="157">
        <v>1011746.7700000003</v>
      </c>
      <c r="G17" s="157">
        <v>886964.79</v>
      </c>
      <c r="H17" s="157">
        <v>5487653.6300000008</v>
      </c>
      <c r="I17" s="157">
        <v>604162.22</v>
      </c>
      <c r="J17" s="157">
        <v>674438.71</v>
      </c>
      <c r="K17" s="157">
        <v>3632528.1700000004</v>
      </c>
      <c r="L17" s="157">
        <v>4162700.6400000006</v>
      </c>
      <c r="M17" s="157">
        <v>844696.53</v>
      </c>
      <c r="N17" s="157">
        <v>13619613.110000003</v>
      </c>
      <c r="O17" s="161">
        <v>4320005.6300150296</v>
      </c>
      <c r="P17" s="157"/>
      <c r="Q17" s="157">
        <f>B17/'Tbl11'!C17</f>
        <v>12400.26228788829</v>
      </c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>
      <c r="A18" s="160" t="s">
        <v>25</v>
      </c>
      <c r="B18" s="157">
        <f t="shared" si="2"/>
        <v>340131394.9114086</v>
      </c>
      <c r="C18" s="157">
        <v>5027053.34</v>
      </c>
      <c r="D18" s="157">
        <v>22540321.510000005</v>
      </c>
      <c r="E18" s="157">
        <v>121120589.51999998</v>
      </c>
      <c r="F18" s="157">
        <v>8117185.1400000006</v>
      </c>
      <c r="G18" s="157">
        <v>1838513.7399999998</v>
      </c>
      <c r="H18" s="157">
        <v>32020320.189999994</v>
      </c>
      <c r="I18" s="157">
        <v>1570485.76</v>
      </c>
      <c r="J18" s="157">
        <v>3426591.71</v>
      </c>
      <c r="K18" s="157">
        <v>20340725.369999997</v>
      </c>
      <c r="L18" s="157">
        <v>23026987.659999996</v>
      </c>
      <c r="M18" s="157">
        <v>6524827.3800000008</v>
      </c>
      <c r="N18" s="157">
        <v>73253390.309999987</v>
      </c>
      <c r="O18" s="161">
        <v>21324403.281408615</v>
      </c>
      <c r="P18" s="157"/>
      <c r="Q18" s="157">
        <f>B18/'Tbl11'!C18</f>
        <v>13252.552367741277</v>
      </c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</row>
    <row r="19" spans="1:31">
      <c r="A19" s="160" t="s">
        <v>26</v>
      </c>
      <c r="B19" s="157">
        <f t="shared" si="2"/>
        <v>194993513.97291562</v>
      </c>
      <c r="C19" s="157">
        <v>4063998.25</v>
      </c>
      <c r="D19" s="157">
        <v>13375657.1</v>
      </c>
      <c r="E19" s="157">
        <v>70323326.020000011</v>
      </c>
      <c r="F19" s="157">
        <v>4631464.4499999993</v>
      </c>
      <c r="G19" s="157">
        <v>2362051.4100000006</v>
      </c>
      <c r="H19" s="157">
        <v>22384784.830000006</v>
      </c>
      <c r="I19" s="157">
        <v>1071993.8400000003</v>
      </c>
      <c r="J19" s="157">
        <v>1520897.73</v>
      </c>
      <c r="K19" s="157">
        <v>9451422.2499999981</v>
      </c>
      <c r="L19" s="157">
        <v>11834635.880000001</v>
      </c>
      <c r="M19" s="157">
        <v>4043406.6999999997</v>
      </c>
      <c r="N19" s="157">
        <v>36882451.689999975</v>
      </c>
      <c r="O19" s="161">
        <v>13047423.822915636</v>
      </c>
      <c r="P19" s="157"/>
      <c r="Q19" s="157">
        <f>B19/'Tbl11'!C19</f>
        <v>12740.764802161902</v>
      </c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</row>
    <row r="20" spans="1:31">
      <c r="A20" s="160" t="s">
        <v>27</v>
      </c>
      <c r="B20" s="157">
        <f t="shared" si="2"/>
        <v>349080949.06674731</v>
      </c>
      <c r="C20" s="157">
        <v>8998903.3499999996</v>
      </c>
      <c r="D20" s="157">
        <v>21212317.429999996</v>
      </c>
      <c r="E20" s="157">
        <v>127736959.36999999</v>
      </c>
      <c r="F20" s="157">
        <v>8633519.0199999996</v>
      </c>
      <c r="G20" s="157">
        <v>1901303.11</v>
      </c>
      <c r="H20" s="157">
        <v>30764944.359999999</v>
      </c>
      <c r="I20" s="157">
        <v>3635145.39</v>
      </c>
      <c r="J20" s="157">
        <v>3033645.89</v>
      </c>
      <c r="K20" s="157">
        <v>24181463.410000004</v>
      </c>
      <c r="L20" s="157">
        <v>24855119.509999994</v>
      </c>
      <c r="M20" s="157">
        <v>6304625.8499999996</v>
      </c>
      <c r="N20" s="157">
        <v>65960815.870000012</v>
      </c>
      <c r="O20" s="161">
        <v>21862186.506747395</v>
      </c>
      <c r="P20" s="157"/>
      <c r="Q20" s="157">
        <f>B20/'Tbl11'!C20</f>
        <v>13427.308283624408</v>
      </c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</row>
    <row r="21" spans="1:31">
      <c r="A21" s="160" t="s">
        <v>28</v>
      </c>
      <c r="B21" s="157">
        <f t="shared" si="2"/>
        <v>64688430.214583039</v>
      </c>
      <c r="C21" s="157">
        <v>1450864.0300000003</v>
      </c>
      <c r="D21" s="157">
        <v>5277682.3900000006</v>
      </c>
      <c r="E21" s="157">
        <v>22300807.580000006</v>
      </c>
      <c r="F21" s="157">
        <v>2757321.9100000006</v>
      </c>
      <c r="G21" s="157">
        <v>1539430.1199999996</v>
      </c>
      <c r="H21" s="157">
        <v>5692277.0899999999</v>
      </c>
      <c r="I21" s="157">
        <v>609681.97</v>
      </c>
      <c r="J21" s="157">
        <v>559496</v>
      </c>
      <c r="K21" s="157">
        <v>3540000.43</v>
      </c>
      <c r="L21" s="157">
        <v>3848439.5199999996</v>
      </c>
      <c r="M21" s="157">
        <v>1262428.69</v>
      </c>
      <c r="N21" s="157">
        <v>12164698.419999996</v>
      </c>
      <c r="O21" s="161">
        <v>3685302.0645830445</v>
      </c>
      <c r="P21" s="157"/>
      <c r="Q21" s="157">
        <f>B21/'Tbl11'!C21</f>
        <v>13961.632144385867</v>
      </c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</row>
    <row r="22" spans="1:31">
      <c r="A22" s="160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62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1:31">
      <c r="A23" s="160" t="s">
        <v>29</v>
      </c>
      <c r="B23" s="157">
        <f t="shared" ref="B23" si="3">SUM(C23:N23)+O23</f>
        <v>514692414.61527354</v>
      </c>
      <c r="C23" s="157">
        <v>8877336.4500000011</v>
      </c>
      <c r="D23" s="157">
        <v>30990397.250000007</v>
      </c>
      <c r="E23" s="157">
        <v>196954569.06999996</v>
      </c>
      <c r="F23" s="157">
        <v>10821142.66</v>
      </c>
      <c r="G23" s="157">
        <v>1697605.63</v>
      </c>
      <c r="H23" s="157">
        <v>47407018.659999967</v>
      </c>
      <c r="I23" s="157">
        <v>2648581.0700000003</v>
      </c>
      <c r="J23" s="157">
        <v>6410008.9199999999</v>
      </c>
      <c r="K23" s="157">
        <v>17551040.549999993</v>
      </c>
      <c r="L23" s="157">
        <v>33881308.880000003</v>
      </c>
      <c r="M23" s="157">
        <v>10533324.33</v>
      </c>
      <c r="N23" s="157">
        <v>114038369.58000004</v>
      </c>
      <c r="O23" s="161">
        <v>32881711.565273609</v>
      </c>
      <c r="P23" s="157"/>
      <c r="Q23" s="157">
        <f>B23/'Tbl11'!C23</f>
        <v>12661.419851816487</v>
      </c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>
      <c r="A24" s="160" t="s">
        <v>30</v>
      </c>
      <c r="B24" s="157">
        <f t="shared" si="2"/>
        <v>52213293.412757292</v>
      </c>
      <c r="C24" s="157">
        <v>1663559.54</v>
      </c>
      <c r="D24" s="157">
        <v>2657288.86</v>
      </c>
      <c r="E24" s="157">
        <v>18750997.980000004</v>
      </c>
      <c r="F24" s="157">
        <v>1125641.3100000005</v>
      </c>
      <c r="G24" s="157">
        <v>363326.94</v>
      </c>
      <c r="H24" s="157">
        <v>3895333.4400000013</v>
      </c>
      <c r="I24" s="157">
        <v>730851.37</v>
      </c>
      <c r="J24" s="157">
        <v>528782.42000000004</v>
      </c>
      <c r="K24" s="157">
        <v>3952176.9000000004</v>
      </c>
      <c r="L24" s="157">
        <v>3677523.1300000004</v>
      </c>
      <c r="M24" s="157">
        <v>878475.78</v>
      </c>
      <c r="N24" s="157">
        <v>10820377.480000002</v>
      </c>
      <c r="O24" s="161">
        <v>3168958.2627572711</v>
      </c>
      <c r="P24" s="157"/>
      <c r="Q24" s="157">
        <f>B24/'Tbl11'!C24</f>
        <v>14834.375570070968</v>
      </c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>
      <c r="A25" s="160" t="s">
        <v>31</v>
      </c>
      <c r="B25" s="157">
        <f t="shared" si="2"/>
        <v>459979065.82869315</v>
      </c>
      <c r="C25" s="157">
        <v>10540495.329999998</v>
      </c>
      <c r="D25" s="157">
        <v>24938970.54999999</v>
      </c>
      <c r="E25" s="157">
        <v>157862068.27000004</v>
      </c>
      <c r="F25" s="157">
        <v>8228610.0699999984</v>
      </c>
      <c r="G25" s="157">
        <v>3247529</v>
      </c>
      <c r="H25" s="157">
        <v>40442317.530000001</v>
      </c>
      <c r="I25" s="157">
        <v>1642851.33</v>
      </c>
      <c r="J25" s="157">
        <v>3204294.62</v>
      </c>
      <c r="K25" s="157">
        <v>30125849.57</v>
      </c>
      <c r="L25" s="157">
        <v>28072809.75</v>
      </c>
      <c r="M25" s="157">
        <v>12339370.550000001</v>
      </c>
      <c r="N25" s="157">
        <v>109976155.21999998</v>
      </c>
      <c r="O25" s="161">
        <v>29357744.038693152</v>
      </c>
      <c r="P25" s="157"/>
      <c r="Q25" s="157">
        <f>B25/'Tbl11'!C25</f>
        <v>12480.966393592184</v>
      </c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>
      <c r="A26" s="160" t="s">
        <v>32</v>
      </c>
      <c r="B26" s="157">
        <f t="shared" si="2"/>
        <v>820262884.02323043</v>
      </c>
      <c r="C26" s="157">
        <v>12125248</v>
      </c>
      <c r="D26" s="157">
        <v>57601280.119999982</v>
      </c>
      <c r="E26" s="157">
        <v>319497321.47000009</v>
      </c>
      <c r="F26" s="157">
        <v>14392066.639999999</v>
      </c>
      <c r="G26" s="157">
        <v>3458639.7600000002</v>
      </c>
      <c r="H26" s="157">
        <v>95181700.88000001</v>
      </c>
      <c r="I26" s="157">
        <v>3027601</v>
      </c>
      <c r="J26" s="157">
        <v>7103773</v>
      </c>
      <c r="K26" s="157">
        <v>36782002</v>
      </c>
      <c r="L26" s="157">
        <v>40936402</v>
      </c>
      <c r="M26" s="157">
        <v>23846379</v>
      </c>
      <c r="N26" s="157">
        <v>150238612.56000006</v>
      </c>
      <c r="O26" s="161">
        <v>56071857.593230352</v>
      </c>
      <c r="P26" s="157"/>
      <c r="Q26" s="157">
        <f>B26/'Tbl11'!C26</f>
        <v>15397.459448043146</v>
      </c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</row>
    <row r="27" spans="1:31">
      <c r="A27" s="160" t="s">
        <v>33</v>
      </c>
      <c r="B27" s="157">
        <f t="shared" si="2"/>
        <v>29236337.113013454</v>
      </c>
      <c r="C27" s="157">
        <v>977344.57000000007</v>
      </c>
      <c r="D27" s="157">
        <v>1986958.73</v>
      </c>
      <c r="E27" s="157">
        <v>9632332.0800000001</v>
      </c>
      <c r="F27" s="157">
        <v>518012.61</v>
      </c>
      <c r="G27" s="157">
        <v>886759.33000000007</v>
      </c>
      <c r="H27" s="157">
        <v>2822092.2099999995</v>
      </c>
      <c r="I27" s="157">
        <v>186828.68</v>
      </c>
      <c r="J27" s="157">
        <v>307972.8</v>
      </c>
      <c r="K27" s="157">
        <v>1890759.9500000002</v>
      </c>
      <c r="L27" s="157">
        <v>1917132.4300000002</v>
      </c>
      <c r="M27" s="157">
        <v>659020.49</v>
      </c>
      <c r="N27" s="157">
        <v>5570530.3599999985</v>
      </c>
      <c r="O27" s="161">
        <v>1880592.8730134594</v>
      </c>
      <c r="P27" s="157"/>
      <c r="Q27" s="157">
        <f>B27/'Tbl11'!C27</f>
        <v>14027.339437889617</v>
      </c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>
      <c r="A28" s="160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62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>
      <c r="A29" s="34" t="s">
        <v>34</v>
      </c>
      <c r="B29" s="157">
        <f t="shared" ref="B29" si="4">SUM(C29:N29)+O29</f>
        <v>2291115865.0688181</v>
      </c>
      <c r="C29" s="157">
        <v>42476896.440000005</v>
      </c>
      <c r="D29" s="157">
        <v>136800794.95999995</v>
      </c>
      <c r="E29" s="157">
        <v>888578892.36000013</v>
      </c>
      <c r="F29" s="157">
        <v>23422054.879999995</v>
      </c>
      <c r="G29" s="157">
        <v>9008787.0999999978</v>
      </c>
      <c r="H29" s="157">
        <v>259305286.13000008</v>
      </c>
      <c r="I29" s="157">
        <v>11182409.15</v>
      </c>
      <c r="J29" s="157">
        <v>1594.37</v>
      </c>
      <c r="K29" s="157">
        <v>90465462.879999995</v>
      </c>
      <c r="L29" s="157">
        <v>131021366.31999998</v>
      </c>
      <c r="M29" s="157">
        <v>31845584.949999999</v>
      </c>
      <c r="N29" s="157">
        <v>513045353.70999998</v>
      </c>
      <c r="O29" s="161">
        <v>153961381.81881812</v>
      </c>
      <c r="P29" s="157"/>
      <c r="Q29" s="157">
        <f>B29/'Tbl11'!C29</f>
        <v>15002.121075577414</v>
      </c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>
      <c r="A30" s="160" t="s">
        <v>35</v>
      </c>
      <c r="B30" s="157">
        <f t="shared" si="2"/>
        <v>1779796782.1142292</v>
      </c>
      <c r="C30" s="157">
        <v>57941228.889999993</v>
      </c>
      <c r="D30" s="157">
        <v>112164781.56</v>
      </c>
      <c r="E30" s="157">
        <v>584631303.30999982</v>
      </c>
      <c r="F30" s="157">
        <v>17492941.70999999</v>
      </c>
      <c r="G30" s="157">
        <v>48339426.05999998</v>
      </c>
      <c r="H30" s="157">
        <v>209306787.54000005</v>
      </c>
      <c r="I30" s="157">
        <v>21644337.460000005</v>
      </c>
      <c r="J30" s="157">
        <v>16587766.42</v>
      </c>
      <c r="K30" s="157">
        <v>94933471.789999977</v>
      </c>
      <c r="L30" s="157">
        <v>118793784.96999998</v>
      </c>
      <c r="M30" s="157">
        <v>40830192.629999995</v>
      </c>
      <c r="N30" s="157">
        <v>362250869.79000044</v>
      </c>
      <c r="O30" s="163">
        <v>94879889.984228984</v>
      </c>
      <c r="P30" s="157"/>
      <c r="Q30" s="157">
        <f>B30/'Tbl11'!C30</f>
        <v>14101.710678278898</v>
      </c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1:31">
      <c r="A31" s="160" t="s">
        <v>36</v>
      </c>
      <c r="B31" s="157">
        <f t="shared" si="2"/>
        <v>94883271.312639728</v>
      </c>
      <c r="C31" s="157">
        <v>1828394.7699999998</v>
      </c>
      <c r="D31" s="157">
        <v>5127376.3100000015</v>
      </c>
      <c r="E31" s="157">
        <v>36863424.780000031</v>
      </c>
      <c r="F31" s="157">
        <v>1326818.1099999999</v>
      </c>
      <c r="G31" s="157">
        <v>1024563.1300000001</v>
      </c>
      <c r="H31" s="157">
        <v>8845460.6899999958</v>
      </c>
      <c r="I31" s="157">
        <v>421897.41</v>
      </c>
      <c r="J31" s="157">
        <v>689776.61</v>
      </c>
      <c r="K31" s="157">
        <v>6194029.879999999</v>
      </c>
      <c r="L31" s="157">
        <v>6343545.96</v>
      </c>
      <c r="M31" s="157">
        <v>1563849.1600000001</v>
      </c>
      <c r="N31" s="157">
        <v>18984592.309999984</v>
      </c>
      <c r="O31" s="161">
        <v>5669542.1926397188</v>
      </c>
      <c r="P31" s="157"/>
      <c r="Q31" s="157">
        <f>B31/'Tbl11'!C31</f>
        <v>12457.185979931037</v>
      </c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>
      <c r="A32" s="160" t="s">
        <v>37</v>
      </c>
      <c r="B32" s="157">
        <f t="shared" si="2"/>
        <v>210825516.13199651</v>
      </c>
      <c r="C32" s="157">
        <v>3055918.5299999993</v>
      </c>
      <c r="D32" s="157">
        <v>16519794.839999998</v>
      </c>
      <c r="E32" s="157">
        <v>73651488.63000004</v>
      </c>
      <c r="F32" s="157">
        <v>3590902.6700000004</v>
      </c>
      <c r="G32" s="157">
        <v>1715037.23</v>
      </c>
      <c r="H32" s="157">
        <v>19265871.199999996</v>
      </c>
      <c r="I32" s="157">
        <v>1362356.1100000003</v>
      </c>
      <c r="J32" s="157">
        <v>2060051.0899999999</v>
      </c>
      <c r="K32" s="157">
        <v>15369383.879999999</v>
      </c>
      <c r="L32" s="157">
        <v>12998162.860000001</v>
      </c>
      <c r="M32" s="157">
        <v>3577964.44</v>
      </c>
      <c r="N32" s="157">
        <v>44304046.129999973</v>
      </c>
      <c r="O32" s="161">
        <v>13354538.521996494</v>
      </c>
      <c r="P32" s="157"/>
      <c r="Q32" s="157">
        <f>B32/'Tbl11'!C32</f>
        <v>12171.329764683094</v>
      </c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  <row r="33" spans="1:31">
      <c r="A33" s="160" t="s">
        <v>38</v>
      </c>
      <c r="B33" s="157">
        <f t="shared" si="2"/>
        <v>43045302.396618903</v>
      </c>
      <c r="C33" s="157">
        <v>1609156.0599999996</v>
      </c>
      <c r="D33" s="157">
        <v>3225490.39</v>
      </c>
      <c r="E33" s="157">
        <v>14785917.16</v>
      </c>
      <c r="F33" s="157">
        <v>808139.98999999987</v>
      </c>
      <c r="G33" s="157">
        <v>597309.81000000006</v>
      </c>
      <c r="H33" s="157">
        <v>4073289.35</v>
      </c>
      <c r="I33" s="157">
        <v>746216.53</v>
      </c>
      <c r="J33" s="157">
        <v>373998.45</v>
      </c>
      <c r="K33" s="157">
        <v>2906869.5</v>
      </c>
      <c r="L33" s="157">
        <v>2403857.71</v>
      </c>
      <c r="M33" s="157">
        <v>896530.92999999993</v>
      </c>
      <c r="N33" s="157">
        <v>8065153.5600000005</v>
      </c>
      <c r="O33" s="161">
        <v>2553372.9566189023</v>
      </c>
      <c r="P33" s="157"/>
      <c r="Q33" s="157">
        <f>B33/'Tbl11'!C33</f>
        <v>15370.386112316479</v>
      </c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</row>
    <row r="34" spans="1:31">
      <c r="A34" s="160"/>
      <c r="B34" s="157"/>
      <c r="O34" s="162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</row>
    <row r="35" spans="1:31">
      <c r="A35" s="160" t="s">
        <v>39</v>
      </c>
      <c r="B35" s="157">
        <f t="shared" ref="B35" si="5">SUM(C35:N35)+O35</f>
        <v>53474592.325613752</v>
      </c>
      <c r="C35" s="157">
        <v>1031747.72</v>
      </c>
      <c r="D35" s="157">
        <v>3721283.26</v>
      </c>
      <c r="E35" s="157">
        <v>20657006.340000007</v>
      </c>
      <c r="F35" s="157">
        <v>781932.48</v>
      </c>
      <c r="G35" s="157">
        <v>716931.84</v>
      </c>
      <c r="H35" s="157">
        <v>4169194.33</v>
      </c>
      <c r="I35" s="157">
        <v>259511.50999999998</v>
      </c>
      <c r="J35" s="157">
        <v>0</v>
      </c>
      <c r="K35" s="157">
        <v>2172759.3600000003</v>
      </c>
      <c r="L35" s="157">
        <v>3438592.38</v>
      </c>
      <c r="M35" s="157">
        <v>1136818.8500000001</v>
      </c>
      <c r="N35" s="157">
        <v>11846662.770000001</v>
      </c>
      <c r="O35" s="161">
        <v>3542151.48561374</v>
      </c>
      <c r="P35" s="157"/>
      <c r="Q35" s="157">
        <f>B35/'Tbl11'!C35</f>
        <v>11869.395111395317</v>
      </c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</row>
    <row r="36" spans="1:31">
      <c r="A36" s="160" t="s">
        <v>40</v>
      </c>
      <c r="B36" s="157">
        <f t="shared" si="2"/>
        <v>280361162.46010864</v>
      </c>
      <c r="C36" s="157">
        <v>6956671.2799999993</v>
      </c>
      <c r="D36" s="157">
        <v>17724042.810000006</v>
      </c>
      <c r="E36" s="157">
        <v>105642989.84999998</v>
      </c>
      <c r="F36" s="157">
        <v>7432805.5</v>
      </c>
      <c r="G36" s="157">
        <v>3391425.35</v>
      </c>
      <c r="H36" s="157">
        <v>22263790.090000011</v>
      </c>
      <c r="I36" s="157">
        <v>1546958.53</v>
      </c>
      <c r="J36" s="157">
        <v>3841113.87</v>
      </c>
      <c r="K36" s="157">
        <v>10250160.520000001</v>
      </c>
      <c r="L36" s="157">
        <v>18866449.620000001</v>
      </c>
      <c r="M36" s="157">
        <v>10260129.589999998</v>
      </c>
      <c r="N36" s="157">
        <v>54855476.009999976</v>
      </c>
      <c r="O36" s="161">
        <v>17329149.440108642</v>
      </c>
      <c r="P36" s="157"/>
      <c r="Q36" s="157">
        <f>B36/'Tbl11'!C36</f>
        <v>12720.119837557282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</row>
    <row r="37" spans="1:31">
      <c r="A37" s="160" t="s">
        <v>41</v>
      </c>
      <c r="B37" s="157">
        <f t="shared" si="2"/>
        <v>187601361.69795817</v>
      </c>
      <c r="C37" s="157">
        <v>4609946.3900000006</v>
      </c>
      <c r="D37" s="157">
        <v>12279464.340000004</v>
      </c>
      <c r="E37" s="157">
        <v>70276008.939999983</v>
      </c>
      <c r="F37" s="157">
        <v>4033130.97</v>
      </c>
      <c r="G37" s="157">
        <v>1862987.84</v>
      </c>
      <c r="H37" s="157">
        <v>17576758.930000003</v>
      </c>
      <c r="I37" s="157">
        <v>2178214.7400000002</v>
      </c>
      <c r="J37" s="157">
        <v>1495418.3800000001</v>
      </c>
      <c r="K37" s="157">
        <v>8120033.4400000013</v>
      </c>
      <c r="L37" s="157">
        <v>11901446.409999998</v>
      </c>
      <c r="M37" s="157">
        <v>3572411.3000000003</v>
      </c>
      <c r="N37" s="157">
        <v>37580329.480000004</v>
      </c>
      <c r="O37" s="161">
        <v>12115210.537958141</v>
      </c>
      <c r="P37" s="157"/>
      <c r="Q37" s="157">
        <f>B37/'Tbl11'!C37</f>
        <v>13094.480685216453</v>
      </c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</row>
    <row r="38" spans="1:31">
      <c r="A38" s="164" t="s">
        <v>42</v>
      </c>
      <c r="B38" s="165">
        <f t="shared" si="2"/>
        <v>109898602.86844802</v>
      </c>
      <c r="C38" s="165">
        <v>1702116.64</v>
      </c>
      <c r="D38" s="165">
        <v>6873537.0299999993</v>
      </c>
      <c r="E38" s="165">
        <v>41906916.309999995</v>
      </c>
      <c r="F38" s="165">
        <v>3168382.1600000006</v>
      </c>
      <c r="G38" s="165">
        <v>1678054.0599999998</v>
      </c>
      <c r="H38" s="165">
        <v>10991689.559999995</v>
      </c>
      <c r="I38" s="165">
        <v>334888.06</v>
      </c>
      <c r="J38" s="165">
        <v>902724.19999999984</v>
      </c>
      <c r="K38" s="165">
        <v>6441132.9600000009</v>
      </c>
      <c r="L38" s="165">
        <v>7292449.4300000006</v>
      </c>
      <c r="M38" s="165">
        <v>1026903.9</v>
      </c>
      <c r="N38" s="165">
        <v>20789986.479999989</v>
      </c>
      <c r="O38" s="166">
        <v>6789822.078448032</v>
      </c>
      <c r="P38" s="157"/>
      <c r="Q38" s="157">
        <f>B38/'Tbl11'!C38</f>
        <v>16960.4681842436</v>
      </c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</row>
    <row r="39" spans="1:31">
      <c r="A39" s="103" t="s">
        <v>141</v>
      </c>
    </row>
    <row r="40" spans="1:31">
      <c r="A40" s="40" t="s">
        <v>142</v>
      </c>
    </row>
    <row r="43" spans="1:31">
      <c r="C43" s="167"/>
    </row>
    <row r="45" spans="1:31">
      <c r="B45" s="168"/>
    </row>
    <row r="47" spans="1:31">
      <c r="B47" s="157"/>
    </row>
    <row r="48" spans="1:31">
      <c r="B48" s="157"/>
    </row>
    <row r="49" spans="2:2">
      <c r="B49" s="157"/>
    </row>
    <row r="50" spans="2:2">
      <c r="B50" s="157"/>
    </row>
    <row r="51" spans="2:2">
      <c r="B51" s="157"/>
    </row>
    <row r="52" spans="2:2">
      <c r="B52" s="157"/>
    </row>
    <row r="53" spans="2:2">
      <c r="B53" s="157"/>
    </row>
    <row r="54" spans="2:2">
      <c r="B54" s="157"/>
    </row>
    <row r="55" spans="2:2">
      <c r="B55" s="157"/>
    </row>
    <row r="56" spans="2:2">
      <c r="B56" s="157"/>
    </row>
    <row r="57" spans="2:2">
      <c r="B57" s="157"/>
    </row>
    <row r="58" spans="2:2">
      <c r="B58" s="157"/>
    </row>
    <row r="59" spans="2:2">
      <c r="B59" s="157"/>
    </row>
    <row r="60" spans="2:2">
      <c r="B60" s="157"/>
    </row>
    <row r="61" spans="2:2">
      <c r="B61" s="157"/>
    </row>
    <row r="62" spans="2:2">
      <c r="B62" s="157"/>
    </row>
    <row r="63" spans="2:2">
      <c r="B63" s="157"/>
    </row>
    <row r="64" spans="2:2">
      <c r="B64" s="157"/>
    </row>
    <row r="65" spans="2:2">
      <c r="B65" s="157"/>
    </row>
    <row r="66" spans="2:2">
      <c r="B66" s="157"/>
    </row>
    <row r="67" spans="2:2">
      <c r="B67" s="157"/>
    </row>
    <row r="68" spans="2:2">
      <c r="B68" s="157"/>
    </row>
    <row r="69" spans="2:2">
      <c r="B69" s="157"/>
    </row>
    <row r="70" spans="2:2">
      <c r="B70" s="157"/>
    </row>
    <row r="71" spans="2:2">
      <c r="B71" s="157"/>
    </row>
    <row r="72" spans="2:2">
      <c r="B72" s="157"/>
    </row>
    <row r="73" spans="2:2">
      <c r="B73" s="157"/>
    </row>
    <row r="74" spans="2:2">
      <c r="B74" s="157"/>
    </row>
    <row r="79" spans="2:2">
      <c r="B79" s="169"/>
    </row>
    <row r="121" spans="5:5">
      <c r="E121" s="170"/>
    </row>
  </sheetData>
  <mergeCells count="2">
    <mergeCell ref="A1:N1"/>
    <mergeCell ref="A3:N3"/>
  </mergeCells>
  <printOptions horizontalCentered="1"/>
  <pageMargins left="0.25" right="0.25" top="0.87" bottom="0.88" header="0.67" footer="0.5"/>
  <pageSetup scale="73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>
      <selection activeCell="Q22" sqref="Q22"/>
    </sheetView>
  </sheetViews>
  <sheetFormatPr defaultRowHeight="12.75"/>
  <cols>
    <col min="1" max="2" width="19.140625" style="157" customWidth="1"/>
    <col min="3" max="3" width="12.28515625" style="179" bestFit="1" customWidth="1"/>
    <col min="4" max="4" width="26.42578125" style="179" customWidth="1"/>
    <col min="5" max="6" width="13.5703125" style="179" customWidth="1"/>
    <col min="7" max="16384" width="9.140625" style="56"/>
  </cols>
  <sheetData>
    <row r="1" spans="1:16">
      <c r="A1" s="171" t="s">
        <v>143</v>
      </c>
      <c r="B1" s="171"/>
      <c r="C1" s="171"/>
      <c r="D1" s="171"/>
      <c r="E1" s="171"/>
      <c r="F1" s="152"/>
    </row>
    <row r="3" spans="1:16">
      <c r="A3" s="150" t="s">
        <v>144</v>
      </c>
      <c r="B3" s="150"/>
      <c r="C3" s="150"/>
      <c r="D3" s="150"/>
      <c r="E3" s="150"/>
      <c r="F3" s="152"/>
    </row>
    <row r="4" spans="1:16">
      <c r="A4" s="85" t="s">
        <v>2</v>
      </c>
      <c r="B4" s="150"/>
      <c r="C4" s="150"/>
      <c r="D4" s="150"/>
      <c r="E4" s="150"/>
      <c r="F4" s="152"/>
    </row>
    <row r="5" spans="1:16" ht="13.5" thickBot="1">
      <c r="A5" s="151"/>
      <c r="B5" s="151"/>
      <c r="C5" s="172"/>
      <c r="D5" s="172"/>
      <c r="E5" s="172"/>
      <c r="F5" s="173"/>
    </row>
    <row r="6" spans="1:16" ht="15" customHeight="1" thickTop="1">
      <c r="A6" s="6" t="s">
        <v>5</v>
      </c>
      <c r="C6" s="174" t="s">
        <v>145</v>
      </c>
      <c r="D6" s="174"/>
      <c r="E6" s="174" t="s">
        <v>145</v>
      </c>
      <c r="F6" s="174"/>
    </row>
    <row r="7" spans="1:16">
      <c r="A7" t="s">
        <v>8</v>
      </c>
      <c r="C7" s="174" t="s">
        <v>146</v>
      </c>
      <c r="D7" s="174"/>
      <c r="E7" s="174" t="s">
        <v>146</v>
      </c>
      <c r="F7" s="174"/>
    </row>
    <row r="8" spans="1:16" ht="13.5" thickBot="1">
      <c r="A8" s="14" t="s">
        <v>12</v>
      </c>
      <c r="B8" s="175"/>
      <c r="C8" s="176" t="s">
        <v>147</v>
      </c>
      <c r="D8" s="176"/>
      <c r="E8" s="176" t="s">
        <v>148</v>
      </c>
      <c r="F8" s="174"/>
    </row>
    <row r="9" spans="1:16">
      <c r="A9" s="160" t="s">
        <v>18</v>
      </c>
      <c r="C9" s="177">
        <f>SUM(C11:C38)</f>
        <v>862024.11003276159</v>
      </c>
      <c r="D9" s="177"/>
      <c r="E9" s="178">
        <f>SUM(E11:E38)</f>
        <v>805398.95110891061</v>
      </c>
      <c r="F9" s="177"/>
    </row>
    <row r="10" spans="1:16">
      <c r="A10" s="160"/>
      <c r="E10" s="180"/>
    </row>
    <row r="11" spans="1:16">
      <c r="A11" s="160" t="s">
        <v>19</v>
      </c>
      <c r="C11" s="181">
        <v>8588.35</v>
      </c>
      <c r="D11" s="181"/>
      <c r="E11" s="182">
        <v>8098.1500000000005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:16">
      <c r="A12" s="160" t="s">
        <v>20</v>
      </c>
      <c r="C12" s="181">
        <v>78685.208857758626</v>
      </c>
      <c r="D12" s="181"/>
      <c r="E12" s="182">
        <v>74195.366111453215</v>
      </c>
      <c r="F12" s="157"/>
      <c r="G12" s="103"/>
      <c r="H12" s="157"/>
      <c r="I12" s="157"/>
      <c r="J12" s="157"/>
      <c r="K12" s="157"/>
      <c r="L12" s="157"/>
      <c r="M12" s="157"/>
      <c r="N12" s="157"/>
      <c r="O12" s="157"/>
      <c r="P12" s="157"/>
    </row>
    <row r="13" spans="1:16">
      <c r="A13" s="160" t="s">
        <v>21</v>
      </c>
      <c r="C13" s="181">
        <v>83278.688118822523</v>
      </c>
      <c r="D13" s="183"/>
      <c r="E13" s="182">
        <v>74285.547695551955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16">
      <c r="A14" s="160" t="s">
        <v>22</v>
      </c>
      <c r="C14" s="181">
        <v>108262.50689655173</v>
      </c>
      <c r="D14" s="181"/>
      <c r="E14" s="182">
        <v>100673.89827586207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>
      <c r="A15" s="160" t="s">
        <v>23</v>
      </c>
      <c r="C15" s="181">
        <v>15769.746551724138</v>
      </c>
      <c r="D15" s="181"/>
      <c r="E15" s="182">
        <v>15267.054433497538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>
      <c r="A16" s="160"/>
      <c r="C16" s="181"/>
      <c r="D16" s="181"/>
      <c r="E16" s="182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</row>
    <row r="17" spans="1:16">
      <c r="A17" s="160" t="s">
        <v>24</v>
      </c>
      <c r="C17" s="181">
        <v>5434.8356353591162</v>
      </c>
      <c r="D17" s="181"/>
      <c r="E17" s="182">
        <v>5115.8526755852845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60" t="s">
        <v>25</v>
      </c>
      <c r="C18" s="181">
        <v>25665.350000000002</v>
      </c>
      <c r="D18" s="181"/>
      <c r="E18" s="182">
        <v>24958.5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>
      <c r="A19" s="160" t="s">
        <v>26</v>
      </c>
      <c r="C19" s="181">
        <v>15304.694576877235</v>
      </c>
      <c r="D19" s="181"/>
      <c r="E19" s="182">
        <v>14355.37658142665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>
      <c r="A20" s="160" t="s">
        <v>27</v>
      </c>
      <c r="C20" s="181">
        <v>25997.835284118504</v>
      </c>
      <c r="D20" s="181"/>
      <c r="E20" s="182">
        <v>24805.33792575022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>
      <c r="A21" s="160" t="s">
        <v>28</v>
      </c>
      <c r="C21" s="181">
        <v>4633.3</v>
      </c>
      <c r="D21" s="181"/>
      <c r="E21" s="182">
        <v>4362.25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6">
      <c r="A22" s="160"/>
      <c r="C22" s="181"/>
      <c r="D22" s="181"/>
      <c r="E22" s="182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6">
      <c r="A23" s="160" t="s">
        <v>29</v>
      </c>
      <c r="C23" s="181">
        <v>40650.450000000004</v>
      </c>
      <c r="D23" s="181"/>
      <c r="E23" s="182">
        <v>38104.85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  <row r="24" spans="1:16">
      <c r="A24" s="160" t="s">
        <v>30</v>
      </c>
      <c r="C24" s="181">
        <v>3519.75</v>
      </c>
      <c r="D24" s="181"/>
      <c r="E24" s="182">
        <v>3644.6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6">
      <c r="A25" s="160" t="s">
        <v>31</v>
      </c>
      <c r="C25" s="181">
        <v>36854.443103448277</v>
      </c>
      <c r="D25" s="181"/>
      <c r="E25" s="182">
        <v>35534.758866995071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1:16">
      <c r="A26" s="160" t="s">
        <v>32</v>
      </c>
      <c r="C26" s="181">
        <v>53272.612068965514</v>
      </c>
      <c r="D26" s="181"/>
      <c r="E26" s="182">
        <v>50358.977339901481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</row>
    <row r="27" spans="1:16">
      <c r="A27" s="160" t="s">
        <v>33</v>
      </c>
      <c r="C27" s="181">
        <v>2084.2396551724137</v>
      </c>
      <c r="D27" s="181"/>
      <c r="E27" s="182">
        <v>2013.3133004926108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16">
      <c r="A28" s="160"/>
      <c r="C28" s="181"/>
      <c r="D28" s="181"/>
      <c r="E28" s="182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>
      <c r="A29" s="34" t="s">
        <v>34</v>
      </c>
      <c r="C29" s="181">
        <v>152719.46236979932</v>
      </c>
      <c r="D29" s="181"/>
      <c r="E29" s="182">
        <v>142517.92248340504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>
      <c r="A30" s="160" t="s">
        <v>35</v>
      </c>
      <c r="C30" s="181">
        <v>126211.40957427812</v>
      </c>
      <c r="D30" s="181"/>
      <c r="E30" s="182">
        <v>116157.4816804977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1:16">
      <c r="A31" s="160" t="s">
        <v>36</v>
      </c>
      <c r="C31" s="181">
        <v>7616.75</v>
      </c>
      <c r="D31" s="181"/>
      <c r="E31" s="182">
        <v>7199.25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</row>
    <row r="32" spans="1:16">
      <c r="A32" s="160" t="s">
        <v>37</v>
      </c>
      <c r="C32" s="181">
        <v>17321.485836636995</v>
      </c>
      <c r="D32" s="181"/>
      <c r="E32" s="182">
        <v>16398.736307342144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</row>
    <row r="33" spans="1:16">
      <c r="A33" s="160" t="s">
        <v>38</v>
      </c>
      <c r="C33" s="181">
        <v>2800.5348780487807</v>
      </c>
      <c r="D33" s="181"/>
      <c r="E33" s="182">
        <v>2656.4834146341464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  <row r="34" spans="1:16">
      <c r="A34" s="160"/>
      <c r="C34" s="181"/>
      <c r="D34" s="181"/>
      <c r="E34" s="182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>
      <c r="A35" s="160" t="s">
        <v>39</v>
      </c>
      <c r="C35" s="181">
        <v>4505.25</v>
      </c>
      <c r="D35" s="181"/>
      <c r="E35" s="182">
        <v>4176.8500000000004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</row>
    <row r="36" spans="1:16">
      <c r="A36" s="160" t="s">
        <v>40</v>
      </c>
      <c r="C36" s="181">
        <v>22040.764241254823</v>
      </c>
      <c r="D36" s="181"/>
      <c r="E36" s="182">
        <v>21084.992610392845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>
      <c r="A37" s="160" t="s">
        <v>41</v>
      </c>
      <c r="C37" s="181">
        <v>14326.750804998199</v>
      </c>
      <c r="D37" s="181"/>
      <c r="E37" s="182">
        <v>13369.558248227802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1:16">
      <c r="A38" s="164" t="s">
        <v>42</v>
      </c>
      <c r="B38" s="165"/>
      <c r="C38" s="184">
        <v>6479.6915789473687</v>
      </c>
      <c r="D38" s="184"/>
      <c r="E38" s="185">
        <v>6063.8431578947366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>
      <c r="A39" s="6" t="s">
        <v>149</v>
      </c>
      <c r="C39" s="173"/>
      <c r="D39" s="173"/>
      <c r="E39" s="56"/>
      <c r="F39" s="56"/>
      <c r="G39" s="157"/>
      <c r="H39" s="157"/>
      <c r="I39" s="157"/>
    </row>
    <row r="40" spans="1:16">
      <c r="E40" s="56"/>
      <c r="F40" s="56"/>
      <c r="G40" s="157"/>
      <c r="H40" s="157"/>
      <c r="I40" s="157"/>
    </row>
    <row r="41" spans="1:16">
      <c r="E41" s="56"/>
      <c r="F41" s="56"/>
      <c r="G41" s="157"/>
      <c r="H41" s="157"/>
      <c r="I41" s="157"/>
    </row>
    <row r="42" spans="1:16">
      <c r="E42" s="56"/>
      <c r="F42" s="56"/>
      <c r="G42" s="157"/>
      <c r="H42" s="157"/>
      <c r="I42" s="157"/>
    </row>
    <row r="43" spans="1:16">
      <c r="G43" s="157"/>
      <c r="H43" s="157"/>
      <c r="I43" s="157"/>
    </row>
    <row r="44" spans="1:16">
      <c r="G44" s="157"/>
      <c r="H44" s="157"/>
      <c r="I44" s="157"/>
    </row>
    <row r="45" spans="1:16">
      <c r="G45" s="157"/>
      <c r="H45" s="157"/>
      <c r="I45" s="157"/>
    </row>
    <row r="46" spans="1:16">
      <c r="G46" s="157"/>
      <c r="H46" s="157"/>
      <c r="I46" s="157"/>
    </row>
    <row r="47" spans="1:16">
      <c r="G47" s="157"/>
      <c r="H47" s="157"/>
      <c r="I47" s="157"/>
    </row>
    <row r="48" spans="1:16">
      <c r="G48" s="157"/>
      <c r="H48" s="157"/>
      <c r="I48" s="157"/>
    </row>
    <row r="49" spans="7:9">
      <c r="G49" s="157"/>
      <c r="H49" s="157"/>
      <c r="I49" s="157"/>
    </row>
    <row r="50" spans="7:9">
      <c r="G50" s="157"/>
      <c r="H50" s="157"/>
      <c r="I50" s="157"/>
    </row>
  </sheetData>
  <mergeCells count="3">
    <mergeCell ref="A1:E1"/>
    <mergeCell ref="A3:E3"/>
    <mergeCell ref="A4:E4"/>
  </mergeCells>
  <printOptions horizontalCentered="1"/>
  <pageMargins left="0.75" right="0.75" top="0.87" bottom="0.88" header="0.67" footer="0.5"/>
  <pageSetup scale="94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7" zoomScaleNormal="100" workbookViewId="0">
      <selection activeCell="Q22" sqref="Q22"/>
    </sheetView>
  </sheetViews>
  <sheetFormatPr defaultRowHeight="12.75"/>
  <cols>
    <col min="1" max="1" width="14.42578125" customWidth="1"/>
    <col min="2" max="2" width="6.7109375" customWidth="1"/>
    <col min="3" max="3" width="11.140625" customWidth="1"/>
    <col min="4" max="4" width="6.42578125" bestFit="1" customWidth="1"/>
    <col min="5" max="5" width="7.7109375" customWidth="1"/>
    <col min="6" max="6" width="10.140625" bestFit="1" customWidth="1"/>
    <col min="7" max="7" width="7.28515625" customWidth="1"/>
    <col min="8" max="8" width="7.85546875" customWidth="1"/>
    <col min="9" max="9" width="11.42578125" customWidth="1"/>
    <col min="10" max="10" width="6.42578125" bestFit="1" customWidth="1"/>
    <col min="11" max="11" width="12.42578125" customWidth="1"/>
    <col min="12" max="12" width="11.42578125" customWidth="1"/>
    <col min="13" max="13" width="9.28515625" customWidth="1"/>
    <col min="15" max="15" width="15" bestFit="1" customWidth="1"/>
    <col min="17" max="17" width="10.28515625" style="32" bestFit="1" customWidth="1"/>
    <col min="19" max="19" width="15" bestFit="1" customWidth="1"/>
    <col min="21" max="21" width="12" bestFit="1" customWidth="1"/>
  </cols>
  <sheetData>
    <row r="1" spans="1:2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1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" ht="15" customHeight="1" thickTop="1">
      <c r="A6" s="6"/>
      <c r="B6" s="6"/>
      <c r="C6" s="7" t="s">
        <v>48</v>
      </c>
      <c r="D6" s="7"/>
      <c r="E6" s="7"/>
      <c r="F6" s="7"/>
      <c r="G6" s="7"/>
      <c r="I6" s="41" t="s">
        <v>49</v>
      </c>
      <c r="J6" s="41"/>
      <c r="K6" s="41"/>
      <c r="L6" s="41"/>
      <c r="M6" s="41"/>
    </row>
    <row r="7" spans="1:21">
      <c r="A7" s="6"/>
      <c r="B7" s="6"/>
      <c r="C7" s="4" t="s">
        <v>50</v>
      </c>
      <c r="D7" s="4"/>
      <c r="F7" s="4" t="s">
        <v>51</v>
      </c>
      <c r="G7" s="4"/>
      <c r="I7" s="4" t="s">
        <v>50</v>
      </c>
      <c r="J7" s="4"/>
      <c r="L7" s="4" t="s">
        <v>51</v>
      </c>
      <c r="M7" s="4"/>
    </row>
    <row r="8" spans="1:21">
      <c r="A8" s="6" t="s">
        <v>5</v>
      </c>
      <c r="B8" s="6"/>
      <c r="C8" s="4" t="s">
        <v>52</v>
      </c>
      <c r="D8" s="4"/>
      <c r="F8" s="4" t="s">
        <v>52</v>
      </c>
      <c r="G8" s="4"/>
      <c r="I8" s="4" t="s">
        <v>52</v>
      </c>
      <c r="J8" s="4"/>
      <c r="L8" s="4" t="s">
        <v>52</v>
      </c>
      <c r="M8" s="4"/>
    </row>
    <row r="9" spans="1:21">
      <c r="A9" t="s">
        <v>8</v>
      </c>
      <c r="C9" s="41" t="s">
        <v>53</v>
      </c>
      <c r="D9" s="41"/>
      <c r="F9" s="41" t="s">
        <v>53</v>
      </c>
      <c r="G9" s="41"/>
      <c r="I9" s="41" t="s">
        <v>53</v>
      </c>
      <c r="J9" s="41"/>
      <c r="L9" s="41" t="s">
        <v>53</v>
      </c>
      <c r="M9" s="41"/>
    </row>
    <row r="10" spans="1:21" ht="13.5" thickBot="1">
      <c r="A10" s="14" t="s">
        <v>12</v>
      </c>
      <c r="B10" s="14"/>
      <c r="C10" s="16" t="s">
        <v>54</v>
      </c>
      <c r="D10" s="16" t="s">
        <v>55</v>
      </c>
      <c r="E10" s="14"/>
      <c r="F10" s="16" t="s">
        <v>54</v>
      </c>
      <c r="G10" s="16" t="s">
        <v>55</v>
      </c>
      <c r="H10" s="14"/>
      <c r="I10" s="16" t="s">
        <v>54</v>
      </c>
      <c r="J10" s="16" t="s">
        <v>55</v>
      </c>
      <c r="K10" s="14"/>
      <c r="L10" s="16" t="s">
        <v>54</v>
      </c>
      <c r="M10" s="42" t="s">
        <v>55</v>
      </c>
    </row>
    <row r="11" spans="1:21">
      <c r="A11" s="20" t="s">
        <v>18</v>
      </c>
      <c r="B11" s="20"/>
      <c r="C11" s="43">
        <f>+F11+'Tbl1'!G10</f>
        <v>13893.105638270945</v>
      </c>
      <c r="D11" s="44"/>
      <c r="E11" s="44"/>
      <c r="F11" s="44">
        <f>+'Tbl3'!B10</f>
        <v>13036.314010130078</v>
      </c>
      <c r="G11" s="44"/>
      <c r="H11" s="44"/>
      <c r="I11" s="45">
        <f>+C11-'Tbl3'!AC10</f>
        <v>13233.346819844874</v>
      </c>
      <c r="J11" s="44"/>
      <c r="K11" s="44"/>
      <c r="L11" s="45">
        <f>+'Tbl3'!B10-'Tbl3'!AC10</f>
        <v>12376.555191704007</v>
      </c>
      <c r="M11" s="44"/>
      <c r="O11" s="32"/>
      <c r="S11" s="32"/>
      <c r="U11" s="32"/>
    </row>
    <row r="12" spans="1:21">
      <c r="A12" s="6"/>
      <c r="B12" s="6"/>
      <c r="C12" s="46"/>
      <c r="L12" s="47"/>
      <c r="O12" s="32"/>
      <c r="S12" s="32"/>
      <c r="U12" s="32"/>
    </row>
    <row r="13" spans="1:21">
      <c r="A13" s="6" t="s">
        <v>19</v>
      </c>
      <c r="B13" s="6"/>
      <c r="C13" s="48">
        <f>+F13+'Tbl1'!G12</f>
        <v>13552.674871176918</v>
      </c>
      <c r="D13">
        <f>RANK(C13,C$13:C$40)</f>
        <v>11</v>
      </c>
      <c r="F13" s="49">
        <f>+'Tbl3'!B12</f>
        <v>12650.879696332822</v>
      </c>
      <c r="G13">
        <f>RANK(F13,F$13:F$40)</f>
        <v>11</v>
      </c>
      <c r="I13" s="50">
        <f>+C13-'Tbl3'!AC12</f>
        <v>12856.764027999823</v>
      </c>
      <c r="J13">
        <f>RANK(I13,I$13:I$40)</f>
        <v>10</v>
      </c>
      <c r="L13" s="51">
        <f>+'Tbl3'!B12-'Tbl3'!AC12</f>
        <v>11954.968853155728</v>
      </c>
      <c r="M13">
        <f>RANK(L13,L$13:L$40)</f>
        <v>10</v>
      </c>
      <c r="O13" s="32"/>
      <c r="S13" s="32"/>
      <c r="U13" s="32"/>
    </row>
    <row r="14" spans="1:21">
      <c r="A14" s="6" t="s">
        <v>20</v>
      </c>
      <c r="B14" s="6"/>
      <c r="C14" s="48">
        <f>+F14+'Tbl1'!G13</f>
        <v>12987.174636261618</v>
      </c>
      <c r="D14">
        <f t="shared" ref="D14:D40" si="0">RANK(C14,C$13:C$40)</f>
        <v>16</v>
      </c>
      <c r="F14" s="49">
        <f>+'Tbl3'!B13</f>
        <v>12198.137032273489</v>
      </c>
      <c r="G14">
        <f t="shared" ref="G14:G40" si="1">RANK(F14,F$13:F$40)</f>
        <v>16</v>
      </c>
      <c r="I14" s="50">
        <f>+C14-'Tbl3'!AC13</f>
        <v>12333.3862446848</v>
      </c>
      <c r="J14">
        <f t="shared" ref="J14:J40" si="2">RANK(I14,I$13:I$40)</f>
        <v>16</v>
      </c>
      <c r="L14" s="51">
        <f>+'Tbl3'!B13-'Tbl3'!AC13</f>
        <v>11544.348640696671</v>
      </c>
      <c r="M14">
        <f t="shared" ref="M14:M40" si="3">RANK(L14,L$13:L$40)</f>
        <v>16</v>
      </c>
      <c r="O14" s="32"/>
      <c r="S14" s="32"/>
      <c r="U14" s="32"/>
    </row>
    <row r="15" spans="1:21">
      <c r="A15" s="6" t="s">
        <v>21</v>
      </c>
      <c r="B15" s="6"/>
      <c r="C15" s="48">
        <f>+F15+'Tbl1'!G14</f>
        <v>14990.9702695859</v>
      </c>
      <c r="D15">
        <f t="shared" si="0"/>
        <v>5</v>
      </c>
      <c r="F15" s="49">
        <f>+'Tbl3'!B14</f>
        <v>14148.13034060867</v>
      </c>
      <c r="G15">
        <f t="shared" si="1"/>
        <v>4</v>
      </c>
      <c r="I15" s="50">
        <f>+C15-'Tbl3'!AC14</f>
        <v>14372.237013287715</v>
      </c>
      <c r="J15">
        <f t="shared" si="2"/>
        <v>4</v>
      </c>
      <c r="L15" s="51">
        <f>+'Tbl3'!B14-'Tbl3'!AC14</f>
        <v>13529.397084310485</v>
      </c>
      <c r="M15">
        <f t="shared" si="3"/>
        <v>3</v>
      </c>
      <c r="O15" s="32"/>
      <c r="S15" s="32"/>
      <c r="U15" s="32"/>
    </row>
    <row r="16" spans="1:21">
      <c r="A16" s="6" t="s">
        <v>22</v>
      </c>
      <c r="B16" s="6"/>
      <c r="C16" s="48">
        <f>+F16+'Tbl1'!G15</f>
        <v>13202.690027721495</v>
      </c>
      <c r="D16">
        <f t="shared" si="0"/>
        <v>14</v>
      </c>
      <c r="F16" s="49">
        <f>+'Tbl3'!B15</f>
        <v>12404.700072050287</v>
      </c>
      <c r="G16">
        <f t="shared" si="1"/>
        <v>14</v>
      </c>
      <c r="I16" s="50">
        <f>+C16-'Tbl3'!AC15</f>
        <v>12670.944516738564</v>
      </c>
      <c r="J16">
        <f t="shared" si="2"/>
        <v>12</v>
      </c>
      <c r="L16" s="51">
        <f>+'Tbl3'!B15-'Tbl3'!AC15</f>
        <v>11872.954561067356</v>
      </c>
      <c r="M16">
        <f t="shared" si="3"/>
        <v>12</v>
      </c>
      <c r="O16" s="32"/>
      <c r="S16" s="32"/>
      <c r="U16" s="32"/>
    </row>
    <row r="17" spans="1:21">
      <c r="A17" s="6" t="s">
        <v>23</v>
      </c>
      <c r="B17" s="6"/>
      <c r="C17" s="48">
        <f>+F17+'Tbl1'!G16</f>
        <v>13724.987525433467</v>
      </c>
      <c r="D17">
        <f t="shared" si="0"/>
        <v>10</v>
      </c>
      <c r="F17" s="49">
        <f>+'Tbl3'!B16</f>
        <v>12813.985048980194</v>
      </c>
      <c r="G17">
        <f t="shared" si="1"/>
        <v>10</v>
      </c>
      <c r="I17" s="50">
        <f>+C17-'Tbl3'!AC16</f>
        <v>12842.846682245403</v>
      </c>
      <c r="J17">
        <f t="shared" si="2"/>
        <v>11</v>
      </c>
      <c r="L17" s="51">
        <f>+'Tbl3'!B16-'Tbl3'!AC16</f>
        <v>11931.844205792129</v>
      </c>
      <c r="M17">
        <f t="shared" si="3"/>
        <v>11</v>
      </c>
      <c r="O17" s="32"/>
      <c r="S17" s="32"/>
      <c r="U17" s="32"/>
    </row>
    <row r="18" spans="1:21">
      <c r="A18" s="6"/>
      <c r="B18" s="6"/>
      <c r="C18" s="48"/>
      <c r="F18" s="49"/>
      <c r="I18" s="50"/>
      <c r="L18" s="51"/>
      <c r="O18" s="32"/>
      <c r="S18" s="32"/>
    </row>
    <row r="19" spans="1:21">
      <c r="A19" s="6" t="s">
        <v>24</v>
      </c>
      <c r="B19" s="6"/>
      <c r="C19" s="48">
        <f>+F19+'Tbl1'!G18</f>
        <v>12400.262287888288</v>
      </c>
      <c r="D19">
        <f t="shared" si="0"/>
        <v>22</v>
      </c>
      <c r="F19" s="49">
        <f>+'Tbl3'!B18</f>
        <v>11605.389007469463</v>
      </c>
      <c r="G19">
        <f t="shared" si="1"/>
        <v>22</v>
      </c>
      <c r="I19" s="50">
        <f>+C19-'Tbl3'!AC18</f>
        <v>11731.883625916118</v>
      </c>
      <c r="J19">
        <f t="shared" si="2"/>
        <v>20</v>
      </c>
      <c r="L19" s="51">
        <f>+'Tbl3'!B18-'Tbl3'!AC18</f>
        <v>10937.010345497292</v>
      </c>
      <c r="M19">
        <f t="shared" si="3"/>
        <v>20</v>
      </c>
      <c r="O19" s="32"/>
      <c r="S19" s="32"/>
      <c r="U19" s="32"/>
    </row>
    <row r="20" spans="1:21">
      <c r="A20" s="6" t="s">
        <v>25</v>
      </c>
      <c r="B20" s="6"/>
      <c r="C20" s="48">
        <f>+F20+'Tbl1'!G19</f>
        <v>13252.552367741277</v>
      </c>
      <c r="D20">
        <f t="shared" si="0"/>
        <v>13</v>
      </c>
      <c r="F20" s="49">
        <f>+'Tbl3'!B19</f>
        <v>12421.6888384534</v>
      </c>
      <c r="G20">
        <f t="shared" si="1"/>
        <v>13</v>
      </c>
      <c r="I20" s="50">
        <f>+C20-'Tbl3'!AC19</f>
        <v>12460.015918014311</v>
      </c>
      <c r="J20">
        <f t="shared" si="2"/>
        <v>15</v>
      </c>
      <c r="L20" s="51">
        <f>+'Tbl3'!B19-'Tbl3'!AC19</f>
        <v>11629.152388726434</v>
      </c>
      <c r="M20">
        <f t="shared" si="3"/>
        <v>15</v>
      </c>
      <c r="O20" s="32"/>
      <c r="S20" s="32"/>
      <c r="U20" s="32"/>
    </row>
    <row r="21" spans="1:21">
      <c r="A21" s="6" t="s">
        <v>26</v>
      </c>
      <c r="B21" s="6"/>
      <c r="C21" s="48">
        <f>+F21+'Tbl1'!G20</f>
        <v>12740.764802161901</v>
      </c>
      <c r="D21">
        <f t="shared" si="0"/>
        <v>17</v>
      </c>
      <c r="F21" s="49">
        <f>+'Tbl3'!B20</f>
        <v>11888.253583635002</v>
      </c>
      <c r="G21">
        <f t="shared" si="1"/>
        <v>18</v>
      </c>
      <c r="I21" s="50">
        <f>+C21-'Tbl3'!AC20</f>
        <v>12123.214271994544</v>
      </c>
      <c r="J21">
        <f t="shared" si="2"/>
        <v>19</v>
      </c>
      <c r="L21" s="51">
        <f>+'Tbl3'!B20-'Tbl3'!AC20</f>
        <v>11270.703053467645</v>
      </c>
      <c r="M21">
        <f t="shared" si="3"/>
        <v>19</v>
      </c>
      <c r="O21" s="32"/>
      <c r="S21" s="32"/>
      <c r="U21" s="32"/>
    </row>
    <row r="22" spans="1:21">
      <c r="A22" s="6" t="s">
        <v>27</v>
      </c>
      <c r="B22" s="6"/>
      <c r="C22" s="48">
        <f>+F22+'Tbl1'!G21</f>
        <v>13427.308283624412</v>
      </c>
      <c r="D22">
        <f t="shared" si="0"/>
        <v>12</v>
      </c>
      <c r="F22" s="49">
        <f>+'Tbl3'!B21</f>
        <v>12586.38494259138</v>
      </c>
      <c r="G22">
        <f t="shared" si="1"/>
        <v>12</v>
      </c>
      <c r="I22" s="50">
        <f>+C22-'Tbl3'!AC21</f>
        <v>12497.174557268667</v>
      </c>
      <c r="J22">
        <f t="shared" si="2"/>
        <v>14</v>
      </c>
      <c r="L22" s="51">
        <f>+'Tbl3'!B21-'Tbl3'!AC21</f>
        <v>11656.251216235634</v>
      </c>
      <c r="M22">
        <f t="shared" si="3"/>
        <v>14</v>
      </c>
      <c r="O22" s="32"/>
      <c r="S22" s="32"/>
      <c r="U22" s="32"/>
    </row>
    <row r="23" spans="1:21">
      <c r="A23" s="6" t="s">
        <v>28</v>
      </c>
      <c r="B23" s="6"/>
      <c r="C23" s="48">
        <f>+F23+'Tbl1'!G22</f>
        <v>13961.632144385869</v>
      </c>
      <c r="D23">
        <f t="shared" si="0"/>
        <v>9</v>
      </c>
      <c r="F23" s="49">
        <f>+'Tbl3'!B22</f>
        <v>13166.237487320053</v>
      </c>
      <c r="G23">
        <f t="shared" si="1"/>
        <v>8</v>
      </c>
      <c r="I23" s="50">
        <f>+C23-'Tbl3'!AC22</f>
        <v>13197.597777951578</v>
      </c>
      <c r="J23">
        <f t="shared" si="2"/>
        <v>8</v>
      </c>
      <c r="L23" s="51">
        <f>+'Tbl3'!B22-'Tbl3'!AC22</f>
        <v>12402.203120885762</v>
      </c>
      <c r="M23">
        <f t="shared" si="3"/>
        <v>8</v>
      </c>
      <c r="O23" s="32"/>
      <c r="S23" s="32"/>
      <c r="U23" s="32"/>
    </row>
    <row r="24" spans="1:21">
      <c r="A24" s="6"/>
      <c r="B24" s="6"/>
      <c r="C24" s="48"/>
      <c r="F24" s="49"/>
      <c r="I24" s="50"/>
      <c r="L24" s="51"/>
      <c r="O24" s="32"/>
      <c r="S24" s="32"/>
    </row>
    <row r="25" spans="1:21">
      <c r="A25" s="6" t="s">
        <v>29</v>
      </c>
      <c r="B25" s="6"/>
      <c r="C25" s="48">
        <f>+F25+'Tbl1'!G24</f>
        <v>12661.419851816485</v>
      </c>
      <c r="D25">
        <f t="shared" si="0"/>
        <v>19</v>
      </c>
      <c r="F25" s="49">
        <f>+'Tbl3'!B24</f>
        <v>11852.53061282224</v>
      </c>
      <c r="G25">
        <f t="shared" si="1"/>
        <v>19</v>
      </c>
      <c r="I25" s="50">
        <f>+C25-'Tbl3'!AC24</f>
        <v>12229.66471626448</v>
      </c>
      <c r="J25">
        <f t="shared" si="2"/>
        <v>18</v>
      </c>
      <c r="L25" s="51">
        <f>+'Tbl3'!B24-'Tbl3'!AC24</f>
        <v>11420.775477270236</v>
      </c>
      <c r="M25">
        <f t="shared" si="3"/>
        <v>18</v>
      </c>
      <c r="O25" s="32"/>
      <c r="S25" s="32"/>
      <c r="U25" s="32"/>
    </row>
    <row r="26" spans="1:21">
      <c r="A26" s="6" t="s">
        <v>30</v>
      </c>
      <c r="B26" s="6"/>
      <c r="C26" s="48">
        <f>+F26+'Tbl1'!G25</f>
        <v>14834.375570070963</v>
      </c>
      <c r="D26">
        <f t="shared" si="0"/>
        <v>6</v>
      </c>
      <c r="F26" s="49">
        <f>+'Tbl3'!B25</f>
        <v>13934.039392002273</v>
      </c>
      <c r="G26">
        <f t="shared" si="1"/>
        <v>6</v>
      </c>
      <c r="I26" s="50">
        <f>+C26-'Tbl3'!AC25</f>
        <v>13711.518293275736</v>
      </c>
      <c r="J26">
        <f t="shared" si="2"/>
        <v>6</v>
      </c>
      <c r="L26" s="51">
        <f>+'Tbl3'!B25-'Tbl3'!AC25</f>
        <v>12811.182115207046</v>
      </c>
      <c r="M26">
        <f t="shared" si="3"/>
        <v>6</v>
      </c>
      <c r="O26" s="32"/>
      <c r="S26" s="32"/>
      <c r="U26" s="32"/>
    </row>
    <row r="27" spans="1:21">
      <c r="A27" s="6" t="s">
        <v>31</v>
      </c>
      <c r="B27" s="6"/>
      <c r="C27" s="48">
        <f>+F27+'Tbl1'!G26</f>
        <v>12480.966393592184</v>
      </c>
      <c r="D27">
        <f t="shared" si="0"/>
        <v>20</v>
      </c>
      <c r="F27" s="49">
        <f>+'Tbl3'!B26</f>
        <v>11684.380105304292</v>
      </c>
      <c r="G27">
        <f t="shared" si="1"/>
        <v>21</v>
      </c>
      <c r="I27" s="50">
        <f>+C27-'Tbl3'!AC26</f>
        <v>11663.538506120422</v>
      </c>
      <c r="J27">
        <f t="shared" si="2"/>
        <v>21</v>
      </c>
      <c r="L27" s="51">
        <f>+'Tbl3'!B26-'Tbl3'!AC26</f>
        <v>10866.95221783253</v>
      </c>
      <c r="M27">
        <f t="shared" si="3"/>
        <v>22</v>
      </c>
      <c r="O27" s="32"/>
      <c r="S27" s="32"/>
      <c r="U27" s="32"/>
    </row>
    <row r="28" spans="1:21">
      <c r="A28" s="6" t="s">
        <v>32</v>
      </c>
      <c r="B28" s="6"/>
      <c r="C28" s="48">
        <f>+F28+'Tbl1'!G27</f>
        <v>15397.459448043148</v>
      </c>
      <c r="D28">
        <f t="shared" si="0"/>
        <v>2</v>
      </c>
      <c r="F28" s="49">
        <f>+'Tbl3'!B27</f>
        <v>14344.913769962994</v>
      </c>
      <c r="G28">
        <f t="shared" si="1"/>
        <v>3</v>
      </c>
      <c r="I28" s="50">
        <f>+C28-'Tbl3'!AC27</f>
        <v>14707.010818409915</v>
      </c>
      <c r="J28">
        <f t="shared" si="2"/>
        <v>2</v>
      </c>
      <c r="L28" s="51">
        <f>+'Tbl3'!B27-'Tbl3'!AC27</f>
        <v>13654.465140329761</v>
      </c>
      <c r="M28">
        <f t="shared" si="3"/>
        <v>2</v>
      </c>
      <c r="O28" s="32"/>
      <c r="S28" s="32"/>
      <c r="U28" s="32"/>
    </row>
    <row r="29" spans="1:21">
      <c r="A29" s="6" t="s">
        <v>33</v>
      </c>
      <c r="B29" s="6"/>
      <c r="C29" s="48">
        <f>+F29+'Tbl1'!G28</f>
        <v>14027.339437889619</v>
      </c>
      <c r="D29">
        <f t="shared" si="0"/>
        <v>8</v>
      </c>
      <c r="F29" s="49">
        <f>+'Tbl3'!B28</f>
        <v>13125.047386998815</v>
      </c>
      <c r="G29">
        <f t="shared" si="1"/>
        <v>9</v>
      </c>
      <c r="I29" s="50">
        <f>+C29-'Tbl3'!AC28</f>
        <v>13120.169312176033</v>
      </c>
      <c r="J29">
        <f t="shared" si="2"/>
        <v>9</v>
      </c>
      <c r="L29" s="51">
        <f>+'Tbl3'!B28-'Tbl3'!AC28</f>
        <v>12217.877261285228</v>
      </c>
      <c r="M29">
        <f t="shared" si="3"/>
        <v>9</v>
      </c>
      <c r="O29" s="32"/>
      <c r="S29" s="32"/>
      <c r="U29" s="32"/>
    </row>
    <row r="30" spans="1:21">
      <c r="A30" s="6"/>
      <c r="B30" s="6"/>
      <c r="C30" s="48"/>
      <c r="F30" s="49"/>
      <c r="I30" s="50"/>
      <c r="L30" s="51"/>
      <c r="O30" s="32"/>
      <c r="S30" s="32"/>
    </row>
    <row r="31" spans="1:21">
      <c r="A31" s="52" t="s">
        <v>34</v>
      </c>
      <c r="B31" s="6"/>
      <c r="C31" s="48">
        <f>+F31+'Tbl1'!G30</f>
        <v>15002.121075577415</v>
      </c>
      <c r="D31">
        <f t="shared" si="0"/>
        <v>4</v>
      </c>
      <c r="F31" s="49">
        <f>+'Tbl3'!B30</f>
        <v>13993.989044271468</v>
      </c>
      <c r="G31">
        <f t="shared" si="1"/>
        <v>5</v>
      </c>
      <c r="I31" s="50">
        <f>+C31-'Tbl3'!AC30</f>
        <v>14409.75739464103</v>
      </c>
      <c r="J31">
        <f t="shared" si="2"/>
        <v>3</v>
      </c>
      <c r="L31" s="51">
        <f>+'Tbl3'!B30-'Tbl3'!AC30</f>
        <v>13401.625363335083</v>
      </c>
      <c r="M31">
        <f t="shared" si="3"/>
        <v>5</v>
      </c>
      <c r="O31" s="32"/>
      <c r="S31" s="32"/>
      <c r="U31" s="32"/>
    </row>
    <row r="32" spans="1:21">
      <c r="A32" s="6" t="s">
        <v>35</v>
      </c>
      <c r="B32" s="6"/>
      <c r="C32" s="48">
        <f>+F32+'Tbl1'!G31</f>
        <v>14101.710678278898</v>
      </c>
      <c r="D32">
        <f t="shared" si="0"/>
        <v>7</v>
      </c>
      <c r="F32" s="49">
        <f>+'Tbl3'!B31</f>
        <v>13349.957011124185</v>
      </c>
      <c r="G32">
        <f t="shared" si="1"/>
        <v>7</v>
      </c>
      <c r="I32" s="50">
        <f>+C32-'Tbl3'!AC31</f>
        <v>13349.532471013654</v>
      </c>
      <c r="J32">
        <f t="shared" si="2"/>
        <v>7</v>
      </c>
      <c r="L32" s="51">
        <f>+'Tbl3'!B31-'Tbl3'!AC31</f>
        <v>12597.778803858941</v>
      </c>
      <c r="M32">
        <f t="shared" si="3"/>
        <v>7</v>
      </c>
      <c r="O32" s="32"/>
      <c r="S32" s="32"/>
      <c r="U32" s="32"/>
    </row>
    <row r="33" spans="1:21">
      <c r="A33" s="6" t="s">
        <v>36</v>
      </c>
      <c r="B33" s="6"/>
      <c r="C33" s="48">
        <f>+F33+'Tbl1'!G32</f>
        <v>12457.185979931039</v>
      </c>
      <c r="D33">
        <f t="shared" si="0"/>
        <v>21</v>
      </c>
      <c r="F33" s="49">
        <f>+'Tbl3'!B32</f>
        <v>11712.834098532841</v>
      </c>
      <c r="G33">
        <f t="shared" si="1"/>
        <v>20</v>
      </c>
      <c r="I33" s="50">
        <f>+C33-'Tbl3'!AC32</f>
        <v>11643.974324041059</v>
      </c>
      <c r="J33">
        <f t="shared" si="2"/>
        <v>22</v>
      </c>
      <c r="L33" s="51">
        <f>+'Tbl3'!B32-'Tbl3'!AC32</f>
        <v>10899.622442642862</v>
      </c>
      <c r="M33">
        <f t="shared" si="3"/>
        <v>21</v>
      </c>
      <c r="O33" s="32"/>
      <c r="S33" s="32"/>
      <c r="U33" s="32"/>
    </row>
    <row r="34" spans="1:21">
      <c r="A34" s="6" t="s">
        <v>37</v>
      </c>
      <c r="B34" s="6"/>
      <c r="C34" s="48">
        <f>+F34+'Tbl1'!G33</f>
        <v>12171.329764683094</v>
      </c>
      <c r="D34">
        <f t="shared" si="0"/>
        <v>23</v>
      </c>
      <c r="F34" s="49">
        <f>+'Tbl3'!B33</f>
        <v>11400.348646322564</v>
      </c>
      <c r="G34">
        <f t="shared" si="1"/>
        <v>23</v>
      </c>
      <c r="I34" s="50">
        <f>+C34-'Tbl3'!AC33</f>
        <v>11284.028061760362</v>
      </c>
      <c r="J34">
        <f t="shared" si="2"/>
        <v>24</v>
      </c>
      <c r="L34" s="51">
        <f>+'Tbl3'!B33-'Tbl3'!AC33</f>
        <v>10513.046943399831</v>
      </c>
      <c r="M34">
        <f t="shared" si="3"/>
        <v>24</v>
      </c>
      <c r="O34" s="32"/>
      <c r="S34" s="32"/>
      <c r="U34" s="32"/>
    </row>
    <row r="35" spans="1:21">
      <c r="A35" s="6" t="s">
        <v>38</v>
      </c>
      <c r="B35" s="6"/>
      <c r="C35" s="48">
        <f>+F35+'Tbl1'!G34</f>
        <v>15370.386112316479</v>
      </c>
      <c r="D35">
        <f t="shared" si="0"/>
        <v>3</v>
      </c>
      <c r="F35" s="49">
        <f>+'Tbl3'!B34</f>
        <v>14458.64136789897</v>
      </c>
      <c r="G35">
        <f t="shared" si="1"/>
        <v>2</v>
      </c>
      <c r="I35" s="50">
        <f>+C35-'Tbl3'!AC34</f>
        <v>14332.416714832914</v>
      </c>
      <c r="J35">
        <f t="shared" si="2"/>
        <v>5</v>
      </c>
      <c r="L35" s="51">
        <f>+'Tbl3'!B34-'Tbl3'!AC34</f>
        <v>13420.671970415406</v>
      </c>
      <c r="M35">
        <f t="shared" si="3"/>
        <v>4</v>
      </c>
      <c r="O35" s="32"/>
      <c r="S35" s="32"/>
      <c r="U35" s="32"/>
    </row>
    <row r="36" spans="1:21">
      <c r="C36" s="48"/>
      <c r="O36" s="32"/>
      <c r="S36" s="32"/>
    </row>
    <row r="37" spans="1:21">
      <c r="A37" s="6" t="s">
        <v>39</v>
      </c>
      <c r="B37" s="6"/>
      <c r="C37" s="48">
        <f>+F37+'Tbl1'!G36</f>
        <v>11869.395111395317</v>
      </c>
      <c r="D37">
        <f t="shared" si="0"/>
        <v>24</v>
      </c>
      <c r="F37" s="49">
        <f>+'Tbl3'!B36</f>
        <v>11083.167602241832</v>
      </c>
      <c r="G37">
        <f t="shared" si="1"/>
        <v>24</v>
      </c>
      <c r="I37" s="50">
        <f>+C37-'Tbl3'!AC36</f>
        <v>11387.122349617392</v>
      </c>
      <c r="J37">
        <f t="shared" si="2"/>
        <v>23</v>
      </c>
      <c r="L37" s="51">
        <f>+'Tbl3'!B36-'Tbl3'!AC36</f>
        <v>10600.894840463907</v>
      </c>
      <c r="M37">
        <f t="shared" si="3"/>
        <v>23</v>
      </c>
      <c r="O37" s="32"/>
      <c r="S37" s="32"/>
      <c r="U37" s="32"/>
    </row>
    <row r="38" spans="1:21">
      <c r="A38" s="6" t="s">
        <v>40</v>
      </c>
      <c r="B38" s="6"/>
      <c r="C38" s="48">
        <f>+F38+'Tbl1'!G37</f>
        <v>12720.11983755728</v>
      </c>
      <c r="D38">
        <f t="shared" si="0"/>
        <v>18</v>
      </c>
      <c r="F38" s="49">
        <f>+'Tbl3'!B37</f>
        <v>11933.888051289507</v>
      </c>
      <c r="G38">
        <f t="shared" si="1"/>
        <v>17</v>
      </c>
      <c r="I38" s="50">
        <f>+C38-'Tbl3'!AC37</f>
        <v>12255.065159425283</v>
      </c>
      <c r="J38">
        <f t="shared" si="2"/>
        <v>17</v>
      </c>
      <c r="L38" s="51">
        <f>+'Tbl3'!B37-'Tbl3'!AC37</f>
        <v>11468.833373157509</v>
      </c>
      <c r="M38">
        <f t="shared" si="3"/>
        <v>17</v>
      </c>
      <c r="O38" s="32"/>
      <c r="S38" s="32"/>
      <c r="U38" s="32"/>
    </row>
    <row r="39" spans="1:21">
      <c r="A39" s="6" t="s">
        <v>41</v>
      </c>
      <c r="B39" s="6"/>
      <c r="C39" s="48">
        <f>+F39+'Tbl1'!G38</f>
        <v>13094.480685216451</v>
      </c>
      <c r="D39">
        <f t="shared" si="0"/>
        <v>15</v>
      </c>
      <c r="F39" s="49">
        <f>+'Tbl3'!B38</f>
        <v>12248.845083476837</v>
      </c>
      <c r="G39">
        <f t="shared" si="1"/>
        <v>15</v>
      </c>
      <c r="I39" s="50">
        <f>+C39-'Tbl3'!AC38</f>
        <v>12527.706435386744</v>
      </c>
      <c r="J39">
        <f t="shared" si="2"/>
        <v>13</v>
      </c>
      <c r="L39" s="51">
        <f>+'Tbl3'!B38-'Tbl3'!AC38</f>
        <v>11682.070833647131</v>
      </c>
      <c r="M39">
        <f t="shared" si="3"/>
        <v>13</v>
      </c>
      <c r="O39" s="32"/>
      <c r="S39" s="32"/>
      <c r="U39" s="32"/>
    </row>
    <row r="40" spans="1:21">
      <c r="A40" s="35" t="s">
        <v>42</v>
      </c>
      <c r="B40" s="35"/>
      <c r="C40" s="53">
        <f>+F40+'Tbl1'!G39</f>
        <v>16960.4681842436</v>
      </c>
      <c r="D40" s="35">
        <f t="shared" si="0"/>
        <v>1</v>
      </c>
      <c r="E40" s="35"/>
      <c r="F40" s="54">
        <f>+'Tbl3'!B39</f>
        <v>15912.60626123043</v>
      </c>
      <c r="G40" s="35">
        <f t="shared" si="1"/>
        <v>1</v>
      </c>
      <c r="H40" s="35"/>
      <c r="I40" s="55">
        <f>+C40-'Tbl3'!AC39</f>
        <v>15966.418871630118</v>
      </c>
      <c r="J40" s="35">
        <f t="shared" si="2"/>
        <v>1</v>
      </c>
      <c r="K40" s="35"/>
      <c r="L40" s="53">
        <f>+'Tbl3'!B39-'Tbl3'!AC39</f>
        <v>14918.556948616948</v>
      </c>
      <c r="M40" s="35">
        <f t="shared" si="3"/>
        <v>1</v>
      </c>
      <c r="O40" s="32"/>
      <c r="S40" s="32"/>
      <c r="U40" s="32"/>
    </row>
    <row r="41" spans="1:21">
      <c r="A41" s="6" t="s">
        <v>43</v>
      </c>
      <c r="B41" s="6"/>
      <c r="C41" s="48"/>
      <c r="F41" s="49"/>
      <c r="I41" s="50"/>
      <c r="L41" s="51"/>
    </row>
    <row r="42" spans="1:21">
      <c r="A42" s="6" t="s">
        <v>56</v>
      </c>
      <c r="B42" s="6"/>
      <c r="C42" s="48"/>
      <c r="F42" s="49"/>
      <c r="I42" s="50"/>
      <c r="L42" s="51"/>
    </row>
    <row r="43" spans="1:21">
      <c r="A43" s="6" t="s">
        <v>57</v>
      </c>
      <c r="B43" s="6"/>
      <c r="C43" s="48"/>
      <c r="F43" s="49"/>
      <c r="I43" s="50"/>
      <c r="L43" s="51"/>
    </row>
    <row r="44" spans="1:21">
      <c r="A44" t="s">
        <v>58</v>
      </c>
      <c r="L44" s="51"/>
    </row>
  </sheetData>
  <mergeCells count="17">
    <mergeCell ref="C8:D8"/>
    <mergeCell ref="F8:G8"/>
    <mergeCell ref="I8:J8"/>
    <mergeCell ref="L8:M8"/>
    <mergeCell ref="C9:D9"/>
    <mergeCell ref="F9:G9"/>
    <mergeCell ref="I9:J9"/>
    <mergeCell ref="L9:M9"/>
    <mergeCell ref="A1:M1"/>
    <mergeCell ref="A3:M3"/>
    <mergeCell ref="A4:M4"/>
    <mergeCell ref="C6:G6"/>
    <mergeCell ref="I6:M6"/>
    <mergeCell ref="C7:D7"/>
    <mergeCell ref="F7:G7"/>
    <mergeCell ref="I7:J7"/>
    <mergeCell ref="L7:M7"/>
  </mergeCells>
  <printOptions horizontalCentered="1"/>
  <pageMargins left="0.75" right="0.75" top="0.87" bottom="0.88" header="0.67" footer="0.5"/>
  <pageSetup scale="88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5"/>
  <sheetViews>
    <sheetView topLeftCell="A4" zoomScaleNormal="100" workbookViewId="0">
      <selection activeCell="Q22" sqref="Q22"/>
    </sheetView>
  </sheetViews>
  <sheetFormatPr defaultRowHeight="12.75"/>
  <cols>
    <col min="1" max="1" width="14.140625" style="6" customWidth="1"/>
    <col min="2" max="2" width="11.7109375" customWidth="1"/>
    <col min="3" max="3" width="5" customWidth="1"/>
    <col min="4" max="4" width="0.85546875" customWidth="1"/>
    <col min="5" max="5" width="8.7109375" customWidth="1"/>
    <col min="6" max="6" width="4.7109375" customWidth="1"/>
    <col min="7" max="7" width="0.85546875" customWidth="1"/>
    <col min="8" max="8" width="8.7109375" customWidth="1"/>
    <col min="9" max="9" width="4.7109375" customWidth="1"/>
    <col min="10" max="10" width="0.85546875" customWidth="1"/>
    <col min="11" max="11" width="10.7109375" customWidth="1"/>
    <col min="12" max="12" width="4.85546875" customWidth="1"/>
    <col min="13" max="13" width="0.85546875" customWidth="1"/>
    <col min="14" max="14" width="8.7109375" customWidth="1"/>
    <col min="15" max="15" width="4.5703125" customWidth="1"/>
    <col min="16" max="16" width="1.28515625" customWidth="1"/>
    <col min="18" max="18" width="4.140625" customWidth="1"/>
    <col min="19" max="19" width="0.85546875" customWidth="1"/>
    <col min="20" max="20" width="10.5703125" customWidth="1"/>
    <col min="21" max="21" width="4.28515625" customWidth="1"/>
    <col min="22" max="22" width="0.85546875" customWidth="1"/>
    <col min="23" max="23" width="9.28515625" customWidth="1"/>
    <col min="24" max="24" width="4.7109375" customWidth="1"/>
    <col min="25" max="25" width="0.85546875" customWidth="1"/>
    <col min="26" max="26" width="8.28515625" customWidth="1"/>
    <col min="27" max="27" width="4.85546875" customWidth="1"/>
    <col min="28" max="28" width="0.85546875" customWidth="1"/>
    <col min="29" max="29" width="9.28515625" customWidth="1"/>
    <col min="30" max="30" width="4.7109375" customWidth="1"/>
    <col min="31" max="31" width="0.85546875" customWidth="1"/>
    <col min="32" max="32" width="8.7109375" customWidth="1"/>
    <col min="33" max="33" width="4.7109375" customWidth="1"/>
    <col min="34" max="34" width="0.85546875" customWidth="1"/>
    <col min="35" max="35" width="9" bestFit="1" customWidth="1"/>
    <col min="36" max="36" width="4.7109375" customWidth="1"/>
    <col min="37" max="37" width="0.85546875" customWidth="1"/>
    <col min="38" max="38" width="11.140625" customWidth="1"/>
    <col min="39" max="39" width="4.7109375" customWidth="1"/>
  </cols>
  <sheetData>
    <row r="1" spans="1:52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3" spans="1:52">
      <c r="A3" s="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8"/>
      <c r="AO3" s="56"/>
      <c r="AP3" s="57"/>
    </row>
    <row r="4" spans="1:52">
      <c r="A4" s="4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8"/>
      <c r="AO4" s="56"/>
      <c r="AP4" s="57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58"/>
      <c r="C6" s="58"/>
      <c r="D6" s="8"/>
      <c r="E6" s="6"/>
      <c r="F6" s="6"/>
      <c r="G6" s="6"/>
      <c r="H6" s="58" t="s">
        <v>62</v>
      </c>
      <c r="I6" s="58"/>
      <c r="J6" s="6"/>
      <c r="K6" s="58" t="s">
        <v>63</v>
      </c>
      <c r="L6" s="58"/>
      <c r="M6" s="6"/>
      <c r="N6" s="58" t="s">
        <v>64</v>
      </c>
      <c r="O6" s="58"/>
      <c r="P6" s="6"/>
      <c r="Q6" s="58" t="s">
        <v>65</v>
      </c>
      <c r="R6" s="58"/>
      <c r="S6" s="8"/>
      <c r="T6" s="6"/>
      <c r="U6" s="6"/>
      <c r="V6" s="6"/>
      <c r="W6" s="58" t="s">
        <v>66</v>
      </c>
      <c r="X6" s="58"/>
      <c r="Y6" s="8"/>
      <c r="Z6" s="6"/>
      <c r="AA6" s="6"/>
      <c r="AB6" s="6"/>
      <c r="AC6" s="58" t="s">
        <v>66</v>
      </c>
      <c r="AD6" s="58"/>
      <c r="AE6" s="8"/>
      <c r="AF6" s="6"/>
      <c r="AG6" s="6"/>
      <c r="AH6" s="6"/>
      <c r="AI6" s="58"/>
      <c r="AJ6" s="58"/>
      <c r="AK6" s="8"/>
      <c r="AL6" s="6"/>
      <c r="AM6" s="6"/>
    </row>
    <row r="7" spans="1:52">
      <c r="A7" s="6" t="s">
        <v>5</v>
      </c>
      <c r="B7" s="4" t="s">
        <v>67</v>
      </c>
      <c r="C7" s="4"/>
      <c r="D7" s="8"/>
      <c r="E7" s="4" t="s">
        <v>68</v>
      </c>
      <c r="F7" s="4"/>
      <c r="G7" s="8"/>
      <c r="H7" s="4" t="s">
        <v>68</v>
      </c>
      <c r="I7" s="4"/>
      <c r="J7" s="8"/>
      <c r="K7" s="4" t="s">
        <v>69</v>
      </c>
      <c r="L7" s="4"/>
      <c r="M7" s="8"/>
      <c r="N7" s="4" t="s">
        <v>63</v>
      </c>
      <c r="O7" s="4"/>
      <c r="P7" s="8"/>
      <c r="Q7" s="4" t="s">
        <v>63</v>
      </c>
      <c r="R7" s="4"/>
      <c r="S7" s="8"/>
      <c r="T7" s="4" t="s">
        <v>70</v>
      </c>
      <c r="U7" s="4"/>
      <c r="V7" s="8"/>
      <c r="W7" s="4" t="s">
        <v>71</v>
      </c>
      <c r="X7" s="4"/>
      <c r="Y7" s="8"/>
      <c r="Z7" s="4" t="s">
        <v>72</v>
      </c>
      <c r="AA7" s="4"/>
      <c r="AB7" s="8"/>
      <c r="AC7" s="4" t="s">
        <v>73</v>
      </c>
      <c r="AD7" s="4"/>
      <c r="AE7" s="8"/>
      <c r="AF7" s="4" t="s">
        <v>74</v>
      </c>
      <c r="AG7" s="4"/>
      <c r="AH7" s="8"/>
      <c r="AI7" s="4" t="s">
        <v>75</v>
      </c>
      <c r="AJ7" s="4"/>
      <c r="AK7" s="8"/>
      <c r="AL7" s="4" t="s">
        <v>76</v>
      </c>
      <c r="AM7" s="4"/>
    </row>
    <row r="8" spans="1:52">
      <c r="A8" t="s">
        <v>8</v>
      </c>
      <c r="B8" s="41" t="s">
        <v>77</v>
      </c>
      <c r="C8" s="41"/>
      <c r="D8" s="8"/>
      <c r="E8" s="41" t="s">
        <v>78</v>
      </c>
      <c r="F8" s="41"/>
      <c r="G8" s="8"/>
      <c r="H8" s="41" t="s">
        <v>78</v>
      </c>
      <c r="I8" s="41"/>
      <c r="J8" s="8"/>
      <c r="K8" s="41" t="s">
        <v>79</v>
      </c>
      <c r="L8" s="41"/>
      <c r="M8" s="8"/>
      <c r="N8" s="41" t="s">
        <v>80</v>
      </c>
      <c r="O8" s="41"/>
      <c r="P8" s="8"/>
      <c r="Q8" s="41" t="s">
        <v>81</v>
      </c>
      <c r="R8" s="41"/>
      <c r="S8" s="8"/>
      <c r="T8" s="41" t="s">
        <v>8</v>
      </c>
      <c r="U8" s="41"/>
      <c r="V8" s="8"/>
      <c r="W8" s="41" t="s">
        <v>82</v>
      </c>
      <c r="X8" s="41"/>
      <c r="Y8" s="8"/>
      <c r="Z8" s="41" t="s">
        <v>82</v>
      </c>
      <c r="AA8" s="41"/>
      <c r="AB8" s="8"/>
      <c r="AC8" s="41" t="s">
        <v>83</v>
      </c>
      <c r="AD8" s="41"/>
      <c r="AE8" s="8"/>
      <c r="AF8" s="41" t="s">
        <v>84</v>
      </c>
      <c r="AG8" s="41"/>
      <c r="AH8" s="8"/>
      <c r="AI8" s="41" t="s">
        <v>84</v>
      </c>
      <c r="AJ8" s="41"/>
      <c r="AK8" s="8"/>
      <c r="AL8" s="41" t="s">
        <v>85</v>
      </c>
      <c r="AM8" s="41"/>
    </row>
    <row r="9" spans="1:52" ht="13.5" thickBot="1">
      <c r="A9" s="14" t="s">
        <v>12</v>
      </c>
      <c r="B9" s="59" t="s">
        <v>54</v>
      </c>
      <c r="C9" s="59" t="s">
        <v>55</v>
      </c>
      <c r="D9" s="59"/>
      <c r="E9" s="59" t="s">
        <v>54</v>
      </c>
      <c r="F9" s="59" t="s">
        <v>55</v>
      </c>
      <c r="G9" s="59"/>
      <c r="H9" s="59" t="s">
        <v>54</v>
      </c>
      <c r="I9" s="59" t="s">
        <v>55</v>
      </c>
      <c r="J9" s="59"/>
      <c r="K9" s="59" t="s">
        <v>54</v>
      </c>
      <c r="L9" s="59" t="s">
        <v>55</v>
      </c>
      <c r="M9" s="59"/>
      <c r="N9" s="59" t="s">
        <v>54</v>
      </c>
      <c r="O9" s="59" t="s">
        <v>55</v>
      </c>
      <c r="P9" s="59"/>
      <c r="Q9" s="59" t="s">
        <v>54</v>
      </c>
      <c r="R9" s="59" t="s">
        <v>55</v>
      </c>
      <c r="S9" s="59"/>
      <c r="T9" s="59" t="s">
        <v>54</v>
      </c>
      <c r="U9" s="59" t="s">
        <v>55</v>
      </c>
      <c r="V9" s="59"/>
      <c r="W9" s="59" t="s">
        <v>54</v>
      </c>
      <c r="X9" s="59" t="s">
        <v>55</v>
      </c>
      <c r="Y9" s="59"/>
      <c r="Z9" s="59" t="s">
        <v>54</v>
      </c>
      <c r="AA9" s="59" t="s">
        <v>55</v>
      </c>
      <c r="AB9" s="59"/>
      <c r="AC9" s="59" t="s">
        <v>54</v>
      </c>
      <c r="AD9" s="59" t="s">
        <v>55</v>
      </c>
      <c r="AE9" s="59"/>
      <c r="AF9" s="59" t="s">
        <v>54</v>
      </c>
      <c r="AG9" s="59" t="s">
        <v>55</v>
      </c>
      <c r="AH9" s="59"/>
      <c r="AI9" s="59" t="s">
        <v>54</v>
      </c>
      <c r="AJ9" s="59" t="s">
        <v>55</v>
      </c>
      <c r="AK9" s="59"/>
      <c r="AL9" s="59" t="s">
        <v>54</v>
      </c>
      <c r="AM9" s="59" t="s">
        <v>55</v>
      </c>
    </row>
    <row r="10" spans="1:52" s="64" customFormat="1">
      <c r="A10" s="60" t="s">
        <v>18</v>
      </c>
      <c r="B10" s="61">
        <f>+E10+H10+K10+N10+Q10+T10+W10+Z10+AC10+AF10+AI10+AL10</f>
        <v>13036.314010130078</v>
      </c>
      <c r="C10" s="62"/>
      <c r="D10" s="46"/>
      <c r="E10" s="46">
        <f>'Tbl 10'!C9/'Tbl11'!C9</f>
        <v>382.80186262708901</v>
      </c>
      <c r="F10" s="48"/>
      <c r="G10" s="46"/>
      <c r="H10" s="46">
        <f>'Tbl 10'!D9/'Tbl11'!C9</f>
        <v>881.34896102978553</v>
      </c>
      <c r="I10" s="48"/>
      <c r="J10" s="46"/>
      <c r="K10" s="46">
        <f>'Tbl 10'!E9/'Tbl11'!C9</f>
        <v>4936.1765616373341</v>
      </c>
      <c r="L10" s="48"/>
      <c r="M10" s="46"/>
      <c r="N10" s="46">
        <f>'Tbl 10'!F9/'Tbl11'!C9</f>
        <v>235.95783943011708</v>
      </c>
      <c r="O10" s="48"/>
      <c r="P10" s="46"/>
      <c r="Q10" s="46">
        <f>'Tbl 10'!G9/'Tbl11'!C9</f>
        <v>224.95008215330569</v>
      </c>
      <c r="R10" s="48"/>
      <c r="S10" s="46"/>
      <c r="T10" s="46">
        <f>'Tbl 10'!H9/'Tbl11'!C9</f>
        <v>1500.8920440181523</v>
      </c>
      <c r="U10" s="48"/>
      <c r="V10" s="46"/>
      <c r="W10" s="46">
        <f>'Tbl 10'!I9/'Tbl11'!C9</f>
        <v>106.02392010419116</v>
      </c>
      <c r="X10" s="48"/>
      <c r="Y10" s="46"/>
      <c r="Z10" s="47">
        <f>'Tbl 10'!J9/'Tbl11'!C9</f>
        <v>81.493610390236228</v>
      </c>
      <c r="AA10" s="48"/>
      <c r="AB10" s="46"/>
      <c r="AC10" s="46">
        <f>'Tbl 10'!K9/'Tbl11'!C9</f>
        <v>659.75881842607089</v>
      </c>
      <c r="AD10" s="48"/>
      <c r="AE10" s="46"/>
      <c r="AF10" s="46">
        <f>'Tbl 10'!L9/'Tbl11'!C9</f>
        <v>860.05731531316815</v>
      </c>
      <c r="AG10" s="48"/>
      <c r="AH10" s="46"/>
      <c r="AI10" s="46">
        <f>'Tbl 10'!M9/'Tbl11'!C9</f>
        <v>276.75981876067584</v>
      </c>
      <c r="AJ10" s="48"/>
      <c r="AK10" s="46"/>
      <c r="AL10" s="46">
        <f>('Tbl 10'!N9)/'Tbl11'!C9</f>
        <v>2890.0931762399496</v>
      </c>
      <c r="AM10" s="63"/>
    </row>
    <row r="11" spans="1:52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"/>
      <c r="AN11" s="6"/>
      <c r="AO11" s="6"/>
      <c r="AP11" s="6"/>
    </row>
    <row r="12" spans="1:52">
      <c r="A12" s="6" t="s">
        <v>19</v>
      </c>
      <c r="B12" s="65">
        <f>+E12+H12+K12+N12+Q12+T12+W12+Z12+AC12+AF12+AI12+AL12</f>
        <v>12650.879696332822</v>
      </c>
      <c r="C12" s="66">
        <f>RANK(B12,B$12:B$39)</f>
        <v>11</v>
      </c>
      <c r="D12" s="66"/>
      <c r="E12" s="65">
        <f>'Tbl 10'!C11/'Tbl11'!C11</f>
        <v>221.95053182508855</v>
      </c>
      <c r="F12" s="66">
        <f>RANK(E12,E$12:E$39)</f>
        <v>21</v>
      </c>
      <c r="G12" s="66"/>
      <c r="H12" s="65">
        <f>'Tbl 10'!D11/'Tbl11'!C11</f>
        <v>789.471457264783</v>
      </c>
      <c r="I12" s="66">
        <f>RANK(H12,H$12:H$39)</f>
        <v>19</v>
      </c>
      <c r="J12" s="66"/>
      <c r="K12" s="65">
        <f>'Tbl 10'!E11/'Tbl11'!C11</f>
        <v>4928.041656429933</v>
      </c>
      <c r="L12" s="66">
        <f>RANK(K12,K$12:K$39)</f>
        <v>7</v>
      </c>
      <c r="M12" s="66"/>
      <c r="N12" s="65">
        <f>'Tbl 10'!F11/'Tbl11'!C11</f>
        <v>240.69725500241606</v>
      </c>
      <c r="O12" s="66">
        <f>RANK(N12,N$12:N$39)</f>
        <v>15</v>
      </c>
      <c r="P12" s="66"/>
      <c r="Q12" s="65">
        <f>'Tbl 10'!G11/'Tbl11'!C11</f>
        <v>286.55819685969936</v>
      </c>
      <c r="R12" s="66">
        <f>RANK(Q12,Q$12:Q$39)</f>
        <v>5</v>
      </c>
      <c r="S12" s="66"/>
      <c r="T12" s="65">
        <f>'Tbl 10'!H11/'Tbl11'!C11</f>
        <v>1547.8481151792839</v>
      </c>
      <c r="U12" s="66">
        <f>RANK(T12,T$12:T$39)</f>
        <v>6</v>
      </c>
      <c r="V12" s="66"/>
      <c r="W12" s="65">
        <f>'Tbl 10'!I11/'Tbl11'!C11</f>
        <v>72.263313674920099</v>
      </c>
      <c r="X12" s="66">
        <f>RANK(W12,W$12:W$39)</f>
        <v>15</v>
      </c>
      <c r="Y12" s="67"/>
      <c r="Z12" s="65">
        <f>'Tbl 10'!J11/'Tbl11'!C11</f>
        <v>110.60953151653109</v>
      </c>
      <c r="AA12" s="66">
        <f>RANK(Z12,Z$12:Z$39)</f>
        <v>15</v>
      </c>
      <c r="AB12" s="67"/>
      <c r="AC12" s="65">
        <f>'Tbl 10'!K11/'Tbl11'!C11</f>
        <v>695.91084317709453</v>
      </c>
      <c r="AD12" s="66">
        <f>RANK(AC12,AC$12:AC$39)</f>
        <v>13</v>
      </c>
      <c r="AE12" s="67"/>
      <c r="AF12" s="65">
        <f>'Tbl 10'!L11/'Tbl11'!C11</f>
        <v>881.60142169334051</v>
      </c>
      <c r="AG12" s="66">
        <f>RANK(AF12,AF$12:AF$39)</f>
        <v>8</v>
      </c>
      <c r="AH12" s="67"/>
      <c r="AI12" s="65">
        <f>'Tbl 10'!M11/'Tbl11'!C11</f>
        <v>186.74373308027734</v>
      </c>
      <c r="AJ12" s="66">
        <f>RANK(AI12,AI$12:AI$39)</f>
        <v>22</v>
      </c>
      <c r="AK12" s="6"/>
      <c r="AL12" s="65">
        <f>('Tbl 10'!N11)/'Tbl11'!C11</f>
        <v>2689.1836406294565</v>
      </c>
      <c r="AM12" s="66">
        <f>RANK(AL12,AL$12:AL$39)</f>
        <v>13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>
      <c r="A13" s="6" t="s">
        <v>20</v>
      </c>
      <c r="B13" s="65">
        <f>+E13+H13+K13+N13+Q13+T13+W13+Z13+AC13+AF13+AI13+AL13</f>
        <v>12198.137032273489</v>
      </c>
      <c r="C13" s="66">
        <f t="shared" ref="C13:C39" si="0">RANK(B13,B$12:B$39)</f>
        <v>16</v>
      </c>
      <c r="D13" s="66"/>
      <c r="E13" s="65">
        <f>'Tbl 10'!C12/'Tbl11'!C12</f>
        <v>377.07631524033758</v>
      </c>
      <c r="F13" s="66">
        <f t="shared" ref="F13:F39" si="1">RANK(E13,E$12:E$39)</f>
        <v>7</v>
      </c>
      <c r="G13" s="66"/>
      <c r="H13" s="65">
        <f>'Tbl 10'!D12/'Tbl11'!C12</f>
        <v>796.9299544385326</v>
      </c>
      <c r="I13" s="66">
        <f t="shared" ref="I13:I39" si="2">RANK(H13,H$12:H$39)</f>
        <v>18</v>
      </c>
      <c r="J13" s="66"/>
      <c r="K13" s="65">
        <f>'Tbl 10'!E12/'Tbl11'!C12</f>
        <v>4836.2711020811767</v>
      </c>
      <c r="L13" s="66">
        <f t="shared" ref="L13:L39" si="3">RANK(K13,K$12:K$39)</f>
        <v>12</v>
      </c>
      <c r="M13" s="66"/>
      <c r="N13" s="65">
        <f>'Tbl 10'!F12/'Tbl11'!C12</f>
        <v>394.58431096149479</v>
      </c>
      <c r="O13" s="66">
        <f t="shared" ref="O13:O39" si="4">RANK(N13,N$12:N$39)</f>
        <v>3</v>
      </c>
      <c r="P13" s="66"/>
      <c r="Q13" s="65">
        <f>'Tbl 10'!G12/'Tbl11'!C12</f>
        <v>205.87285584109762</v>
      </c>
      <c r="R13" s="66">
        <f t="shared" ref="R13:R39" si="5">RANK(Q13,Q$12:Q$39)</f>
        <v>8</v>
      </c>
      <c r="S13" s="66"/>
      <c r="T13" s="65">
        <f>'Tbl 10'!H12/'Tbl11'!C12</f>
        <v>1300.2855679642976</v>
      </c>
      <c r="U13" s="66">
        <f t="shared" ref="U13:U39" si="6">RANK(T13,T$12:T$39)</f>
        <v>12</v>
      </c>
      <c r="V13" s="66"/>
      <c r="W13" s="65">
        <f>'Tbl 10'!I12/'Tbl11'!C12</f>
        <v>89.050500871983019</v>
      </c>
      <c r="X13" s="66">
        <f t="shared" ref="X13:X39" si="7">RANK(W13,W$12:W$39)</f>
        <v>11</v>
      </c>
      <c r="Y13" s="6"/>
      <c r="Z13" s="65">
        <f>'Tbl 10'!J12/'Tbl11'!C12</f>
        <v>0</v>
      </c>
      <c r="AA13" s="66">
        <f t="shared" ref="AA13:AA39" si="8">RANK(Z13,Z$12:Z$39)</f>
        <v>23</v>
      </c>
      <c r="AB13" s="6"/>
      <c r="AC13" s="65">
        <f>'Tbl 10'!K12/'Tbl11'!C12</f>
        <v>653.78839157681796</v>
      </c>
      <c r="AD13" s="66">
        <f t="shared" ref="AD13:AD39" si="9">RANK(AC13,AC$12:AC$39)</f>
        <v>16</v>
      </c>
      <c r="AE13" s="67"/>
      <c r="AF13" s="65">
        <f>'Tbl 10'!L12/'Tbl11'!C12</f>
        <v>824.11595332006289</v>
      </c>
      <c r="AG13" s="66">
        <f t="shared" ref="AG13:AG39" si="10">RANK(AF13,AF$12:AF$39)</f>
        <v>18</v>
      </c>
      <c r="AH13" s="67"/>
      <c r="AI13" s="65">
        <f>'Tbl 10'!M12/'Tbl11'!C12</f>
        <v>212.3900657137564</v>
      </c>
      <c r="AJ13" s="66">
        <f t="shared" ref="AJ13:AJ39" si="11">RANK(AI13,AI$12:AI$39)</f>
        <v>17</v>
      </c>
      <c r="AK13" s="6"/>
      <c r="AL13" s="65">
        <f>('Tbl 10'!N12)/'Tbl11'!C12</f>
        <v>2507.7720142639337</v>
      </c>
      <c r="AM13" s="66">
        <f t="shared" ref="AM13:AM39" si="12">RANK(AL13,AL$12:AL$39)</f>
        <v>20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>
      <c r="A14" s="6" t="s">
        <v>21</v>
      </c>
      <c r="B14" s="65">
        <f>+E14+H14+K14+N14+Q14+T14+W14+Z14+AC14+AF14+AI14+AL14</f>
        <v>14148.13034060867</v>
      </c>
      <c r="C14" s="66">
        <f t="shared" si="0"/>
        <v>4</v>
      </c>
      <c r="D14" s="66"/>
      <c r="E14" s="65">
        <f>'Tbl 10'!C13/'Tbl11'!C13</f>
        <v>801.69316229790752</v>
      </c>
      <c r="F14" s="66">
        <f t="shared" si="1"/>
        <v>1</v>
      </c>
      <c r="G14" s="66"/>
      <c r="H14" s="65">
        <f>'Tbl 10'!D13/'Tbl11'!C13</f>
        <v>1048.3649610982175</v>
      </c>
      <c r="I14" s="66">
        <f t="shared" si="2"/>
        <v>5</v>
      </c>
      <c r="J14" s="66"/>
      <c r="K14" s="65">
        <f>'Tbl 10'!E13/'Tbl11'!C13</f>
        <v>4347.8059466232535</v>
      </c>
      <c r="L14" s="66">
        <f t="shared" si="3"/>
        <v>22</v>
      </c>
      <c r="M14" s="66"/>
      <c r="N14" s="65">
        <f>'Tbl 10'!F13/'Tbl11'!C13</f>
        <v>198.51873226450806</v>
      </c>
      <c r="O14" s="66">
        <f t="shared" si="4"/>
        <v>18</v>
      </c>
      <c r="P14" s="66"/>
      <c r="Q14" s="65">
        <f>'Tbl 10'!G13/'Tbl11'!C13</f>
        <v>849.9944950982117</v>
      </c>
      <c r="R14" s="66">
        <f t="shared" si="5"/>
        <v>1</v>
      </c>
      <c r="S14" s="66"/>
      <c r="T14" s="65">
        <f>'Tbl 10'!H13/'Tbl11'!C13</f>
        <v>1990.1207571080956</v>
      </c>
      <c r="U14" s="66">
        <f t="shared" si="6"/>
        <v>1</v>
      </c>
      <c r="V14" s="66"/>
      <c r="W14" s="65">
        <f>'Tbl 10'!I13/'Tbl11'!C13</f>
        <v>201.21277518314639</v>
      </c>
      <c r="X14" s="66">
        <f t="shared" si="7"/>
        <v>3</v>
      </c>
      <c r="Y14" s="67"/>
      <c r="Z14" s="65">
        <f>'Tbl 10'!J13/'Tbl11'!C13</f>
        <v>9.0968171703076445E-2</v>
      </c>
      <c r="AA14" s="66">
        <f t="shared" si="8"/>
        <v>21</v>
      </c>
      <c r="AB14" s="67"/>
      <c r="AC14" s="65">
        <f>'Tbl 10'!K13/'Tbl11'!C13</f>
        <v>618.73325629818453</v>
      </c>
      <c r="AD14" s="66">
        <f t="shared" si="9"/>
        <v>17</v>
      </c>
      <c r="AE14" s="67"/>
      <c r="AF14" s="65">
        <f>'Tbl 10'!L13/'Tbl11'!C13</f>
        <v>863.47574624854349</v>
      </c>
      <c r="AG14" s="66">
        <f t="shared" si="10"/>
        <v>9</v>
      </c>
      <c r="AH14" s="67"/>
      <c r="AI14" s="65">
        <f>'Tbl 10'!M13/'Tbl11'!C13</f>
        <v>277.66097644342835</v>
      </c>
      <c r="AJ14" s="66">
        <f t="shared" si="11"/>
        <v>8</v>
      </c>
      <c r="AK14" s="6"/>
      <c r="AL14" s="65">
        <f>('Tbl 10'!N13)/'Tbl11'!C13</f>
        <v>2950.4585637734699</v>
      </c>
      <c r="AM14" s="66">
        <f t="shared" si="12"/>
        <v>5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>
      <c r="A15" s="6" t="s">
        <v>22</v>
      </c>
      <c r="B15" s="65">
        <f>+E15+H15+K15+N15+Q15+T15+W15+Z15+AC15+AF15+AI15+AL15</f>
        <v>12404.700072050287</v>
      </c>
      <c r="C15" s="66">
        <f t="shared" si="0"/>
        <v>14</v>
      </c>
      <c r="D15" s="66"/>
      <c r="E15" s="65">
        <f>'Tbl 10'!C14/'Tbl11'!C14</f>
        <v>459.01447947703872</v>
      </c>
      <c r="F15" s="66">
        <f t="shared" si="1"/>
        <v>6</v>
      </c>
      <c r="G15" s="66"/>
      <c r="H15" s="65">
        <f>'Tbl 10'!D14/'Tbl11'!C14</f>
        <v>848.29418339402173</v>
      </c>
      <c r="I15" s="66">
        <f t="shared" si="2"/>
        <v>14</v>
      </c>
      <c r="J15" s="66"/>
      <c r="K15" s="65">
        <f>'Tbl 10'!E14/'Tbl11'!C14</f>
        <v>4465.2553986388202</v>
      </c>
      <c r="L15" s="66">
        <f t="shared" si="3"/>
        <v>21</v>
      </c>
      <c r="M15" s="66"/>
      <c r="N15" s="65">
        <f>'Tbl 10'!F14/'Tbl11'!C14</f>
        <v>267.20347282962621</v>
      </c>
      <c r="O15" s="66">
        <f t="shared" si="4"/>
        <v>12</v>
      </c>
      <c r="P15" s="66"/>
      <c r="Q15" s="65">
        <f>'Tbl 10'!G14/'Tbl11'!C14</f>
        <v>153.48567926547119</v>
      </c>
      <c r="R15" s="66">
        <f t="shared" si="5"/>
        <v>13</v>
      </c>
      <c r="S15" s="66"/>
      <c r="T15" s="65">
        <f>'Tbl 10'!H14/'Tbl11'!C14</f>
        <v>1363.0348931509932</v>
      </c>
      <c r="U15" s="66">
        <f t="shared" si="6"/>
        <v>10</v>
      </c>
      <c r="V15" s="66"/>
      <c r="W15" s="65">
        <f>'Tbl 10'!I14/'Tbl11'!C14</f>
        <v>94.304704303177246</v>
      </c>
      <c r="X15" s="66">
        <f t="shared" si="7"/>
        <v>9</v>
      </c>
      <c r="Y15" s="67"/>
      <c r="Z15" s="65">
        <f>'Tbl 10'!J14/'Tbl11'!C14</f>
        <v>139.30834600395136</v>
      </c>
      <c r="AA15" s="66">
        <f t="shared" si="8"/>
        <v>6</v>
      </c>
      <c r="AB15" s="6"/>
      <c r="AC15" s="65">
        <f>'Tbl 10'!K14/'Tbl11'!C14</f>
        <v>531.74551098293102</v>
      </c>
      <c r="AD15" s="66">
        <f t="shared" si="9"/>
        <v>21</v>
      </c>
      <c r="AE15" s="6"/>
      <c r="AF15" s="65">
        <f>'Tbl 10'!L14/'Tbl11'!C14</f>
        <v>858.53884391218048</v>
      </c>
      <c r="AG15" s="66">
        <f t="shared" si="10"/>
        <v>10</v>
      </c>
      <c r="AH15" s="67"/>
      <c r="AI15" s="65">
        <f>'Tbl 10'!M14/'Tbl11'!C14</f>
        <v>295.90284687025252</v>
      </c>
      <c r="AJ15" s="66">
        <f t="shared" si="11"/>
        <v>7</v>
      </c>
      <c r="AK15" s="6"/>
      <c r="AL15" s="65">
        <f>('Tbl 10'!N14)/'Tbl11'!C14</f>
        <v>2928.6117132218219</v>
      </c>
      <c r="AM15" s="66">
        <f t="shared" si="12"/>
        <v>6</v>
      </c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>
      <c r="A16" s="6" t="s">
        <v>23</v>
      </c>
      <c r="B16" s="65">
        <f>+E16+H16+K16+N16+Q16+T16+W16+Z16+AC16+AF16+AI16+AL16</f>
        <v>12813.985048980194</v>
      </c>
      <c r="C16" s="66">
        <f t="shared" si="0"/>
        <v>10</v>
      </c>
      <c r="D16" s="66"/>
      <c r="E16" s="65">
        <f>'Tbl 10'!C15/'Tbl11'!C15</f>
        <v>337.52015560567577</v>
      </c>
      <c r="F16" s="66">
        <f t="shared" si="1"/>
        <v>9</v>
      </c>
      <c r="G16" s="66"/>
      <c r="H16" s="65">
        <f>'Tbl 10'!D15/'Tbl11'!C15</f>
        <v>720.02663471839844</v>
      </c>
      <c r="I16" s="66">
        <f t="shared" si="2"/>
        <v>22</v>
      </c>
      <c r="J16" s="66"/>
      <c r="K16" s="65">
        <f>'Tbl 10'!E15/'Tbl11'!C15</f>
        <v>5063.23722947027</v>
      </c>
      <c r="L16" s="66">
        <f t="shared" si="3"/>
        <v>6</v>
      </c>
      <c r="M16" s="66"/>
      <c r="N16" s="65">
        <f>'Tbl 10'!F15/'Tbl11'!C15</f>
        <v>160.55355624743271</v>
      </c>
      <c r="O16" s="66">
        <f t="shared" si="4"/>
        <v>22</v>
      </c>
      <c r="P16" s="66"/>
      <c r="Q16" s="65">
        <f>'Tbl 10'!G15/'Tbl11'!C15</f>
        <v>84.488770674271251</v>
      </c>
      <c r="R16" s="66">
        <f t="shared" si="5"/>
        <v>19</v>
      </c>
      <c r="S16" s="66"/>
      <c r="T16" s="65">
        <f>'Tbl 10'!H15/'Tbl11'!C15</f>
        <v>1458.5925375880686</v>
      </c>
      <c r="U16" s="66">
        <f t="shared" si="6"/>
        <v>8</v>
      </c>
      <c r="V16" s="66"/>
      <c r="W16" s="65">
        <f>'Tbl 10'!I15/'Tbl11'!C15</f>
        <v>88.538119203149023</v>
      </c>
      <c r="X16" s="66">
        <f t="shared" si="7"/>
        <v>12</v>
      </c>
      <c r="Y16" s="67"/>
      <c r="Z16" s="65">
        <f>'Tbl 10'!J15/'Tbl11'!C15</f>
        <v>94.339622080821925</v>
      </c>
      <c r="AA16" s="66">
        <f t="shared" si="8"/>
        <v>18</v>
      </c>
      <c r="AB16" s="67"/>
      <c r="AC16" s="65">
        <f>'Tbl 10'!K15/'Tbl11'!C15</f>
        <v>882.1408431880642</v>
      </c>
      <c r="AD16" s="66">
        <f t="shared" si="9"/>
        <v>7</v>
      </c>
      <c r="AE16" s="67"/>
      <c r="AF16" s="65">
        <f>'Tbl 10'!L15/'Tbl11'!C15</f>
        <v>941.26397918406178</v>
      </c>
      <c r="AG16" s="66">
        <f t="shared" si="10"/>
        <v>4</v>
      </c>
      <c r="AH16" s="67"/>
      <c r="AI16" s="65">
        <f>'Tbl 10'!M15/'Tbl11'!C15</f>
        <v>199.90760914640899</v>
      </c>
      <c r="AJ16" s="66">
        <f t="shared" si="11"/>
        <v>21</v>
      </c>
      <c r="AK16" s="6"/>
      <c r="AL16" s="65">
        <f>('Tbl 10'!N15)/'Tbl11'!C15</f>
        <v>2783.3759918735732</v>
      </c>
      <c r="AM16" s="66">
        <f t="shared" si="12"/>
        <v>12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>
      <c r="C17" s="66"/>
      <c r="F17" s="66"/>
      <c r="I17" s="66"/>
      <c r="L17" s="66"/>
      <c r="O17" s="66"/>
      <c r="R17" s="66"/>
      <c r="U17" s="66"/>
      <c r="X17" s="66"/>
      <c r="AA17" s="66"/>
      <c r="AD17" s="66"/>
      <c r="AG17" s="66"/>
      <c r="AJ17" s="66"/>
      <c r="AM17" s="66"/>
    </row>
    <row r="18" spans="1:52">
      <c r="A18" s="6" t="s">
        <v>24</v>
      </c>
      <c r="B18" s="65">
        <f t="shared" ref="B18:B22" si="13">+E18+H18+K18+N18+Q18+T18+W18+Z18+AC18+AF18+AI18+AL18</f>
        <v>11605.389007469463</v>
      </c>
      <c r="C18" s="66">
        <f t="shared" si="0"/>
        <v>22</v>
      </c>
      <c r="D18" s="66"/>
      <c r="E18" s="65">
        <f>'Tbl 10'!C17/'Tbl11'!C17</f>
        <v>311.03378711255232</v>
      </c>
      <c r="F18" s="66">
        <f t="shared" si="1"/>
        <v>13</v>
      </c>
      <c r="G18" s="66"/>
      <c r="H18" s="65">
        <f>'Tbl 10'!D17/'Tbl11'!C17</f>
        <v>872.18942540969442</v>
      </c>
      <c r="I18" s="66">
        <f t="shared" si="2"/>
        <v>12</v>
      </c>
      <c r="J18" s="66"/>
      <c r="K18" s="65">
        <f>'Tbl 10'!E17/'Tbl11'!C17</f>
        <v>4732.1124713830677</v>
      </c>
      <c r="L18" s="66">
        <f t="shared" si="3"/>
        <v>15</v>
      </c>
      <c r="M18" s="66"/>
      <c r="N18" s="65">
        <f>'Tbl 10'!F17/'Tbl11'!C17</f>
        <v>186.15958933837146</v>
      </c>
      <c r="O18" s="66">
        <f t="shared" si="4"/>
        <v>19</v>
      </c>
      <c r="P18" s="66"/>
      <c r="Q18" s="65">
        <f>'Tbl 10'!G17/'Tbl11'!C17</f>
        <v>163.19992903362058</v>
      </c>
      <c r="R18" s="66">
        <f t="shared" si="5"/>
        <v>9</v>
      </c>
      <c r="S18" s="66"/>
      <c r="T18" s="65">
        <f>'Tbl 10'!H17/'Tbl11'!C17</f>
        <v>1009.7184161922488</v>
      </c>
      <c r="U18" s="66">
        <f t="shared" si="6"/>
        <v>23</v>
      </c>
      <c r="V18" s="66"/>
      <c r="W18" s="65">
        <f>'Tbl 10'!I17/'Tbl11'!C17</f>
        <v>111.16476385583994</v>
      </c>
      <c r="X18" s="66">
        <f t="shared" si="7"/>
        <v>8</v>
      </c>
      <c r="Y18" s="67"/>
      <c r="Z18" s="65">
        <f>'Tbl 10'!J17/'Tbl11'!C17</f>
        <v>124.09551185174624</v>
      </c>
      <c r="AA18" s="66">
        <f t="shared" si="8"/>
        <v>11</v>
      </c>
      <c r="AB18" s="6"/>
      <c r="AC18" s="65">
        <f>'Tbl 10'!K17/'Tbl11'!C17</f>
        <v>668.37866197217113</v>
      </c>
      <c r="AD18" s="66">
        <f t="shared" si="9"/>
        <v>15</v>
      </c>
      <c r="AE18" s="67"/>
      <c r="AF18" s="65">
        <f>'Tbl 10'!L17/'Tbl11'!C17</f>
        <v>765.92944465834671</v>
      </c>
      <c r="AG18" s="66">
        <f t="shared" si="10"/>
        <v>21</v>
      </c>
      <c r="AH18" s="67"/>
      <c r="AI18" s="65">
        <f>'Tbl 10'!M17/'Tbl11'!C17</f>
        <v>155.42264507584972</v>
      </c>
      <c r="AJ18" s="66">
        <f t="shared" si="11"/>
        <v>24</v>
      </c>
      <c r="AK18" s="6"/>
      <c r="AL18" s="65">
        <f>('Tbl 10'!N17)/'Tbl11'!C17</f>
        <v>2505.9843615859531</v>
      </c>
      <c r="AM18" s="66">
        <f t="shared" si="12"/>
        <v>21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>
      <c r="A19" s="6" t="s">
        <v>25</v>
      </c>
      <c r="B19" s="65">
        <f t="shared" si="13"/>
        <v>12421.6888384534</v>
      </c>
      <c r="C19" s="66">
        <f t="shared" si="0"/>
        <v>13</v>
      </c>
      <c r="D19" s="66"/>
      <c r="E19" s="65">
        <f>'Tbl 10'!C18/'Tbl11'!C18</f>
        <v>195.8692688780788</v>
      </c>
      <c r="F19" s="66">
        <f t="shared" si="1"/>
        <v>23</v>
      </c>
      <c r="G19" s="66"/>
      <c r="H19" s="65">
        <f>'Tbl 10'!D18/'Tbl11'!C18</f>
        <v>878.23939708595458</v>
      </c>
      <c r="I19" s="66">
        <f t="shared" si="2"/>
        <v>10</v>
      </c>
      <c r="J19" s="66"/>
      <c r="K19" s="65">
        <f>'Tbl 10'!E18/'Tbl11'!C18</f>
        <v>4719.2260974426599</v>
      </c>
      <c r="L19" s="66">
        <f t="shared" si="3"/>
        <v>16</v>
      </c>
      <c r="M19" s="66"/>
      <c r="N19" s="65">
        <f>'Tbl 10'!F18/'Tbl11'!C18</f>
        <v>316.27019074355115</v>
      </c>
      <c r="O19" s="66">
        <f t="shared" si="4"/>
        <v>7</v>
      </c>
      <c r="P19" s="66"/>
      <c r="Q19" s="65">
        <f>'Tbl 10'!G18/'Tbl11'!C18</f>
        <v>71.634080189827898</v>
      </c>
      <c r="R19" s="66">
        <f t="shared" si="5"/>
        <v>21</v>
      </c>
      <c r="S19" s="66"/>
      <c r="T19" s="65">
        <f>'Tbl 10'!H18/'Tbl11'!C18</f>
        <v>1247.6089431860462</v>
      </c>
      <c r="U19" s="66">
        <f t="shared" si="6"/>
        <v>13</v>
      </c>
      <c r="V19" s="66"/>
      <c r="W19" s="65">
        <f>'Tbl 10'!I18/'Tbl11'!C18</f>
        <v>61.190895896607678</v>
      </c>
      <c r="X19" s="66">
        <f t="shared" si="7"/>
        <v>19</v>
      </c>
      <c r="Y19" s="67"/>
      <c r="Z19" s="65">
        <f>'Tbl 10'!J18/'Tbl11'!C18</f>
        <v>133.51042202814298</v>
      </c>
      <c r="AA19" s="66">
        <f t="shared" si="8"/>
        <v>8</v>
      </c>
      <c r="AB19" s="6"/>
      <c r="AC19" s="65">
        <f>'Tbl 10'!K18/'Tbl11'!C18</f>
        <v>792.53644972696634</v>
      </c>
      <c r="AD19" s="66">
        <f t="shared" si="9"/>
        <v>10</v>
      </c>
      <c r="AE19" s="6"/>
      <c r="AF19" s="65">
        <f>'Tbl 10'!L18/'Tbl11'!C18</f>
        <v>897.20138864266391</v>
      </c>
      <c r="AG19" s="66">
        <f t="shared" si="10"/>
        <v>7</v>
      </c>
      <c r="AH19" s="67"/>
      <c r="AI19" s="65">
        <f>'Tbl 10'!M18/'Tbl11'!C18</f>
        <v>254.22709528605688</v>
      </c>
      <c r="AJ19" s="66">
        <f t="shared" si="11"/>
        <v>12</v>
      </c>
      <c r="AK19" s="6"/>
      <c r="AL19" s="65">
        <f>('Tbl 10'!N18)/'Tbl11'!C18</f>
        <v>2854.1746093468423</v>
      </c>
      <c r="AM19" s="66">
        <f t="shared" si="12"/>
        <v>9</v>
      </c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>
      <c r="A20" s="6" t="s">
        <v>26</v>
      </c>
      <c r="B20" s="65">
        <f t="shared" si="13"/>
        <v>11888.253583635002</v>
      </c>
      <c r="C20" s="66">
        <f t="shared" si="0"/>
        <v>18</v>
      </c>
      <c r="D20" s="66"/>
      <c r="E20" s="65">
        <f>'Tbl 10'!C19/'Tbl11'!C19</f>
        <v>265.53932387125212</v>
      </c>
      <c r="F20" s="66">
        <f t="shared" si="1"/>
        <v>16</v>
      </c>
      <c r="G20" s="66"/>
      <c r="H20" s="65">
        <f>'Tbl 10'!D19/'Tbl11'!C19</f>
        <v>873.95779333017992</v>
      </c>
      <c r="I20" s="66">
        <f t="shared" si="2"/>
        <v>11</v>
      </c>
      <c r="J20" s="66"/>
      <c r="K20" s="65">
        <f>'Tbl 10'!E19/'Tbl11'!C19</f>
        <v>4594.8859460577851</v>
      </c>
      <c r="L20" s="66">
        <f t="shared" si="3"/>
        <v>19</v>
      </c>
      <c r="M20" s="66"/>
      <c r="N20" s="65">
        <f>'Tbl 10'!F19/'Tbl11'!C19</f>
        <v>302.61724118280324</v>
      </c>
      <c r="O20" s="66">
        <f t="shared" si="4"/>
        <v>8</v>
      </c>
      <c r="P20" s="66"/>
      <c r="Q20" s="65">
        <f>'Tbl 10'!G19/'Tbl11'!C19</f>
        <v>154.33508967690571</v>
      </c>
      <c r="R20" s="66">
        <f t="shared" si="5"/>
        <v>11</v>
      </c>
      <c r="S20" s="66"/>
      <c r="T20" s="65">
        <f>'Tbl 10'!H19/'Tbl11'!C19</f>
        <v>1462.609052245941</v>
      </c>
      <c r="U20" s="66">
        <f t="shared" si="6"/>
        <v>7</v>
      </c>
      <c r="V20" s="66"/>
      <c r="W20" s="65">
        <f>'Tbl 10'!I19/'Tbl11'!C19</f>
        <v>70.043465069835435</v>
      </c>
      <c r="X20" s="66">
        <f t="shared" si="7"/>
        <v>17</v>
      </c>
      <c r="Y20" s="67"/>
      <c r="Z20" s="65">
        <f>'Tbl 10'!J19/'Tbl11'!C19</f>
        <v>99.374588781262929</v>
      </c>
      <c r="AA20" s="66">
        <f t="shared" si="8"/>
        <v>17</v>
      </c>
      <c r="AB20" s="67"/>
      <c r="AC20" s="65">
        <f>'Tbl 10'!K19/'Tbl11'!C19</f>
        <v>617.55053016735621</v>
      </c>
      <c r="AD20" s="66">
        <f t="shared" si="9"/>
        <v>18</v>
      </c>
      <c r="AE20" s="67"/>
      <c r="AF20" s="65">
        <f>'Tbl 10'!L19/'Tbl11'!C19</f>
        <v>773.26834720897364</v>
      </c>
      <c r="AG20" s="66">
        <f t="shared" si="10"/>
        <v>19</v>
      </c>
      <c r="AH20" s="67"/>
      <c r="AI20" s="65">
        <f>'Tbl 10'!M19/'Tbl11'!C19</f>
        <v>264.1938837583138</v>
      </c>
      <c r="AJ20" s="66">
        <f t="shared" si="11"/>
        <v>10</v>
      </c>
      <c r="AK20" s="6"/>
      <c r="AL20" s="65">
        <f>('Tbl 10'!N19)/'Tbl11'!C19</f>
        <v>2409.878322284394</v>
      </c>
      <c r="AM20" s="66">
        <f t="shared" si="12"/>
        <v>24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>
      <c r="A21" s="6" t="s">
        <v>27</v>
      </c>
      <c r="B21" s="65">
        <f t="shared" si="13"/>
        <v>12586.38494259138</v>
      </c>
      <c r="C21" s="66">
        <f t="shared" si="0"/>
        <v>12</v>
      </c>
      <c r="D21" s="66"/>
      <c r="E21" s="65">
        <f>'Tbl 10'!C20/'Tbl11'!C20</f>
        <v>346.1404863772342</v>
      </c>
      <c r="F21" s="66">
        <f t="shared" si="1"/>
        <v>8</v>
      </c>
      <c r="G21" s="66"/>
      <c r="H21" s="65">
        <f>'Tbl 10'!D20/'Tbl11'!C20</f>
        <v>815.92629533113961</v>
      </c>
      <c r="I21" s="66">
        <f t="shared" si="2"/>
        <v>16</v>
      </c>
      <c r="J21" s="66"/>
      <c r="K21" s="65">
        <f>'Tbl 10'!E20/'Tbl11'!C20</f>
        <v>4913.3690545393847</v>
      </c>
      <c r="L21" s="66">
        <f t="shared" si="3"/>
        <v>8</v>
      </c>
      <c r="M21" s="66"/>
      <c r="N21" s="65">
        <f>'Tbl 10'!F20/'Tbl11'!C20</f>
        <v>332.08607276906719</v>
      </c>
      <c r="O21" s="66">
        <f t="shared" si="4"/>
        <v>5</v>
      </c>
      <c r="P21" s="66"/>
      <c r="Q21" s="65">
        <f>'Tbl 10'!G20/'Tbl11'!C20</f>
        <v>73.133131632750349</v>
      </c>
      <c r="R21" s="66">
        <f t="shared" si="5"/>
        <v>20</v>
      </c>
      <c r="S21" s="66"/>
      <c r="T21" s="65">
        <f>'Tbl 10'!H20/'Tbl11'!C20</f>
        <v>1183.3656157823884</v>
      </c>
      <c r="U21" s="66">
        <f t="shared" si="6"/>
        <v>16</v>
      </c>
      <c r="V21" s="66"/>
      <c r="W21" s="65">
        <f>'Tbl 10'!I20/'Tbl11'!C20</f>
        <v>139.82492581682865</v>
      </c>
      <c r="X21" s="66">
        <f t="shared" si="7"/>
        <v>6</v>
      </c>
      <c r="Y21" s="67"/>
      <c r="Z21" s="65">
        <f>'Tbl 10'!J20/'Tbl11'!C20</f>
        <v>116.68840335538192</v>
      </c>
      <c r="AA21" s="66">
        <f t="shared" si="8"/>
        <v>14</v>
      </c>
      <c r="AB21" s="6"/>
      <c r="AC21" s="65">
        <f>'Tbl 10'!K20/'Tbl11'!C20</f>
        <v>930.13372635574467</v>
      </c>
      <c r="AD21" s="66">
        <f t="shared" si="9"/>
        <v>4</v>
      </c>
      <c r="AE21" s="6"/>
      <c r="AF21" s="65">
        <f>'Tbl 10'!L20/'Tbl11'!C20</f>
        <v>956.04573374551035</v>
      </c>
      <c r="AG21" s="66">
        <f t="shared" si="10"/>
        <v>3</v>
      </c>
      <c r="AH21" s="67"/>
      <c r="AI21" s="65">
        <f>'Tbl 10'!M20/'Tbl11'!C20</f>
        <v>242.50580023681258</v>
      </c>
      <c r="AJ21" s="66">
        <f t="shared" si="11"/>
        <v>16</v>
      </c>
      <c r="AK21" s="6"/>
      <c r="AL21" s="65">
        <f>('Tbl 10'!N20)/'Tbl11'!C20</f>
        <v>2537.165696649136</v>
      </c>
      <c r="AM21" s="66">
        <f t="shared" si="12"/>
        <v>19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>
      <c r="A22" s="6" t="s">
        <v>28</v>
      </c>
      <c r="B22" s="65">
        <f t="shared" si="13"/>
        <v>13166.237487320053</v>
      </c>
      <c r="C22" s="66">
        <f t="shared" si="0"/>
        <v>8</v>
      </c>
      <c r="D22" s="66"/>
      <c r="E22" s="65">
        <f>'Tbl 10'!C21/'Tbl11'!C21</f>
        <v>313.1383743767941</v>
      </c>
      <c r="F22" s="66">
        <f t="shared" si="1"/>
        <v>12</v>
      </c>
      <c r="G22" s="66"/>
      <c r="H22" s="65">
        <f>'Tbl 10'!D21/'Tbl11'!C21</f>
        <v>1139.0763365204068</v>
      </c>
      <c r="I22" s="66">
        <f t="shared" si="2"/>
        <v>2</v>
      </c>
      <c r="J22" s="66"/>
      <c r="K22" s="65">
        <f>'Tbl 10'!E21/'Tbl11'!C21</f>
        <v>4813.158565169535</v>
      </c>
      <c r="L22" s="66">
        <f t="shared" si="3"/>
        <v>13</v>
      </c>
      <c r="M22" s="66"/>
      <c r="N22" s="65">
        <f>'Tbl 10'!F21/'Tbl11'!C21</f>
        <v>595.10972956639989</v>
      </c>
      <c r="O22" s="66">
        <f t="shared" si="4"/>
        <v>1</v>
      </c>
      <c r="P22" s="66"/>
      <c r="Q22" s="65">
        <f>'Tbl 10'!G21/'Tbl11'!C21</f>
        <v>332.25349534888733</v>
      </c>
      <c r="R22" s="66">
        <f t="shared" si="5"/>
        <v>4</v>
      </c>
      <c r="S22" s="66"/>
      <c r="T22" s="65">
        <f>'Tbl 10'!H21/'Tbl11'!C21</f>
        <v>1228.5578507759049</v>
      </c>
      <c r="U22" s="66">
        <f t="shared" si="6"/>
        <v>14</v>
      </c>
      <c r="V22" s="66"/>
      <c r="W22" s="65">
        <f>'Tbl 10'!I21/'Tbl11'!C21</f>
        <v>131.58698335959249</v>
      </c>
      <c r="X22" s="66">
        <f t="shared" si="7"/>
        <v>7</v>
      </c>
      <c r="Y22" s="6"/>
      <c r="Z22" s="65">
        <f>'Tbl 10'!J21/'Tbl11'!C21</f>
        <v>120.75540111799366</v>
      </c>
      <c r="AA22" s="66">
        <f t="shared" si="8"/>
        <v>12</v>
      </c>
      <c r="AB22" s="67"/>
      <c r="AC22" s="65">
        <f>'Tbl 10'!K21/'Tbl11'!C21</f>
        <v>764.03436643429086</v>
      </c>
      <c r="AD22" s="66">
        <f t="shared" si="9"/>
        <v>11</v>
      </c>
      <c r="AE22" s="67"/>
      <c r="AF22" s="65">
        <f>'Tbl 10'!L21/'Tbl11'!C21</f>
        <v>830.60443312541804</v>
      </c>
      <c r="AG22" s="66">
        <f t="shared" si="10"/>
        <v>17</v>
      </c>
      <c r="AH22" s="67"/>
      <c r="AI22" s="65">
        <f>'Tbl 10'!M21/'Tbl11'!C21</f>
        <v>272.46858394664707</v>
      </c>
      <c r="AJ22" s="66">
        <f t="shared" si="11"/>
        <v>9</v>
      </c>
      <c r="AK22" s="6"/>
      <c r="AL22" s="65">
        <f>('Tbl 10'!N21)/'Tbl11'!C21</f>
        <v>2625.4933675781831</v>
      </c>
      <c r="AM22" s="66">
        <f t="shared" si="12"/>
        <v>16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>
      <c r="C23" s="66"/>
      <c r="D23" s="66"/>
      <c r="F23" s="66"/>
      <c r="G23" s="66"/>
      <c r="I23" s="66"/>
      <c r="J23" s="66"/>
      <c r="L23" s="66"/>
      <c r="M23" s="66"/>
      <c r="O23" s="66"/>
      <c r="P23" s="66"/>
      <c r="R23" s="66"/>
      <c r="S23" s="66"/>
      <c r="U23" s="66"/>
      <c r="V23" s="66"/>
      <c r="X23" s="66"/>
      <c r="Y23" s="6"/>
      <c r="AA23" s="66"/>
      <c r="AB23" s="67"/>
      <c r="AD23" s="66"/>
      <c r="AE23" s="67"/>
      <c r="AG23" s="66"/>
      <c r="AH23" s="67"/>
      <c r="AJ23" s="66"/>
      <c r="AK23" s="6"/>
      <c r="AM23" s="6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>
      <c r="A24" s="6" t="s">
        <v>29</v>
      </c>
      <c r="B24" s="65">
        <f t="shared" ref="B24:B28" si="14">+E24+H24+K24+N24+Q24+T24+W24+Z24+AC24+AF24+AI24+AL24</f>
        <v>11852.53061282224</v>
      </c>
      <c r="C24" s="66">
        <f t="shared" si="0"/>
        <v>19</v>
      </c>
      <c r="D24" s="66"/>
      <c r="E24" s="65">
        <f>'Tbl 10'!C23/'Tbl11'!C23</f>
        <v>218.38224300100001</v>
      </c>
      <c r="F24" s="66">
        <f t="shared" si="1"/>
        <v>22</v>
      </c>
      <c r="G24" s="66"/>
      <c r="H24" s="65">
        <f>'Tbl 10'!D23/'Tbl11'!C23</f>
        <v>762.3629566216365</v>
      </c>
      <c r="I24" s="66">
        <f t="shared" si="2"/>
        <v>20</v>
      </c>
      <c r="J24" s="66"/>
      <c r="K24" s="65">
        <f>'Tbl 10'!E23/'Tbl11'!C23</f>
        <v>4845.0772148893784</v>
      </c>
      <c r="L24" s="66">
        <f t="shared" si="3"/>
        <v>10</v>
      </c>
      <c r="M24" s="66"/>
      <c r="N24" s="65">
        <f>'Tbl 10'!F23/'Tbl11'!C23</f>
        <v>266.19982460218768</v>
      </c>
      <c r="O24" s="66">
        <f t="shared" si="4"/>
        <v>13</v>
      </c>
      <c r="P24" s="66"/>
      <c r="Q24" s="65">
        <f>'Tbl 10'!G23/'Tbl11'!C23</f>
        <v>41.761053813672412</v>
      </c>
      <c r="R24" s="66">
        <f t="shared" si="5"/>
        <v>24</v>
      </c>
      <c r="S24" s="66"/>
      <c r="T24" s="65">
        <f>'Tbl 10'!H23/'Tbl11'!C23</f>
        <v>1166.211411189789</v>
      </c>
      <c r="U24" s="66">
        <f t="shared" si="6"/>
        <v>17</v>
      </c>
      <c r="V24" s="66"/>
      <c r="W24" s="65">
        <f>'Tbl 10'!I23/'Tbl11'!C23</f>
        <v>65.155024606123675</v>
      </c>
      <c r="X24" s="66">
        <f t="shared" si="7"/>
        <v>18</v>
      </c>
      <c r="Y24" s="6"/>
      <c r="Z24" s="65">
        <f>'Tbl 10'!J23/'Tbl11'!C23</f>
        <v>157.68605070792572</v>
      </c>
      <c r="AA24" s="66">
        <f t="shared" si="8"/>
        <v>2</v>
      </c>
      <c r="AB24" s="6"/>
      <c r="AC24" s="65">
        <f>'Tbl 10'!K23/'Tbl11'!C23</f>
        <v>431.75513555200473</v>
      </c>
      <c r="AD24" s="66">
        <f t="shared" si="9"/>
        <v>24</v>
      </c>
      <c r="AE24" s="67"/>
      <c r="AF24" s="65">
        <f>'Tbl 10'!L23/'Tbl11'!C23</f>
        <v>833.47930662514193</v>
      </c>
      <c r="AG24" s="66">
        <f t="shared" si="10"/>
        <v>14</v>
      </c>
      <c r="AH24" s="67"/>
      <c r="AI24" s="65">
        <f>'Tbl 10'!M23/'Tbl11'!C23</f>
        <v>259.11950126013363</v>
      </c>
      <c r="AJ24" s="66">
        <f t="shared" si="11"/>
        <v>11</v>
      </c>
      <c r="AK24" s="6"/>
      <c r="AL24" s="65">
        <f>('Tbl 10'!N23)/'Tbl11'!C23</f>
        <v>2805.3408899532483</v>
      </c>
      <c r="AM24" s="66">
        <f t="shared" si="12"/>
        <v>11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>
      <c r="A25" s="6" t="s">
        <v>30</v>
      </c>
      <c r="B25" s="65">
        <f t="shared" si="14"/>
        <v>13934.039392002273</v>
      </c>
      <c r="C25" s="66">
        <f t="shared" si="0"/>
        <v>6</v>
      </c>
      <c r="D25" s="66"/>
      <c r="E25" s="65">
        <f>'Tbl 10'!C24/'Tbl11'!C24</f>
        <v>472.63570992257974</v>
      </c>
      <c r="F25" s="66">
        <f t="shared" si="1"/>
        <v>3</v>
      </c>
      <c r="G25" s="66"/>
      <c r="H25" s="65">
        <f>'Tbl 10'!D24/'Tbl11'!C24</f>
        <v>754.96522764400879</v>
      </c>
      <c r="I25" s="66">
        <f t="shared" si="2"/>
        <v>21</v>
      </c>
      <c r="J25" s="66"/>
      <c r="K25" s="65">
        <f>'Tbl 10'!E24/'Tbl11'!C24</f>
        <v>5327.3664265927991</v>
      </c>
      <c r="L25" s="66">
        <f t="shared" si="3"/>
        <v>4</v>
      </c>
      <c r="M25" s="66"/>
      <c r="N25" s="65">
        <f>'Tbl 10'!F24/'Tbl11'!C24</f>
        <v>319.80717664606874</v>
      </c>
      <c r="O25" s="66">
        <f t="shared" si="4"/>
        <v>6</v>
      </c>
      <c r="P25" s="66"/>
      <c r="Q25" s="65">
        <f>'Tbl 10'!G24/'Tbl11'!C24</f>
        <v>103.225212017899</v>
      </c>
      <c r="R25" s="66">
        <f t="shared" si="5"/>
        <v>16</v>
      </c>
      <c r="S25" s="66"/>
      <c r="T25" s="65">
        <f>'Tbl 10'!H24/'Tbl11'!C24</f>
        <v>1106.7074195610487</v>
      </c>
      <c r="U25" s="66">
        <f t="shared" si="6"/>
        <v>20</v>
      </c>
      <c r="V25" s="66"/>
      <c r="W25" s="65">
        <f>'Tbl 10'!I24/'Tbl11'!C24</f>
        <v>207.64297748419631</v>
      </c>
      <c r="X25" s="66">
        <f t="shared" si="7"/>
        <v>2</v>
      </c>
      <c r="Y25" s="67"/>
      <c r="Z25" s="65">
        <f>'Tbl 10'!J24/'Tbl11'!C24</f>
        <v>150.23294836280988</v>
      </c>
      <c r="AA25" s="66">
        <f t="shared" si="8"/>
        <v>3</v>
      </c>
      <c r="AB25" s="6"/>
      <c r="AC25" s="65">
        <f>'Tbl 10'!K24/'Tbl11'!C24</f>
        <v>1122.8572767952271</v>
      </c>
      <c r="AD25" s="66">
        <f t="shared" si="9"/>
        <v>1</v>
      </c>
      <c r="AE25" s="67"/>
      <c r="AF25" s="65">
        <f>'Tbl 10'!L24/'Tbl11'!C24</f>
        <v>1044.8250955323533</v>
      </c>
      <c r="AG25" s="66">
        <f t="shared" si="10"/>
        <v>2</v>
      </c>
      <c r="AH25" s="67"/>
      <c r="AI25" s="65">
        <f>'Tbl 10'!M24/'Tbl11'!C24</f>
        <v>249.58470914127426</v>
      </c>
      <c r="AJ25" s="66">
        <f t="shared" si="11"/>
        <v>14</v>
      </c>
      <c r="AK25" s="6"/>
      <c r="AL25" s="65">
        <f>('Tbl 10'!N24)/'Tbl11'!C24</f>
        <v>3074.1892123020107</v>
      </c>
      <c r="AM25" s="66">
        <f t="shared" si="12"/>
        <v>3</v>
      </c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>
      <c r="A26" s="6" t="s">
        <v>31</v>
      </c>
      <c r="B26" s="65">
        <f t="shared" si="14"/>
        <v>11684.380105304292</v>
      </c>
      <c r="C26" s="66">
        <f t="shared" si="0"/>
        <v>21</v>
      </c>
      <c r="D26" s="66"/>
      <c r="E26" s="65">
        <f>'Tbl 10'!C25/'Tbl11'!C25</f>
        <v>286.00338093329594</v>
      </c>
      <c r="F26" s="66">
        <f t="shared" si="1"/>
        <v>14</v>
      </c>
      <c r="G26" s="66"/>
      <c r="H26" s="65">
        <f>'Tbl 10'!D25/'Tbl11'!C25</f>
        <v>676.68830268301031</v>
      </c>
      <c r="I26" s="66">
        <f t="shared" si="2"/>
        <v>23</v>
      </c>
      <c r="J26" s="66"/>
      <c r="K26" s="65">
        <f>'Tbl 10'!E25/'Tbl11'!C25</f>
        <v>4283.3931264919784</v>
      </c>
      <c r="L26" s="66">
        <f t="shared" si="3"/>
        <v>23</v>
      </c>
      <c r="M26" s="66"/>
      <c r="N26" s="65">
        <f>'Tbl 10'!F25/'Tbl11'!C25</f>
        <v>223.27321693351243</v>
      </c>
      <c r="O26" s="66">
        <f t="shared" si="4"/>
        <v>16</v>
      </c>
      <c r="P26" s="66"/>
      <c r="Q26" s="65">
        <f>'Tbl 10'!G25/'Tbl11'!C25</f>
        <v>88.117706483432002</v>
      </c>
      <c r="R26" s="66">
        <f t="shared" si="5"/>
        <v>18</v>
      </c>
      <c r="S26" s="66"/>
      <c r="T26" s="65">
        <f>'Tbl 10'!H25/'Tbl11'!C25</f>
        <v>1097.3525611682903</v>
      </c>
      <c r="U26" s="66">
        <f t="shared" si="6"/>
        <v>21</v>
      </c>
      <c r="V26" s="66"/>
      <c r="W26" s="65">
        <f>'Tbl 10'!I25/'Tbl11'!C25</f>
        <v>44.576750905952153</v>
      </c>
      <c r="X26" s="66">
        <f t="shared" si="7"/>
        <v>24</v>
      </c>
      <c r="Y26" s="67"/>
      <c r="Z26" s="65">
        <f>'Tbl 10'!J25/'Tbl11'!C25</f>
        <v>86.944594740062456</v>
      </c>
      <c r="AA26" s="66">
        <f t="shared" si="8"/>
        <v>20</v>
      </c>
      <c r="AB26" s="6"/>
      <c r="AC26" s="65">
        <f>'Tbl 10'!K25/'Tbl11'!C25</f>
        <v>817.42788747176269</v>
      </c>
      <c r="AD26" s="66">
        <f t="shared" si="9"/>
        <v>8</v>
      </c>
      <c r="AE26" s="6"/>
      <c r="AF26" s="65">
        <f>'Tbl 10'!L25/'Tbl11'!C25</f>
        <v>761.72117622836561</v>
      </c>
      <c r="AG26" s="66">
        <f t="shared" si="10"/>
        <v>23</v>
      </c>
      <c r="AH26" s="67"/>
      <c r="AI26" s="65">
        <f>'Tbl 10'!M25/'Tbl11'!C25</f>
        <v>334.81364825847743</v>
      </c>
      <c r="AJ26" s="66">
        <f t="shared" si="11"/>
        <v>3</v>
      </c>
      <c r="AK26" s="6"/>
      <c r="AL26" s="65">
        <f>('Tbl 10'!N25)/'Tbl11'!C25</f>
        <v>2984.0677530061521</v>
      </c>
      <c r="AM26" s="66">
        <f t="shared" si="12"/>
        <v>4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>
      <c r="A27" s="6" t="s">
        <v>32</v>
      </c>
      <c r="B27" s="65">
        <f t="shared" si="14"/>
        <v>14344.913769962994</v>
      </c>
      <c r="C27" s="66">
        <f t="shared" si="0"/>
        <v>3</v>
      </c>
      <c r="D27" s="66"/>
      <c r="E27" s="65">
        <f>'Tbl 10'!C26/'Tbl11'!C26</f>
        <v>227.6075365762604</v>
      </c>
      <c r="F27" s="66">
        <f t="shared" si="1"/>
        <v>20</v>
      </c>
      <c r="G27" s="66"/>
      <c r="H27" s="65">
        <f>'Tbl 10'!D26/'Tbl11'!C26</f>
        <v>1081.2550367425324</v>
      </c>
      <c r="I27" s="66">
        <f t="shared" si="2"/>
        <v>3</v>
      </c>
      <c r="J27" s="66"/>
      <c r="K27" s="65">
        <f>'Tbl 10'!E26/'Tbl11'!C26</f>
        <v>5997.4029630157065</v>
      </c>
      <c r="L27" s="66">
        <f t="shared" si="3"/>
        <v>2</v>
      </c>
      <c r="M27" s="66"/>
      <c r="N27" s="65">
        <f>'Tbl 10'!F26/'Tbl11'!C26</f>
        <v>270.15883173455728</v>
      </c>
      <c r="O27" s="66">
        <f t="shared" si="4"/>
        <v>11</v>
      </c>
      <c r="P27" s="66"/>
      <c r="Q27" s="65">
        <f>'Tbl 10'!G26/'Tbl11'!C26</f>
        <v>64.923412344086373</v>
      </c>
      <c r="R27" s="66">
        <f t="shared" si="5"/>
        <v>22</v>
      </c>
      <c r="S27" s="66"/>
      <c r="T27" s="65">
        <f>'Tbl 10'!H26/'Tbl11'!C26</f>
        <v>1786.6910816533632</v>
      </c>
      <c r="U27" s="66">
        <f t="shared" si="6"/>
        <v>2</v>
      </c>
      <c r="V27" s="66"/>
      <c r="W27" s="65">
        <f>'Tbl 10'!I26/'Tbl11'!C26</f>
        <v>56.832223583865883</v>
      </c>
      <c r="X27" s="66">
        <f t="shared" si="7"/>
        <v>21</v>
      </c>
      <c r="Y27" s="6"/>
      <c r="Z27" s="65">
        <f>'Tbl 10'!J26/'Tbl11'!C26</f>
        <v>133.34756311185976</v>
      </c>
      <c r="AA27" s="66">
        <f t="shared" si="8"/>
        <v>9</v>
      </c>
      <c r="AB27" s="6"/>
      <c r="AC27" s="65">
        <f>'Tbl 10'!K26/'Tbl11'!C26</f>
        <v>690.44862963323169</v>
      </c>
      <c r="AD27" s="66">
        <f t="shared" si="9"/>
        <v>14</v>
      </c>
      <c r="AE27" s="67"/>
      <c r="AF27" s="65">
        <f>'Tbl 10'!L26/'Tbl11'!C26</f>
        <v>768.43241602278977</v>
      </c>
      <c r="AG27" s="66">
        <f t="shared" si="10"/>
        <v>20</v>
      </c>
      <c r="AH27" s="67"/>
      <c r="AI27" s="65">
        <f>'Tbl 10'!M26/'Tbl11'!C26</f>
        <v>447.6292427547765</v>
      </c>
      <c r="AJ27" s="66">
        <f t="shared" si="11"/>
        <v>2</v>
      </c>
      <c r="AK27" s="6"/>
      <c r="AL27" s="65">
        <f>('Tbl 10'!N26)/'Tbl11'!C26</f>
        <v>2820.1848327899629</v>
      </c>
      <c r="AM27" s="66">
        <f t="shared" si="12"/>
        <v>10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>
      <c r="A28" s="6" t="s">
        <v>33</v>
      </c>
      <c r="B28" s="65">
        <f t="shared" si="14"/>
        <v>13125.047386998815</v>
      </c>
      <c r="C28" s="66">
        <f t="shared" si="0"/>
        <v>9</v>
      </c>
      <c r="D28" s="66"/>
      <c r="E28" s="65">
        <f>'Tbl 10'!C27/'Tbl11'!C27</f>
        <v>468.92139662276583</v>
      </c>
      <c r="F28" s="66">
        <f t="shared" si="1"/>
        <v>4</v>
      </c>
      <c r="G28" s="66"/>
      <c r="H28" s="65">
        <f>'Tbl 10'!D27/'Tbl11'!C27</f>
        <v>953.32546095119449</v>
      </c>
      <c r="I28" s="66">
        <f t="shared" si="2"/>
        <v>7</v>
      </c>
      <c r="J28" s="66"/>
      <c r="K28" s="65">
        <f>'Tbl 10'!E27/'Tbl11'!C27</f>
        <v>4621.5088826736619</v>
      </c>
      <c r="L28" s="66">
        <f t="shared" si="3"/>
        <v>18</v>
      </c>
      <c r="M28" s="66"/>
      <c r="N28" s="65">
        <f>'Tbl 10'!F27/'Tbl11'!C27</f>
        <v>248.53793023007646</v>
      </c>
      <c r="O28" s="66">
        <f t="shared" si="4"/>
        <v>14</v>
      </c>
      <c r="P28" s="66"/>
      <c r="Q28" s="65">
        <f>'Tbl 10'!G27/'Tbl11'!C27</f>
        <v>425.45938889481738</v>
      </c>
      <c r="R28" s="66">
        <f t="shared" si="5"/>
        <v>2</v>
      </c>
      <c r="S28" s="66"/>
      <c r="T28" s="65">
        <f>'Tbl 10'!H27/'Tbl11'!C27</f>
        <v>1354.0152174902116</v>
      </c>
      <c r="U28" s="66">
        <f t="shared" si="6"/>
        <v>11</v>
      </c>
      <c r="V28" s="66"/>
      <c r="W28" s="65">
        <f>'Tbl 10'!I27/'Tbl11'!C27</f>
        <v>89.638770443864843</v>
      </c>
      <c r="X28" s="66">
        <f t="shared" si="7"/>
        <v>10</v>
      </c>
      <c r="Y28" s="67"/>
      <c r="Z28" s="65">
        <f>'Tbl 10'!J27/'Tbl11'!C27</f>
        <v>147.76266214670198</v>
      </c>
      <c r="AA28" s="66">
        <f t="shared" si="8"/>
        <v>4</v>
      </c>
      <c r="AB28" s="6"/>
      <c r="AC28" s="65">
        <f>'Tbl 10'!K27/'Tbl11'!C27</f>
        <v>907.17012571358623</v>
      </c>
      <c r="AD28" s="66">
        <f t="shared" si="9"/>
        <v>5</v>
      </c>
      <c r="AE28" s="6"/>
      <c r="AF28" s="65">
        <f>'Tbl 10'!L27/'Tbl11'!C27</f>
        <v>919.82341149794991</v>
      </c>
      <c r="AG28" s="66">
        <f t="shared" si="10"/>
        <v>6</v>
      </c>
      <c r="AH28" s="67"/>
      <c r="AI28" s="65">
        <f>'Tbl 10'!M27/'Tbl11'!C27</f>
        <v>316.19228065473311</v>
      </c>
      <c r="AJ28" s="66">
        <f t="shared" si="11"/>
        <v>6</v>
      </c>
      <c r="AK28" s="6"/>
      <c r="AL28" s="65">
        <f>('Tbl 10'!N27)/'Tbl11'!C27</f>
        <v>2672.6918596792507</v>
      </c>
      <c r="AM28" s="66">
        <f t="shared" si="12"/>
        <v>14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>
      <c r="C29" s="66"/>
      <c r="D29" s="66"/>
      <c r="F29" s="66"/>
      <c r="G29" s="66"/>
      <c r="I29" s="66"/>
      <c r="J29" s="66"/>
      <c r="L29" s="66"/>
      <c r="M29" s="66"/>
      <c r="O29" s="66"/>
      <c r="P29" s="66"/>
      <c r="R29" s="66"/>
      <c r="S29" s="66"/>
      <c r="U29" s="66"/>
      <c r="V29" s="66"/>
      <c r="X29" s="66"/>
      <c r="Y29" s="67"/>
      <c r="AA29" s="66"/>
      <c r="AB29" s="6"/>
      <c r="AD29" s="66"/>
      <c r="AE29" s="6"/>
      <c r="AG29" s="66"/>
      <c r="AH29" s="67"/>
      <c r="AJ29" s="66"/>
      <c r="AK29" s="6"/>
      <c r="AM29" s="6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>
      <c r="A30" s="34" t="s">
        <v>34</v>
      </c>
      <c r="B30" s="65">
        <f t="shared" ref="B30:B34" si="15">+E30+H30+K30+N30+Q30+T30+W30+Z30+AC30+AF30+AI30+AL30</f>
        <v>13993.989044271468</v>
      </c>
      <c r="C30" s="66">
        <f t="shared" si="0"/>
        <v>5</v>
      </c>
      <c r="D30" s="66"/>
      <c r="E30" s="65">
        <f>'Tbl 10'!C29/'Tbl11'!C29</f>
        <v>278.1367599182953</v>
      </c>
      <c r="F30" s="66">
        <f t="shared" si="1"/>
        <v>15</v>
      </c>
      <c r="G30" s="66"/>
      <c r="H30" s="65">
        <f>'Tbl 10'!D29/'Tbl11'!C29</f>
        <v>895.76529957096466</v>
      </c>
      <c r="I30" s="66">
        <f t="shared" si="2"/>
        <v>8</v>
      </c>
      <c r="J30" s="66"/>
      <c r="K30" s="65">
        <f>'Tbl 10'!E29/'Tbl11'!C29</f>
        <v>5818.3736281651481</v>
      </c>
      <c r="L30" s="66">
        <f t="shared" si="3"/>
        <v>3</v>
      </c>
      <c r="M30" s="66"/>
      <c r="N30" s="65">
        <f>'Tbl 10'!F29/'Tbl11'!C29</f>
        <v>153.36653571556684</v>
      </c>
      <c r="O30" s="66">
        <f t="shared" si="4"/>
        <v>23</v>
      </c>
      <c r="P30" s="66"/>
      <c r="Q30" s="65">
        <f>'Tbl 10'!G29/'Tbl11'!C29</f>
        <v>58.989122671122693</v>
      </c>
      <c r="R30" s="66">
        <f t="shared" si="5"/>
        <v>23</v>
      </c>
      <c r="S30" s="66"/>
      <c r="T30" s="65">
        <f>'Tbl 10'!H29/'Tbl11'!C29</f>
        <v>1697.919060912556</v>
      </c>
      <c r="U30" s="66">
        <f t="shared" si="6"/>
        <v>3</v>
      </c>
      <c r="V30" s="66"/>
      <c r="W30" s="65">
        <f>'Tbl 10'!I29/'Tbl11'!C29</f>
        <v>73.22189966150215</v>
      </c>
      <c r="X30" s="66">
        <f t="shared" si="7"/>
        <v>14</v>
      </c>
      <c r="Y30" s="67"/>
      <c r="Z30" s="65">
        <f>'Tbl 10'!J29/'Tbl11'!C29</f>
        <v>1.0439861267579283E-2</v>
      </c>
      <c r="AA30" s="66">
        <f t="shared" si="8"/>
        <v>22</v>
      </c>
      <c r="AB30" s="6"/>
      <c r="AC30" s="65">
        <f>'Tbl 10'!K29/'Tbl11'!C29</f>
        <v>592.36368093638453</v>
      </c>
      <c r="AD30" s="66">
        <f t="shared" si="9"/>
        <v>19</v>
      </c>
      <c r="AE30" s="6"/>
      <c r="AF30" s="65">
        <f>'Tbl 10'!L29/'Tbl11'!C29</f>
        <v>857.92186723877444</v>
      </c>
      <c r="AG30" s="66">
        <f t="shared" si="10"/>
        <v>12</v>
      </c>
      <c r="AH30" s="67"/>
      <c r="AI30" s="65">
        <f>'Tbl 10'!M29/'Tbl11'!C29</f>
        <v>208.52342233164873</v>
      </c>
      <c r="AJ30" s="66">
        <f t="shared" si="11"/>
        <v>18</v>
      </c>
      <c r="AK30" s="6"/>
      <c r="AL30" s="65">
        <f>('Tbl 10'!N29)/'Tbl11'!C29</f>
        <v>3359.3973272882349</v>
      </c>
      <c r="AM30" s="66">
        <f t="shared" si="12"/>
        <v>1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>
      <c r="A31" s="6" t="s">
        <v>35</v>
      </c>
      <c r="B31" s="65">
        <f t="shared" si="15"/>
        <v>13349.957011124185</v>
      </c>
      <c r="C31" s="66">
        <f t="shared" si="0"/>
        <v>7</v>
      </c>
      <c r="D31" s="66"/>
      <c r="E31" s="65">
        <f>'Tbl 10'!C30/'Tbl11'!C30</f>
        <v>459.08075256778062</v>
      </c>
      <c r="F31" s="66">
        <f t="shared" si="1"/>
        <v>5</v>
      </c>
      <c r="G31" s="66"/>
      <c r="H31" s="65">
        <f>'Tbl 10'!D30/'Tbl11'!C30</f>
        <v>888.70556107677908</v>
      </c>
      <c r="I31" s="66">
        <f t="shared" si="2"/>
        <v>9</v>
      </c>
      <c r="J31" s="66"/>
      <c r="K31" s="65">
        <f>'Tbl 10'!E30/'Tbl11'!C30</f>
        <v>4632.1588934155097</v>
      </c>
      <c r="L31" s="66">
        <f t="shared" si="3"/>
        <v>17</v>
      </c>
      <c r="M31" s="66"/>
      <c r="N31" s="65">
        <f>'Tbl 10'!F30/'Tbl11'!C30</f>
        <v>138.60031964626003</v>
      </c>
      <c r="O31" s="66">
        <f t="shared" si="4"/>
        <v>24</v>
      </c>
      <c r="P31" s="66"/>
      <c r="Q31" s="65">
        <f>'Tbl 10'!G30/'Tbl11'!C30</f>
        <v>383.00361451514567</v>
      </c>
      <c r="R31" s="66">
        <f t="shared" si="5"/>
        <v>3</v>
      </c>
      <c r="S31" s="66"/>
      <c r="T31" s="65">
        <f>'Tbl 10'!H30/'Tbl11'!C30</f>
        <v>1658.3824572279934</v>
      </c>
      <c r="U31" s="66">
        <f t="shared" si="6"/>
        <v>5</v>
      </c>
      <c r="V31" s="66"/>
      <c r="W31" s="65">
        <f>'Tbl 10'!I30/'Tbl11'!C30</f>
        <v>171.49271633213041</v>
      </c>
      <c r="X31" s="66">
        <f t="shared" si="7"/>
        <v>4</v>
      </c>
      <c r="Y31" s="67"/>
      <c r="Z31" s="65">
        <f>'Tbl 10'!J30/'Tbl11'!C30</f>
        <v>131.42842216842325</v>
      </c>
      <c r="AA31" s="66">
        <f t="shared" si="8"/>
        <v>10</v>
      </c>
      <c r="AB31" s="67"/>
      <c r="AC31" s="65">
        <f>'Tbl 10'!K30/'Tbl11'!C30</f>
        <v>752.17820726524405</v>
      </c>
      <c r="AD31" s="66">
        <f t="shared" si="9"/>
        <v>12</v>
      </c>
      <c r="AE31" s="67"/>
      <c r="AF31" s="65">
        <f>'Tbl 10'!L30/'Tbl11'!C30</f>
        <v>941.22857331759133</v>
      </c>
      <c r="AG31" s="66">
        <f t="shared" si="10"/>
        <v>5</v>
      </c>
      <c r="AH31" s="67"/>
      <c r="AI31" s="65">
        <f>'Tbl 10'!M30/'Tbl11'!C30</f>
        <v>323.5063515075517</v>
      </c>
      <c r="AJ31" s="66">
        <f t="shared" si="11"/>
        <v>4</v>
      </c>
      <c r="AK31" s="6"/>
      <c r="AL31" s="65">
        <f>('Tbl 10'!N30)/'Tbl11'!C30</f>
        <v>2870.191142083775</v>
      </c>
      <c r="AM31" s="66">
        <f t="shared" si="12"/>
        <v>8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>
      <c r="A32" s="6" t="s">
        <v>36</v>
      </c>
      <c r="B32" s="65">
        <f t="shared" si="15"/>
        <v>11712.834098532841</v>
      </c>
      <c r="C32" s="66">
        <f t="shared" si="0"/>
        <v>20</v>
      </c>
      <c r="D32" s="66"/>
      <c r="E32" s="65">
        <f>'Tbl 10'!C31/'Tbl11'!C31</f>
        <v>240.04920340040042</v>
      </c>
      <c r="F32" s="66">
        <f t="shared" si="1"/>
        <v>18</v>
      </c>
      <c r="G32" s="66"/>
      <c r="H32" s="65">
        <f>'Tbl 10'!D31/'Tbl11'!C31</f>
        <v>673.17114386057062</v>
      </c>
      <c r="I32" s="66">
        <f t="shared" si="2"/>
        <v>24</v>
      </c>
      <c r="J32" s="66"/>
      <c r="K32" s="65">
        <f>'Tbl 10'!E31/'Tbl11'!C31</f>
        <v>4839.7839997374249</v>
      </c>
      <c r="L32" s="66">
        <f t="shared" si="3"/>
        <v>11</v>
      </c>
      <c r="M32" s="66"/>
      <c r="N32" s="65">
        <f>'Tbl 10'!F31/'Tbl11'!C31</f>
        <v>174.19740834345356</v>
      </c>
      <c r="O32" s="66">
        <f t="shared" si="4"/>
        <v>20</v>
      </c>
      <c r="P32" s="66"/>
      <c r="Q32" s="65">
        <f>'Tbl 10'!G31/'Tbl11'!C31</f>
        <v>134.51447533396791</v>
      </c>
      <c r="R32" s="66">
        <f t="shared" si="5"/>
        <v>14</v>
      </c>
      <c r="S32" s="66"/>
      <c r="T32" s="65">
        <f>'Tbl 10'!H31/'Tbl11'!C31</f>
        <v>1161.3169251977545</v>
      </c>
      <c r="U32" s="66">
        <f t="shared" si="6"/>
        <v>18</v>
      </c>
      <c r="V32" s="66"/>
      <c r="W32" s="65">
        <f>'Tbl 10'!I31/'Tbl11'!C31</f>
        <v>55.390738832179075</v>
      </c>
      <c r="X32" s="66">
        <f t="shared" si="7"/>
        <v>22</v>
      </c>
      <c r="Y32" s="6"/>
      <c r="Z32" s="65">
        <f>'Tbl 10'!J31/'Tbl11'!C31</f>
        <v>90.560489710178217</v>
      </c>
      <c r="AA32" s="66">
        <f t="shared" si="8"/>
        <v>19</v>
      </c>
      <c r="AB32" s="67"/>
      <c r="AC32" s="65">
        <f>'Tbl 10'!K31/'Tbl11'!C31</f>
        <v>813.21165588997917</v>
      </c>
      <c r="AD32" s="66">
        <f t="shared" si="9"/>
        <v>9</v>
      </c>
      <c r="AE32" s="67"/>
      <c r="AF32" s="65">
        <f>'Tbl 10'!L31/'Tbl11'!C31</f>
        <v>832.84156103324904</v>
      </c>
      <c r="AG32" s="66">
        <f t="shared" si="10"/>
        <v>15</v>
      </c>
      <c r="AH32" s="67"/>
      <c r="AI32" s="65">
        <f>'Tbl 10'!M31/'Tbl11'!C31</f>
        <v>205.31711819345523</v>
      </c>
      <c r="AJ32" s="66">
        <f t="shared" si="11"/>
        <v>20</v>
      </c>
      <c r="AK32" s="6"/>
      <c r="AL32" s="65">
        <f>('Tbl 10'!N31)/'Tbl11'!C31</f>
        <v>2492.4793790002277</v>
      </c>
      <c r="AM32" s="66">
        <f t="shared" si="12"/>
        <v>22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>
      <c r="A33" s="6" t="s">
        <v>37</v>
      </c>
      <c r="B33" s="65">
        <f t="shared" si="15"/>
        <v>11400.348646322564</v>
      </c>
      <c r="C33" s="66">
        <f t="shared" si="0"/>
        <v>23</v>
      </c>
      <c r="D33" s="66"/>
      <c r="E33" s="65">
        <f>'Tbl 10'!C32/'Tbl11'!C32</f>
        <v>176.4235792945874</v>
      </c>
      <c r="F33" s="66">
        <f t="shared" si="1"/>
        <v>24</v>
      </c>
      <c r="G33" s="66"/>
      <c r="H33" s="65">
        <f>'Tbl 10'!D32/'Tbl11'!C32</f>
        <v>953.71696145481201</v>
      </c>
      <c r="I33" s="66">
        <f t="shared" si="2"/>
        <v>6</v>
      </c>
      <c r="J33" s="66"/>
      <c r="K33" s="65">
        <f>'Tbl 10'!E32/'Tbl11'!C32</f>
        <v>4252.03064706022</v>
      </c>
      <c r="L33" s="66">
        <f t="shared" si="3"/>
        <v>24</v>
      </c>
      <c r="M33" s="66"/>
      <c r="N33" s="65">
        <f>'Tbl 10'!F32/'Tbl11'!C32</f>
        <v>207.30915949512919</v>
      </c>
      <c r="O33" s="66">
        <f t="shared" si="4"/>
        <v>17</v>
      </c>
      <c r="P33" s="66"/>
      <c r="Q33" s="65">
        <f>'Tbl 10'!G32/'Tbl11'!C32</f>
        <v>99.012131301836305</v>
      </c>
      <c r="R33" s="66">
        <f t="shared" si="5"/>
        <v>17</v>
      </c>
      <c r="S33" s="66"/>
      <c r="T33" s="65">
        <f>'Tbl 10'!H32/'Tbl11'!C32</f>
        <v>1112.2528045053962</v>
      </c>
      <c r="U33" s="66">
        <f t="shared" si="6"/>
        <v>19</v>
      </c>
      <c r="V33" s="66"/>
      <c r="W33" s="65">
        <f>'Tbl 10'!I32/'Tbl11'!C32</f>
        <v>78.651226739362954</v>
      </c>
      <c r="X33" s="66">
        <f t="shared" si="7"/>
        <v>13</v>
      </c>
      <c r="Y33" s="67"/>
      <c r="Z33" s="65">
        <f>'Tbl 10'!J32/'Tbl11'!C32</f>
        <v>118.93039138956242</v>
      </c>
      <c r="AA33" s="66">
        <f t="shared" si="8"/>
        <v>13</v>
      </c>
      <c r="AB33" s="6"/>
      <c r="AC33" s="65">
        <f>'Tbl 10'!K32/'Tbl11'!C32</f>
        <v>887.3017029227326</v>
      </c>
      <c r="AD33" s="66">
        <f t="shared" si="9"/>
        <v>6</v>
      </c>
      <c r="AE33" s="67"/>
      <c r="AF33" s="65">
        <f>'Tbl 10'!L32/'Tbl11'!C32</f>
        <v>750.40692135702045</v>
      </c>
      <c r="AG33" s="66">
        <f t="shared" si="10"/>
        <v>24</v>
      </c>
      <c r="AH33" s="67"/>
      <c r="AI33" s="65">
        <f>'Tbl 10'!M32/'Tbl11'!C32</f>
        <v>206.56221260373525</v>
      </c>
      <c r="AJ33" s="66">
        <f t="shared" si="11"/>
        <v>19</v>
      </c>
      <c r="AK33" s="6"/>
      <c r="AL33" s="65">
        <f>('Tbl 10'!N32)/'Tbl11'!C32</f>
        <v>2557.7509081981675</v>
      </c>
      <c r="AM33" s="66">
        <f t="shared" si="12"/>
        <v>18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>
      <c r="A34" s="6" t="s">
        <v>38</v>
      </c>
      <c r="B34" s="65">
        <f t="shared" si="15"/>
        <v>14458.64136789897</v>
      </c>
      <c r="C34" s="66">
        <f t="shared" si="0"/>
        <v>2</v>
      </c>
      <c r="D34" s="66"/>
      <c r="E34" s="65">
        <f>'Tbl 10'!C33/'Tbl11'!C33</f>
        <v>574.58883037412784</v>
      </c>
      <c r="F34" s="66">
        <f t="shared" si="1"/>
        <v>2</v>
      </c>
      <c r="G34" s="66"/>
      <c r="H34" s="65">
        <f>'Tbl 10'!D33/'Tbl11'!C33</f>
        <v>1151.7408389669115</v>
      </c>
      <c r="I34" s="66">
        <f t="shared" si="2"/>
        <v>1</v>
      </c>
      <c r="J34" s="66"/>
      <c r="K34" s="65">
        <f>'Tbl 10'!E33/'Tbl11'!C33</f>
        <v>5279.676134689601</v>
      </c>
      <c r="L34" s="66">
        <f t="shared" si="3"/>
        <v>5</v>
      </c>
      <c r="M34" s="66"/>
      <c r="N34" s="65">
        <f>'Tbl 10'!F33/'Tbl11'!C33</f>
        <v>288.56630079288857</v>
      </c>
      <c r="O34" s="66">
        <f t="shared" si="4"/>
        <v>9</v>
      </c>
      <c r="P34" s="66"/>
      <c r="Q34" s="65">
        <f>'Tbl 10'!G33/'Tbl11'!C33</f>
        <v>213.28418891757002</v>
      </c>
      <c r="R34" s="66">
        <f t="shared" si="5"/>
        <v>7</v>
      </c>
      <c r="S34" s="66"/>
      <c r="T34" s="65">
        <f>'Tbl 10'!H33/'Tbl11'!C33</f>
        <v>1454.4683524305854</v>
      </c>
      <c r="U34" s="66">
        <f t="shared" si="6"/>
        <v>9</v>
      </c>
      <c r="V34" s="66"/>
      <c r="W34" s="65">
        <f>'Tbl 10'!I33/'Tbl11'!C33</f>
        <v>266.45500323849285</v>
      </c>
      <c r="X34" s="66">
        <f t="shared" si="7"/>
        <v>1</v>
      </c>
      <c r="Y34" s="6"/>
      <c r="Z34" s="65">
        <f>'Tbl 10'!J33/'Tbl11'!C33</f>
        <v>133.54536411293557</v>
      </c>
      <c r="AA34" s="66">
        <f t="shared" si="8"/>
        <v>7</v>
      </c>
      <c r="AB34" s="67"/>
      <c r="AC34" s="65">
        <f>'Tbl 10'!K33/'Tbl11'!C33</f>
        <v>1037.9693974835643</v>
      </c>
      <c r="AD34" s="66">
        <f t="shared" si="9"/>
        <v>2</v>
      </c>
      <c r="AE34" s="6"/>
      <c r="AF34" s="65">
        <f>'Tbl 10'!L33/'Tbl11'!C33</f>
        <v>858.35664066960021</v>
      </c>
      <c r="AG34" s="66">
        <f t="shared" si="10"/>
        <v>11</v>
      </c>
      <c r="AH34" s="67"/>
      <c r="AI34" s="65">
        <f>'Tbl 10'!M33/'Tbl11'!C33</f>
        <v>320.12846439700149</v>
      </c>
      <c r="AJ34" s="66">
        <f t="shared" si="11"/>
        <v>5</v>
      </c>
      <c r="AK34" s="6"/>
      <c r="AL34" s="65">
        <f>('Tbl 10'!N33)/'Tbl11'!C33</f>
        <v>2879.8618518256922</v>
      </c>
      <c r="AM34" s="66">
        <f t="shared" si="12"/>
        <v>7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>
      <c r="C35" s="66"/>
      <c r="F35" s="66"/>
      <c r="I35" s="66"/>
      <c r="L35" s="66"/>
      <c r="O35" s="66"/>
      <c r="R35" s="66"/>
      <c r="U35" s="66"/>
      <c r="X35" s="66"/>
      <c r="AA35" s="66"/>
      <c r="AD35" s="66"/>
      <c r="AG35" s="66"/>
      <c r="AJ35" s="66"/>
      <c r="AM35" s="66"/>
    </row>
    <row r="36" spans="1:52">
      <c r="A36" s="6" t="s">
        <v>39</v>
      </c>
      <c r="B36" s="65">
        <f t="shared" ref="B36:B39" si="16">+E36+H36+K36+N36+Q36+T36+W36+Z36+AC36+AF36+AI36+AL36</f>
        <v>11083.167602241832</v>
      </c>
      <c r="C36" s="66">
        <f t="shared" si="0"/>
        <v>24</v>
      </c>
      <c r="D36" s="66"/>
      <c r="E36" s="65">
        <f>'Tbl 10'!C35/'Tbl11'!C35</f>
        <v>229.01009266966315</v>
      </c>
      <c r="F36" s="66">
        <f t="shared" si="1"/>
        <v>19</v>
      </c>
      <c r="G36" s="66"/>
      <c r="H36" s="65">
        <f>'Tbl 10'!D35/'Tbl11'!C35</f>
        <v>825.98818267576712</v>
      </c>
      <c r="I36" s="66">
        <f t="shared" si="2"/>
        <v>15</v>
      </c>
      <c r="J36" s="66"/>
      <c r="K36" s="65">
        <f>'Tbl 10'!E35/'Tbl11'!C35</f>
        <v>4585.0965739970052</v>
      </c>
      <c r="L36" s="66">
        <f t="shared" si="3"/>
        <v>20</v>
      </c>
      <c r="M36" s="66"/>
      <c r="N36" s="65">
        <f>'Tbl 10'!F35/'Tbl11'!C35</f>
        <v>173.56028633261195</v>
      </c>
      <c r="O36" s="66">
        <f t="shared" si="4"/>
        <v>21</v>
      </c>
      <c r="P36" s="66"/>
      <c r="Q36" s="65">
        <f>'Tbl 10'!G35/'Tbl11'!C35</f>
        <v>159.13253204594639</v>
      </c>
      <c r="R36" s="66">
        <f t="shared" si="5"/>
        <v>10</v>
      </c>
      <c r="S36" s="66"/>
      <c r="T36" s="65">
        <f>'Tbl 10'!H35/'Tbl11'!C35</f>
        <v>925.40798623827754</v>
      </c>
      <c r="U36" s="66">
        <f t="shared" si="6"/>
        <v>24</v>
      </c>
      <c r="V36" s="66"/>
      <c r="W36" s="65">
        <f>'Tbl 10'!I35/'Tbl11'!C35</f>
        <v>57.602022085344871</v>
      </c>
      <c r="X36" s="66">
        <f t="shared" si="7"/>
        <v>20</v>
      </c>
      <c r="Y36" s="67"/>
      <c r="Z36" s="65">
        <f>'Tbl 10'!J35/'Tbl11'!C35</f>
        <v>0</v>
      </c>
      <c r="AA36" s="66">
        <f t="shared" si="8"/>
        <v>23</v>
      </c>
      <c r="AB36" s="67"/>
      <c r="AC36" s="65">
        <f>'Tbl 10'!K35/'Tbl11'!C35</f>
        <v>482.27276177792584</v>
      </c>
      <c r="AD36" s="66">
        <f t="shared" si="9"/>
        <v>22</v>
      </c>
      <c r="AE36" s="67"/>
      <c r="AF36" s="65">
        <f>'Tbl 10'!L35/'Tbl11'!C35</f>
        <v>763.24119194273351</v>
      </c>
      <c r="AG36" s="66">
        <f t="shared" si="10"/>
        <v>22</v>
      </c>
      <c r="AH36" s="67"/>
      <c r="AI36" s="65">
        <f>'Tbl 10'!M35/'Tbl11'!C35</f>
        <v>252.3320237500694</v>
      </c>
      <c r="AJ36" s="66">
        <f t="shared" si="11"/>
        <v>13</v>
      </c>
      <c r="AK36" s="6"/>
      <c r="AL36" s="65">
        <f>('Tbl 10'!N35)/'Tbl11'!C35</f>
        <v>2629.5239487264862</v>
      </c>
      <c r="AM36" s="66">
        <f t="shared" si="12"/>
        <v>15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>
      <c r="A37" s="6" t="s">
        <v>40</v>
      </c>
      <c r="B37" s="65">
        <f t="shared" si="16"/>
        <v>11933.888051289507</v>
      </c>
      <c r="C37" s="66">
        <f t="shared" si="0"/>
        <v>17</v>
      </c>
      <c r="D37" s="66"/>
      <c r="E37" s="65">
        <f>'Tbl 10'!C36/'Tbl11'!C36</f>
        <v>315.62749838677746</v>
      </c>
      <c r="F37" s="66">
        <f t="shared" si="1"/>
        <v>11</v>
      </c>
      <c r="G37" s="66"/>
      <c r="H37" s="65">
        <f>'Tbl 10'!D36/'Tbl11'!C36</f>
        <v>804.14828705553737</v>
      </c>
      <c r="I37" s="66">
        <f t="shared" si="2"/>
        <v>17</v>
      </c>
      <c r="J37" s="66"/>
      <c r="K37" s="65">
        <f>'Tbl 10'!E36/'Tbl11'!C36</f>
        <v>4793.0729031737746</v>
      </c>
      <c r="L37" s="66">
        <f t="shared" si="3"/>
        <v>14</v>
      </c>
      <c r="M37" s="66"/>
      <c r="N37" s="65">
        <f>'Tbl 10'!F36/'Tbl11'!C36</f>
        <v>337.229935343514</v>
      </c>
      <c r="O37" s="66">
        <f t="shared" si="4"/>
        <v>4</v>
      </c>
      <c r="P37" s="66"/>
      <c r="Q37" s="65">
        <f>'Tbl 10'!G36/'Tbl11'!C36</f>
        <v>153.87058782889645</v>
      </c>
      <c r="R37" s="66">
        <f t="shared" si="5"/>
        <v>12</v>
      </c>
      <c r="S37" s="66"/>
      <c r="T37" s="65">
        <f>'Tbl 10'!H36/'Tbl11'!C36</f>
        <v>1010.1187892717322</v>
      </c>
      <c r="U37" s="66">
        <f t="shared" si="6"/>
        <v>22</v>
      </c>
      <c r="V37" s="66"/>
      <c r="W37" s="65">
        <f>'Tbl 10'!I36/'Tbl11'!C36</f>
        <v>70.186247312807737</v>
      </c>
      <c r="X37" s="66">
        <f t="shared" si="7"/>
        <v>16</v>
      </c>
      <c r="Y37" s="67"/>
      <c r="Z37" s="65">
        <f>'Tbl 10'!J36/'Tbl11'!C36</f>
        <v>174.27317074652026</v>
      </c>
      <c r="AA37" s="66">
        <f t="shared" si="8"/>
        <v>1</v>
      </c>
      <c r="AB37" s="67"/>
      <c r="AC37" s="65">
        <f>'Tbl 10'!K36/'Tbl11'!C36</f>
        <v>465.05467813199749</v>
      </c>
      <c r="AD37" s="66">
        <f t="shared" si="9"/>
        <v>23</v>
      </c>
      <c r="AE37" s="67"/>
      <c r="AF37" s="65">
        <f>'Tbl 10'!L36/'Tbl11'!C36</f>
        <v>855.97982962345316</v>
      </c>
      <c r="AG37" s="66">
        <f t="shared" si="10"/>
        <v>13</v>
      </c>
      <c r="AH37" s="67"/>
      <c r="AI37" s="65">
        <f>'Tbl 10'!M36/'Tbl11'!C36</f>
        <v>465.50697959899185</v>
      </c>
      <c r="AJ37" s="66">
        <f t="shared" si="11"/>
        <v>1</v>
      </c>
      <c r="AK37" s="6"/>
      <c r="AL37" s="65">
        <f>('Tbl 10'!N36)/'Tbl11'!C36</f>
        <v>2488.8191448155044</v>
      </c>
      <c r="AM37" s="66">
        <f t="shared" si="12"/>
        <v>23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>
      <c r="A38" s="6" t="s">
        <v>41</v>
      </c>
      <c r="B38" s="65">
        <f t="shared" si="16"/>
        <v>12248.845083476837</v>
      </c>
      <c r="C38" s="66">
        <f t="shared" si="0"/>
        <v>15</v>
      </c>
      <c r="D38" s="66"/>
      <c r="E38" s="65">
        <f>'Tbl 10'!C37/'Tbl11'!C37</f>
        <v>321.77193927263119</v>
      </c>
      <c r="F38" s="66">
        <f t="shared" si="1"/>
        <v>10</v>
      </c>
      <c r="G38" s="66"/>
      <c r="H38" s="65">
        <f>'Tbl 10'!D37/'Tbl11'!C37</f>
        <v>857.10043450438502</v>
      </c>
      <c r="I38" s="66">
        <f t="shared" si="2"/>
        <v>13</v>
      </c>
      <c r="J38" s="66"/>
      <c r="K38" s="65">
        <f>'Tbl 10'!E37/'Tbl11'!C37</f>
        <v>4905.2300759975997</v>
      </c>
      <c r="L38" s="66">
        <f t="shared" si="3"/>
        <v>9</v>
      </c>
      <c r="M38" s="66"/>
      <c r="N38" s="65">
        <f>'Tbl 10'!F37/'Tbl11'!C37</f>
        <v>281.51051308807263</v>
      </c>
      <c r="O38" s="66">
        <f t="shared" si="4"/>
        <v>10</v>
      </c>
      <c r="P38" s="66"/>
      <c r="Q38" s="65">
        <f>'Tbl 10'!G37/'Tbl11'!C37</f>
        <v>130.03561417080391</v>
      </c>
      <c r="R38" s="66">
        <f t="shared" si="5"/>
        <v>15</v>
      </c>
      <c r="S38" s="66"/>
      <c r="T38" s="65">
        <f>'Tbl 10'!H37/'Tbl11'!C37</f>
        <v>1226.848932408873</v>
      </c>
      <c r="U38" s="66">
        <f t="shared" si="6"/>
        <v>15</v>
      </c>
      <c r="V38" s="66"/>
      <c r="W38" s="65">
        <f>'Tbl 10'!I37/'Tbl11'!C37</f>
        <v>152.03829323534285</v>
      </c>
      <c r="X38" s="66">
        <f t="shared" si="7"/>
        <v>5</v>
      </c>
      <c r="Y38" s="6"/>
      <c r="Z38" s="65">
        <f>'Tbl 10'!J37/'Tbl11'!C37</f>
        <v>104.37945074596334</v>
      </c>
      <c r="AA38" s="66">
        <f t="shared" si="8"/>
        <v>16</v>
      </c>
      <c r="AB38" s="67"/>
      <c r="AC38" s="65">
        <f>'Tbl 10'!K37/'Tbl11'!C37</f>
        <v>566.77424982970672</v>
      </c>
      <c r="AD38" s="66">
        <f t="shared" si="9"/>
        <v>20</v>
      </c>
      <c r="AE38" s="6"/>
      <c r="AF38" s="65">
        <f>'Tbl 10'!L37/'Tbl11'!C37</f>
        <v>830.71497312900283</v>
      </c>
      <c r="AG38" s="66">
        <f t="shared" si="10"/>
        <v>16</v>
      </c>
      <c r="AH38" s="67"/>
      <c r="AI38" s="65">
        <f>'Tbl 10'!M37/'Tbl11'!C37</f>
        <v>249.35251185870328</v>
      </c>
      <c r="AJ38" s="66">
        <f t="shared" si="11"/>
        <v>15</v>
      </c>
      <c r="AK38" s="6"/>
      <c r="AL38" s="65">
        <f>('Tbl 10'!N37)/'Tbl11'!C37</f>
        <v>2623.088095235752</v>
      </c>
      <c r="AM38" s="66">
        <f t="shared" si="12"/>
        <v>17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>
      <c r="A39" s="35" t="s">
        <v>42</v>
      </c>
      <c r="B39" s="54">
        <f t="shared" si="16"/>
        <v>15912.60626123043</v>
      </c>
      <c r="C39" s="68">
        <f t="shared" si="0"/>
        <v>1</v>
      </c>
      <c r="D39" s="68"/>
      <c r="E39" s="54">
        <f>'Tbl 10'!C38/'Tbl11'!C38</f>
        <v>262.68482369287557</v>
      </c>
      <c r="F39" s="68">
        <f t="shared" si="1"/>
        <v>17</v>
      </c>
      <c r="G39" s="68"/>
      <c r="H39" s="54">
        <f>'Tbl 10'!D38/'Tbl11'!C38</f>
        <v>1060.781511936809</v>
      </c>
      <c r="I39" s="68">
        <f t="shared" si="2"/>
        <v>4</v>
      </c>
      <c r="J39" s="68"/>
      <c r="K39" s="54">
        <f>'Tbl 10'!E38/'Tbl11'!C38</f>
        <v>6467.4245370190611</v>
      </c>
      <c r="L39" s="68">
        <f t="shared" si="3"/>
        <v>1</v>
      </c>
      <c r="M39" s="68"/>
      <c r="N39" s="54">
        <f>'Tbl 10'!F38/'Tbl11'!C38</f>
        <v>488.97113719025293</v>
      </c>
      <c r="O39" s="68">
        <f t="shared" si="4"/>
        <v>2</v>
      </c>
      <c r="P39" s="68"/>
      <c r="Q39" s="54">
        <f>'Tbl 10'!G38/'Tbl11'!C38</f>
        <v>258.97128583280517</v>
      </c>
      <c r="R39" s="68">
        <f t="shared" si="5"/>
        <v>6</v>
      </c>
      <c r="S39" s="68"/>
      <c r="T39" s="54">
        <f>'Tbl 10'!H38/'Tbl11'!C38</f>
        <v>1696.3291271010778</v>
      </c>
      <c r="U39" s="68">
        <f t="shared" si="6"/>
        <v>4</v>
      </c>
      <c r="V39" s="68"/>
      <c r="W39" s="54">
        <f>'Tbl 10'!I38/'Tbl11'!C38</f>
        <v>51.682716055198853</v>
      </c>
      <c r="X39" s="68">
        <f t="shared" si="7"/>
        <v>23</v>
      </c>
      <c r="Y39" s="35"/>
      <c r="Z39" s="54">
        <f>'Tbl 10'!J38/'Tbl11'!C38</f>
        <v>139.31592098194403</v>
      </c>
      <c r="AA39" s="68">
        <f t="shared" si="8"/>
        <v>5</v>
      </c>
      <c r="AB39" s="69"/>
      <c r="AC39" s="54">
        <f>'Tbl 10'!K38/'Tbl11'!C38</f>
        <v>994.04931261348213</v>
      </c>
      <c r="AD39" s="68">
        <f t="shared" si="9"/>
        <v>3</v>
      </c>
      <c r="AE39" s="69"/>
      <c r="AF39" s="54">
        <f>'Tbl 10'!L38/'Tbl11'!C38</f>
        <v>1125.4315643190946</v>
      </c>
      <c r="AG39" s="68">
        <f t="shared" si="10"/>
        <v>1</v>
      </c>
      <c r="AH39" s="69"/>
      <c r="AI39" s="54">
        <f>'Tbl 10'!M38/'Tbl11'!C38</f>
        <v>158.48036708049943</v>
      </c>
      <c r="AJ39" s="68">
        <f t="shared" si="11"/>
        <v>23</v>
      </c>
      <c r="AK39" s="35"/>
      <c r="AL39" s="54">
        <f>('Tbl 10'!N38)/'Tbl11'!C38</f>
        <v>3208.4839574073276</v>
      </c>
      <c r="AM39" s="68">
        <f t="shared" si="12"/>
        <v>2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>
      <c r="A40" s="6" t="s">
        <v>43</v>
      </c>
      <c r="B40" s="6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7"/>
      <c r="AH40" s="67"/>
      <c r="AI40" s="65"/>
      <c r="AJ40" s="65"/>
      <c r="AK40" s="65"/>
      <c r="AL40" s="65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>
      <c r="A41" s="6" t="s">
        <v>86</v>
      </c>
      <c r="F41" s="70"/>
      <c r="G41" s="70"/>
      <c r="I41" s="70"/>
      <c r="J41" s="70"/>
      <c r="AG41" s="71"/>
      <c r="AH41" s="71"/>
    </row>
    <row r="42" spans="1:52">
      <c r="F42" s="70"/>
      <c r="G42" s="70"/>
      <c r="I42" s="70"/>
      <c r="J42" s="70"/>
      <c r="AG42" s="71"/>
      <c r="AH42" s="71"/>
    </row>
    <row r="43" spans="1:52">
      <c r="F43" s="70"/>
      <c r="G43" s="70"/>
      <c r="I43" s="70"/>
      <c r="J43" s="70"/>
      <c r="AG43" s="71"/>
      <c r="AH43" s="71"/>
    </row>
    <row r="44" spans="1:52">
      <c r="F44" s="70"/>
      <c r="G44" s="70"/>
      <c r="AG44" s="71"/>
      <c r="AH44" s="71"/>
    </row>
    <row r="45" spans="1:52">
      <c r="F45" s="70"/>
      <c r="G45" s="70"/>
      <c r="AG45" s="71"/>
      <c r="AH45" s="71"/>
    </row>
    <row r="46" spans="1:52">
      <c r="F46" s="70"/>
      <c r="G46" s="70"/>
      <c r="H46" s="32"/>
      <c r="AG46" s="71"/>
      <c r="AH46" s="71"/>
    </row>
    <row r="47" spans="1:52">
      <c r="AG47" s="71"/>
      <c r="AH47" s="71"/>
    </row>
    <row r="48" spans="1:52">
      <c r="AG48" s="71"/>
      <c r="AH48" s="71"/>
    </row>
    <row r="49" spans="33:34">
      <c r="AG49" s="71"/>
      <c r="AH49" s="71"/>
    </row>
    <row r="50" spans="33:34">
      <c r="AG50" s="71"/>
      <c r="AH50" s="71"/>
    </row>
    <row r="51" spans="33:34">
      <c r="AG51" s="71"/>
      <c r="AH51" s="71"/>
    </row>
    <row r="52" spans="33:34">
      <c r="AG52" s="71"/>
      <c r="AH52" s="71"/>
    </row>
    <row r="53" spans="33:34">
      <c r="AG53" s="71"/>
      <c r="AH53" s="71"/>
    </row>
    <row r="54" spans="33:34">
      <c r="AG54" s="71"/>
      <c r="AH54" s="71"/>
    </row>
    <row r="55" spans="33:34">
      <c r="AG55" s="71"/>
      <c r="AH55" s="71"/>
    </row>
    <row r="56" spans="33:34">
      <c r="AG56" s="71"/>
      <c r="AH56" s="71"/>
    </row>
    <row r="57" spans="33:34">
      <c r="AG57" s="71"/>
      <c r="AH57" s="71"/>
    </row>
    <row r="58" spans="33:34">
      <c r="AG58" s="71"/>
      <c r="AH58" s="71"/>
    </row>
    <row r="59" spans="33:34">
      <c r="AG59" s="71"/>
      <c r="AH59" s="71"/>
    </row>
    <row r="60" spans="33:34">
      <c r="AG60" s="71"/>
      <c r="AH60" s="71"/>
    </row>
    <row r="61" spans="33:34">
      <c r="AG61" s="71"/>
      <c r="AH61" s="71"/>
    </row>
    <row r="62" spans="33:34">
      <c r="AG62" s="71"/>
      <c r="AH62" s="71"/>
    </row>
    <row r="63" spans="33:34">
      <c r="AG63" s="71"/>
      <c r="AH63" s="71"/>
    </row>
    <row r="64" spans="33:34">
      <c r="AG64" s="71"/>
      <c r="AH64" s="71"/>
    </row>
    <row r="65" spans="33:34">
      <c r="AG65" s="71"/>
      <c r="AH65" s="71"/>
    </row>
    <row r="66" spans="33:34">
      <c r="AG66" s="71"/>
      <c r="AH66" s="71"/>
    </row>
    <row r="67" spans="33:34">
      <c r="AG67" s="71"/>
      <c r="AH67" s="71"/>
    </row>
    <row r="68" spans="33:34">
      <c r="AG68" s="71"/>
      <c r="AH68" s="71"/>
    </row>
    <row r="69" spans="33:34">
      <c r="AG69" s="71"/>
      <c r="AH69" s="71"/>
    </row>
    <row r="70" spans="33:34">
      <c r="AG70" s="71"/>
      <c r="AH70" s="71"/>
    </row>
    <row r="71" spans="33:34">
      <c r="AG71" s="71"/>
      <c r="AH71" s="71"/>
    </row>
    <row r="72" spans="33:34">
      <c r="AG72" s="71"/>
      <c r="AH72" s="71"/>
    </row>
    <row r="73" spans="33:34">
      <c r="AG73" s="71"/>
      <c r="AH73" s="71"/>
    </row>
    <row r="74" spans="33:34">
      <c r="AG74" s="71"/>
      <c r="AH74" s="71"/>
    </row>
    <row r="75" spans="33:34">
      <c r="AG75" s="71"/>
      <c r="AH75" s="71"/>
    </row>
    <row r="76" spans="33:34">
      <c r="AG76" s="71"/>
      <c r="AH76" s="71"/>
    </row>
    <row r="77" spans="33:34">
      <c r="AG77" s="71"/>
      <c r="AH77" s="71"/>
    </row>
    <row r="78" spans="33:34">
      <c r="AG78" s="71"/>
      <c r="AH78" s="71"/>
    </row>
    <row r="79" spans="33:34">
      <c r="AG79" s="71"/>
      <c r="AH79" s="71"/>
    </row>
    <row r="80" spans="33:34">
      <c r="AG80" s="71"/>
      <c r="AH80" s="71"/>
    </row>
    <row r="81" spans="33:34">
      <c r="AG81" s="71"/>
      <c r="AH81" s="71"/>
    </row>
    <row r="82" spans="33:34">
      <c r="AG82" s="71"/>
      <c r="AH82" s="71"/>
    </row>
    <row r="83" spans="33:34">
      <c r="AG83" s="71"/>
      <c r="AH83" s="71"/>
    </row>
    <row r="84" spans="33:34">
      <c r="AG84" s="71"/>
      <c r="AH84" s="71"/>
    </row>
    <row r="85" spans="33:34">
      <c r="AG85" s="71"/>
      <c r="AH85" s="71"/>
    </row>
    <row r="86" spans="33:34">
      <c r="AG86" s="71"/>
      <c r="AH86" s="71"/>
    </row>
    <row r="87" spans="33:34">
      <c r="AG87" s="71"/>
      <c r="AH87" s="71"/>
    </row>
    <row r="88" spans="33:34">
      <c r="AG88" s="71"/>
      <c r="AH88" s="71"/>
    </row>
    <row r="89" spans="33:34">
      <c r="AG89" s="71"/>
      <c r="AH89" s="71"/>
    </row>
    <row r="90" spans="33:34">
      <c r="AG90" s="71"/>
      <c r="AH90" s="71"/>
    </row>
    <row r="91" spans="33:34">
      <c r="AG91" s="71"/>
      <c r="AH91" s="71"/>
    </row>
    <row r="92" spans="33:34">
      <c r="AG92" s="71"/>
      <c r="AH92" s="71"/>
    </row>
    <row r="93" spans="33:34">
      <c r="AG93" s="71"/>
      <c r="AH93" s="71"/>
    </row>
    <row r="94" spans="33:34">
      <c r="AG94" s="71"/>
      <c r="AH94" s="71"/>
    </row>
    <row r="95" spans="33:34">
      <c r="AG95" s="71"/>
      <c r="AH95" s="71"/>
    </row>
    <row r="96" spans="33:34">
      <c r="AG96" s="71"/>
      <c r="AH96" s="71"/>
    </row>
    <row r="97" spans="33:34">
      <c r="AG97" s="71"/>
      <c r="AH97" s="71"/>
    </row>
    <row r="98" spans="33:34">
      <c r="AG98" s="71"/>
      <c r="AH98" s="71"/>
    </row>
    <row r="99" spans="33:34">
      <c r="AG99" s="71"/>
      <c r="AH99" s="71"/>
    </row>
    <row r="100" spans="33:34">
      <c r="AG100" s="71"/>
      <c r="AH100" s="71"/>
    </row>
    <row r="101" spans="33:34">
      <c r="AG101" s="71"/>
      <c r="AH101" s="71"/>
    </row>
    <row r="102" spans="33:34">
      <c r="AG102" s="71"/>
      <c r="AH102" s="71"/>
    </row>
    <row r="103" spans="33:34">
      <c r="AG103" s="71"/>
      <c r="AH103" s="71"/>
    </row>
    <row r="104" spans="33:34">
      <c r="AG104" s="71"/>
      <c r="AH104" s="71"/>
    </row>
    <row r="105" spans="33:34">
      <c r="AG105" s="71"/>
      <c r="AH105" s="71"/>
    </row>
    <row r="106" spans="33:34">
      <c r="AG106" s="71"/>
      <c r="AH106" s="71"/>
    </row>
    <row r="107" spans="33:34">
      <c r="AG107" s="71"/>
      <c r="AH107" s="71"/>
    </row>
    <row r="108" spans="33:34">
      <c r="AG108" s="71"/>
      <c r="AH108" s="71"/>
    </row>
    <row r="109" spans="33:34">
      <c r="AG109" s="71"/>
      <c r="AH109" s="71"/>
    </row>
    <row r="110" spans="33:34">
      <c r="AG110" s="71"/>
      <c r="AH110" s="71"/>
    </row>
    <row r="111" spans="33:34">
      <c r="AG111" s="71"/>
      <c r="AH111" s="71"/>
    </row>
    <row r="112" spans="33:34">
      <c r="AG112" s="71"/>
      <c r="AH112" s="71"/>
    </row>
    <row r="113" spans="33:34">
      <c r="AG113" s="71"/>
      <c r="AH113" s="71"/>
    </row>
    <row r="114" spans="33:34">
      <c r="AG114" s="71"/>
      <c r="AH114" s="71"/>
    </row>
    <row r="115" spans="33:34">
      <c r="AG115" s="71"/>
      <c r="AH115" s="71"/>
    </row>
    <row r="116" spans="33:34">
      <c r="AG116" s="71"/>
      <c r="AH116" s="71"/>
    </row>
    <row r="117" spans="33:34">
      <c r="AG117" s="71"/>
      <c r="AH117" s="71"/>
    </row>
    <row r="118" spans="33:34">
      <c r="AG118" s="71"/>
      <c r="AH118" s="71"/>
    </row>
    <row r="119" spans="33:34">
      <c r="AG119" s="71"/>
      <c r="AH119" s="71"/>
    </row>
    <row r="120" spans="33:34">
      <c r="AG120" s="71"/>
      <c r="AH120" s="71"/>
    </row>
    <row r="121" spans="33:34">
      <c r="AG121" s="71"/>
      <c r="AH121" s="71"/>
    </row>
    <row r="122" spans="33:34">
      <c r="AG122" s="71"/>
      <c r="AH122" s="71"/>
    </row>
    <row r="123" spans="33:34">
      <c r="AG123" s="71"/>
      <c r="AH123" s="71"/>
    </row>
    <row r="124" spans="33:34">
      <c r="AG124" s="71"/>
      <c r="AH124" s="71"/>
    </row>
    <row r="125" spans="33:34">
      <c r="AG125" s="71"/>
      <c r="AH125" s="71"/>
    </row>
    <row r="126" spans="33:34">
      <c r="AG126" s="71"/>
      <c r="AH126" s="71"/>
    </row>
    <row r="127" spans="33:34">
      <c r="AG127" s="71"/>
      <c r="AH127" s="71"/>
    </row>
    <row r="128" spans="33:34">
      <c r="AG128" s="71"/>
      <c r="AH128" s="71"/>
    </row>
    <row r="129" spans="33:34">
      <c r="AG129" s="71"/>
      <c r="AH129" s="71"/>
    </row>
    <row r="130" spans="33:34">
      <c r="AG130" s="71"/>
      <c r="AH130" s="71"/>
    </row>
    <row r="131" spans="33:34">
      <c r="AG131" s="71"/>
      <c r="AH131" s="71"/>
    </row>
    <row r="132" spans="33:34">
      <c r="AG132" s="71"/>
      <c r="AH132" s="71"/>
    </row>
    <row r="133" spans="33:34">
      <c r="AG133" s="71"/>
      <c r="AH133" s="71"/>
    </row>
    <row r="134" spans="33:34">
      <c r="AG134" s="71"/>
      <c r="AH134" s="71"/>
    </row>
    <row r="135" spans="33:34">
      <c r="AG135" s="71"/>
      <c r="AH135" s="71"/>
    </row>
    <row r="136" spans="33:34">
      <c r="AG136" s="71"/>
      <c r="AH136" s="71"/>
    </row>
    <row r="137" spans="33:34">
      <c r="AG137" s="71"/>
      <c r="AH137" s="71"/>
    </row>
    <row r="138" spans="33:34">
      <c r="AG138" s="71"/>
      <c r="AH138" s="71"/>
    </row>
    <row r="139" spans="33:34">
      <c r="AG139" s="71"/>
      <c r="AH139" s="71"/>
    </row>
    <row r="140" spans="33:34">
      <c r="AG140" s="71"/>
      <c r="AH140" s="71"/>
    </row>
    <row r="141" spans="33:34">
      <c r="AG141" s="71"/>
      <c r="AH141" s="71"/>
    </row>
    <row r="142" spans="33:34">
      <c r="AG142" s="71"/>
      <c r="AH142" s="71"/>
    </row>
    <row r="143" spans="33:34">
      <c r="AG143" s="71"/>
      <c r="AH143" s="71"/>
    </row>
    <row r="144" spans="33:34">
      <c r="AG144" s="71"/>
      <c r="AH144" s="71"/>
    </row>
    <row r="145" spans="33:34">
      <c r="AG145" s="71"/>
      <c r="AH145" s="71"/>
    </row>
    <row r="146" spans="33:34">
      <c r="AG146" s="71"/>
      <c r="AH146" s="71"/>
    </row>
    <row r="147" spans="33:34">
      <c r="AG147" s="71"/>
      <c r="AH147" s="71"/>
    </row>
    <row r="148" spans="33:34">
      <c r="AG148" s="71"/>
      <c r="AH148" s="71"/>
    </row>
    <row r="149" spans="33:34">
      <c r="AG149" s="71"/>
      <c r="AH149" s="71"/>
    </row>
    <row r="150" spans="33:34">
      <c r="AG150" s="71"/>
      <c r="AH150" s="71"/>
    </row>
    <row r="151" spans="33:34">
      <c r="AG151" s="71"/>
      <c r="AH151" s="71"/>
    </row>
    <row r="152" spans="33:34">
      <c r="AG152" s="71"/>
      <c r="AH152" s="71"/>
    </row>
    <row r="153" spans="33:34">
      <c r="AG153" s="71"/>
      <c r="AH153" s="71"/>
    </row>
    <row r="154" spans="33:34">
      <c r="AG154" s="71"/>
      <c r="AH154" s="71"/>
    </row>
    <row r="155" spans="33:34">
      <c r="AG155" s="71"/>
      <c r="AH155" s="71"/>
    </row>
    <row r="156" spans="33:34">
      <c r="AG156" s="71"/>
      <c r="AH156" s="71"/>
    </row>
    <row r="157" spans="33:34">
      <c r="AG157" s="71"/>
      <c r="AH157" s="71"/>
    </row>
    <row r="158" spans="33:34">
      <c r="AG158" s="71"/>
      <c r="AH158" s="71"/>
    </row>
    <row r="159" spans="33:34">
      <c r="AG159" s="71"/>
      <c r="AH159" s="71"/>
    </row>
    <row r="160" spans="33:34">
      <c r="AG160" s="71"/>
      <c r="AH160" s="71"/>
    </row>
    <row r="161" spans="33:34">
      <c r="AG161" s="71"/>
      <c r="AH161" s="71"/>
    </row>
    <row r="162" spans="33:34">
      <c r="AG162" s="71"/>
      <c r="AH162" s="71"/>
    </row>
    <row r="163" spans="33:34">
      <c r="AG163" s="71"/>
      <c r="AH163" s="71"/>
    </row>
    <row r="164" spans="33:34">
      <c r="AG164" s="71"/>
      <c r="AH164" s="71"/>
    </row>
    <row r="165" spans="33:34">
      <c r="AG165" s="71"/>
      <c r="AH165" s="71"/>
    </row>
    <row r="166" spans="33:34">
      <c r="AG166" s="71"/>
      <c r="AH166" s="71"/>
    </row>
    <row r="167" spans="33:34">
      <c r="AG167" s="71"/>
      <c r="AH167" s="71"/>
    </row>
    <row r="168" spans="33:34">
      <c r="AG168" s="71"/>
      <c r="AH168" s="71"/>
    </row>
    <row r="169" spans="33:34">
      <c r="AG169" s="71"/>
      <c r="AH169" s="71"/>
    </row>
    <row r="170" spans="33:34">
      <c r="AG170" s="71"/>
      <c r="AH170" s="71"/>
    </row>
    <row r="171" spans="33:34">
      <c r="AG171" s="71"/>
      <c r="AH171" s="71"/>
    </row>
    <row r="172" spans="33:34">
      <c r="AG172" s="71"/>
      <c r="AH172" s="71"/>
    </row>
    <row r="173" spans="33:34">
      <c r="AG173" s="71"/>
      <c r="AH173" s="71"/>
    </row>
    <row r="174" spans="33:34">
      <c r="AG174" s="71"/>
      <c r="AH174" s="71"/>
    </row>
    <row r="175" spans="33:34">
      <c r="AG175" s="71"/>
      <c r="AH175" s="71"/>
    </row>
    <row r="176" spans="33:34">
      <c r="AG176" s="71"/>
      <c r="AH176" s="71"/>
    </row>
    <row r="177" spans="33:34">
      <c r="AG177" s="71"/>
      <c r="AH177" s="71"/>
    </row>
    <row r="178" spans="33:34">
      <c r="AG178" s="71"/>
      <c r="AH178" s="71"/>
    </row>
    <row r="179" spans="33:34">
      <c r="AG179" s="71"/>
      <c r="AH179" s="71"/>
    </row>
    <row r="180" spans="33:34">
      <c r="AG180" s="71"/>
      <c r="AH180" s="71"/>
    </row>
    <row r="181" spans="33:34">
      <c r="AG181" s="71"/>
      <c r="AH181" s="71"/>
    </row>
    <row r="182" spans="33:34">
      <c r="AG182" s="71"/>
      <c r="AH182" s="71"/>
    </row>
    <row r="183" spans="33:34">
      <c r="AG183" s="71"/>
      <c r="AH183" s="71"/>
    </row>
    <row r="184" spans="33:34">
      <c r="AG184" s="71"/>
      <c r="AH184" s="71"/>
    </row>
    <row r="185" spans="33:34">
      <c r="AG185" s="71"/>
      <c r="AH185" s="71"/>
    </row>
    <row r="186" spans="33:34">
      <c r="AG186" s="71"/>
      <c r="AH186" s="71"/>
    </row>
    <row r="187" spans="33:34">
      <c r="AG187" s="71"/>
      <c r="AH187" s="71"/>
    </row>
    <row r="188" spans="33:34">
      <c r="AG188" s="71"/>
      <c r="AH188" s="71"/>
    </row>
    <row r="189" spans="33:34">
      <c r="AG189" s="71"/>
      <c r="AH189" s="71"/>
    </row>
    <row r="190" spans="33:34">
      <c r="AG190" s="71"/>
      <c r="AH190" s="71"/>
    </row>
    <row r="191" spans="33:34">
      <c r="AG191" s="71"/>
      <c r="AH191" s="71"/>
    </row>
    <row r="192" spans="33:34">
      <c r="AG192" s="71"/>
      <c r="AH192" s="71"/>
    </row>
    <row r="193" spans="33:34">
      <c r="AG193" s="71"/>
      <c r="AH193" s="71"/>
    </row>
    <row r="194" spans="33:34">
      <c r="AG194" s="71"/>
      <c r="AH194" s="71"/>
    </row>
    <row r="195" spans="33:34">
      <c r="AG195" s="71"/>
      <c r="AH195" s="71"/>
    </row>
    <row r="196" spans="33:34">
      <c r="AG196" s="71"/>
      <c r="AH196" s="71"/>
    </row>
    <row r="197" spans="33:34">
      <c r="AG197" s="71"/>
      <c r="AH197" s="71"/>
    </row>
    <row r="198" spans="33:34">
      <c r="AG198" s="71"/>
      <c r="AH198" s="71"/>
    </row>
    <row r="199" spans="33:34">
      <c r="AG199" s="71"/>
      <c r="AH199" s="71"/>
    </row>
    <row r="200" spans="33:34">
      <c r="AG200" s="71"/>
      <c r="AH200" s="71"/>
    </row>
    <row r="201" spans="33:34">
      <c r="AG201" s="71"/>
      <c r="AH201" s="71"/>
    </row>
    <row r="202" spans="33:34">
      <c r="AG202" s="71"/>
      <c r="AH202" s="71"/>
    </row>
    <row r="203" spans="33:34">
      <c r="AG203" s="71"/>
      <c r="AH203" s="71"/>
    </row>
    <row r="204" spans="33:34">
      <c r="AG204" s="71"/>
      <c r="AH204" s="71"/>
    </row>
    <row r="205" spans="33:34">
      <c r="AG205" s="71"/>
      <c r="AH205" s="71"/>
    </row>
    <row r="206" spans="33:34">
      <c r="AG206" s="71"/>
      <c r="AH206" s="71"/>
    </row>
    <row r="207" spans="33:34">
      <c r="AG207" s="71"/>
      <c r="AH207" s="71"/>
    </row>
    <row r="208" spans="33:34">
      <c r="AG208" s="71"/>
      <c r="AH208" s="71"/>
    </row>
    <row r="209" spans="33:34">
      <c r="AG209" s="71"/>
      <c r="AH209" s="71"/>
    </row>
    <row r="210" spans="33:34">
      <c r="AG210" s="71"/>
      <c r="AH210" s="71"/>
    </row>
    <row r="211" spans="33:34">
      <c r="AG211" s="71"/>
      <c r="AH211" s="71"/>
    </row>
    <row r="212" spans="33:34">
      <c r="AG212" s="71"/>
      <c r="AH212" s="71"/>
    </row>
    <row r="213" spans="33:34">
      <c r="AG213" s="71"/>
      <c r="AH213" s="71"/>
    </row>
    <row r="214" spans="33:34">
      <c r="AG214" s="71"/>
      <c r="AH214" s="71"/>
    </row>
    <row r="215" spans="33:34">
      <c r="AG215" s="71"/>
      <c r="AH215" s="71"/>
    </row>
    <row r="216" spans="33:34">
      <c r="AG216" s="71"/>
      <c r="AH216" s="71"/>
    </row>
    <row r="217" spans="33:34">
      <c r="AG217" s="71"/>
      <c r="AH217" s="71"/>
    </row>
    <row r="218" spans="33:34">
      <c r="AG218" s="71"/>
      <c r="AH218" s="71"/>
    </row>
    <row r="219" spans="33:34">
      <c r="AG219" s="71"/>
      <c r="AH219" s="71"/>
    </row>
    <row r="220" spans="33:34">
      <c r="AG220" s="71"/>
      <c r="AH220" s="71"/>
    </row>
    <row r="221" spans="33:34">
      <c r="AG221" s="71"/>
      <c r="AH221" s="71"/>
    </row>
    <row r="222" spans="33:34">
      <c r="AG222" s="71"/>
      <c r="AH222" s="71"/>
    </row>
    <row r="223" spans="33:34">
      <c r="AG223" s="71"/>
      <c r="AH223" s="71"/>
    </row>
    <row r="224" spans="33:34">
      <c r="AG224" s="71"/>
      <c r="AH224" s="71"/>
    </row>
    <row r="225" spans="33:34">
      <c r="AG225" s="71"/>
      <c r="AH225" s="71"/>
    </row>
    <row r="226" spans="33:34">
      <c r="AG226" s="71"/>
      <c r="AH226" s="71"/>
    </row>
    <row r="227" spans="33:34">
      <c r="AG227" s="71"/>
      <c r="AH227" s="71"/>
    </row>
    <row r="228" spans="33:34">
      <c r="AG228" s="71"/>
      <c r="AH228" s="71"/>
    </row>
    <row r="229" spans="33:34">
      <c r="AG229" s="71"/>
      <c r="AH229" s="71"/>
    </row>
    <row r="230" spans="33:34">
      <c r="AG230" s="71"/>
      <c r="AH230" s="71"/>
    </row>
    <row r="231" spans="33:34">
      <c r="AG231" s="71"/>
      <c r="AH231" s="71"/>
    </row>
    <row r="232" spans="33:34">
      <c r="AG232" s="71"/>
      <c r="AH232" s="71"/>
    </row>
    <row r="233" spans="33:34">
      <c r="AG233" s="71"/>
      <c r="AH233" s="71"/>
    </row>
    <row r="234" spans="33:34">
      <c r="AG234" s="71"/>
      <c r="AH234" s="71"/>
    </row>
    <row r="235" spans="33:34">
      <c r="AG235" s="71"/>
      <c r="AH235" s="71"/>
    </row>
  </sheetData>
  <mergeCells count="37">
    <mergeCell ref="AL8:AM8"/>
    <mergeCell ref="T8:U8"/>
    <mergeCell ref="W8:X8"/>
    <mergeCell ref="Z8:AA8"/>
    <mergeCell ref="AC8:AD8"/>
    <mergeCell ref="AF8:AG8"/>
    <mergeCell ref="AI8:AJ8"/>
    <mergeCell ref="AC7:AD7"/>
    <mergeCell ref="AF7:AG7"/>
    <mergeCell ref="AI7:AJ7"/>
    <mergeCell ref="AL7:AM7"/>
    <mergeCell ref="B8:C8"/>
    <mergeCell ref="E8:F8"/>
    <mergeCell ref="H8:I8"/>
    <mergeCell ref="K8:L8"/>
    <mergeCell ref="N8:O8"/>
    <mergeCell ref="Q8:R8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</mergeCells>
  <printOptions horizontalCentered="1"/>
  <pageMargins left="0.75" right="0.75" top="0.87" bottom="0.88" header="0.67" footer="0.5"/>
  <pageSetup scale="59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5"/>
  <sheetViews>
    <sheetView zoomScaleNormal="100" workbookViewId="0">
      <selection activeCell="Q22" sqref="Q22"/>
    </sheetView>
  </sheetViews>
  <sheetFormatPr defaultRowHeight="12.75"/>
  <cols>
    <col min="1" max="1" width="13.5703125" style="6" customWidth="1"/>
    <col min="2" max="2" width="12.85546875" customWidth="1"/>
    <col min="3" max="3" width="6.140625" bestFit="1" customWidth="1"/>
    <col min="4" max="4" width="0.85546875" customWidth="1"/>
    <col min="5" max="5" width="8.7109375" customWidth="1"/>
    <col min="6" max="6" width="4.42578125" customWidth="1"/>
    <col min="7" max="7" width="1.140625" customWidth="1"/>
    <col min="8" max="8" width="8.7109375" customWidth="1"/>
    <col min="9" max="9" width="4.7109375" customWidth="1"/>
    <col min="10" max="10" width="1" customWidth="1"/>
    <col min="11" max="11" width="10.7109375" customWidth="1"/>
    <col min="12" max="12" width="4.5703125" customWidth="1"/>
    <col min="13" max="13" width="0.85546875" customWidth="1"/>
    <col min="14" max="14" width="8.7109375" customWidth="1"/>
    <col min="15" max="15" width="5" customWidth="1"/>
    <col min="16" max="16" width="1.28515625" customWidth="1"/>
    <col min="18" max="18" width="4.7109375" customWidth="1"/>
    <col min="19" max="19" width="1" customWidth="1"/>
    <col min="20" max="20" width="10.5703125" bestFit="1" customWidth="1"/>
    <col min="21" max="21" width="4.5703125" customWidth="1"/>
    <col min="22" max="22" width="0.85546875" customWidth="1"/>
    <col min="23" max="23" width="9.7109375" customWidth="1"/>
    <col min="24" max="24" width="4.7109375" customWidth="1"/>
    <col min="25" max="25" width="1" customWidth="1"/>
    <col min="26" max="26" width="8.7109375" customWidth="1"/>
    <col min="27" max="27" width="4.140625" customWidth="1"/>
    <col min="28" max="28" width="0.85546875" customWidth="1"/>
    <col min="29" max="29" width="8.85546875" customWidth="1"/>
    <col min="30" max="30" width="4.7109375" customWidth="1"/>
    <col min="31" max="31" width="0.85546875" customWidth="1"/>
    <col min="32" max="32" width="9" customWidth="1"/>
    <col min="33" max="33" width="4.7109375" customWidth="1"/>
    <col min="34" max="34" width="1" customWidth="1"/>
    <col min="35" max="35" width="8.7109375" customWidth="1"/>
    <col min="36" max="36" width="4.7109375" customWidth="1"/>
    <col min="37" max="37" width="1.28515625" customWidth="1"/>
    <col min="38" max="38" width="10.28515625" customWidth="1"/>
    <col min="39" max="39" width="5" customWidth="1"/>
  </cols>
  <sheetData>
    <row r="1" spans="1:52">
      <c r="A1" s="4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3" spans="1:52">
      <c r="A3" s="3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8"/>
      <c r="AO3" s="56"/>
      <c r="AP3" s="57"/>
    </row>
    <row r="4" spans="1:52">
      <c r="A4" s="4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8"/>
      <c r="AO4" s="56"/>
      <c r="AP4" s="57"/>
    </row>
    <row r="5" spans="1:52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52" ht="15" customHeight="1" thickTop="1">
      <c r="B6" s="58"/>
      <c r="C6" s="58"/>
      <c r="D6" s="8"/>
      <c r="E6" s="6"/>
      <c r="F6" s="6"/>
      <c r="G6" s="6"/>
      <c r="H6" s="58" t="s">
        <v>62</v>
      </c>
      <c r="I6" s="58"/>
      <c r="J6" s="6"/>
      <c r="K6" s="58" t="s">
        <v>63</v>
      </c>
      <c r="L6" s="58"/>
      <c r="M6" s="6"/>
      <c r="N6" s="58" t="s">
        <v>64</v>
      </c>
      <c r="O6" s="58"/>
      <c r="P6" s="6"/>
      <c r="Q6" s="58" t="s">
        <v>65</v>
      </c>
      <c r="R6" s="58"/>
      <c r="S6" s="8"/>
      <c r="T6" s="6"/>
      <c r="U6" s="6"/>
      <c r="V6" s="6"/>
      <c r="W6" s="58" t="s">
        <v>66</v>
      </c>
      <c r="X6" s="58"/>
      <c r="Y6" s="8"/>
      <c r="Z6" s="6"/>
      <c r="AA6" s="6"/>
      <c r="AB6" s="6"/>
      <c r="AC6" s="58" t="s">
        <v>66</v>
      </c>
      <c r="AD6" s="58"/>
      <c r="AE6" s="8"/>
      <c r="AF6" s="6"/>
      <c r="AG6" s="6"/>
      <c r="AH6" s="6"/>
      <c r="AI6" s="58"/>
      <c r="AJ6" s="58"/>
      <c r="AK6" s="8"/>
      <c r="AL6" s="6"/>
      <c r="AM6" s="6"/>
    </row>
    <row r="7" spans="1:52">
      <c r="A7" s="6" t="s">
        <v>5</v>
      </c>
      <c r="B7" s="4" t="s">
        <v>67</v>
      </c>
      <c r="C7" s="4"/>
      <c r="D7" s="8"/>
      <c r="E7" s="4" t="s">
        <v>68</v>
      </c>
      <c r="F7" s="4"/>
      <c r="G7" s="8"/>
      <c r="H7" s="4" t="s">
        <v>68</v>
      </c>
      <c r="I7" s="4"/>
      <c r="J7" s="8"/>
      <c r="K7" s="4" t="s">
        <v>69</v>
      </c>
      <c r="L7" s="4"/>
      <c r="M7" s="8"/>
      <c r="N7" s="4" t="s">
        <v>63</v>
      </c>
      <c r="O7" s="4"/>
      <c r="P7" s="8"/>
      <c r="Q7" s="4" t="s">
        <v>63</v>
      </c>
      <c r="R7" s="4"/>
      <c r="S7" s="8"/>
      <c r="T7" s="4" t="s">
        <v>70</v>
      </c>
      <c r="U7" s="4"/>
      <c r="V7" s="8"/>
      <c r="W7" s="4" t="s">
        <v>71</v>
      </c>
      <c r="X7" s="4"/>
      <c r="Y7" s="8"/>
      <c r="Z7" s="4" t="s">
        <v>72</v>
      </c>
      <c r="AA7" s="4"/>
      <c r="AB7" s="8"/>
      <c r="AC7" s="4" t="s">
        <v>73</v>
      </c>
      <c r="AD7" s="4"/>
      <c r="AE7" s="8"/>
      <c r="AF7" s="4" t="s">
        <v>74</v>
      </c>
      <c r="AG7" s="4"/>
      <c r="AH7" s="8"/>
      <c r="AI7" s="4" t="s">
        <v>75</v>
      </c>
      <c r="AJ7" s="4"/>
      <c r="AK7" s="8"/>
      <c r="AL7" s="4" t="s">
        <v>76</v>
      </c>
      <c r="AM7" s="4"/>
    </row>
    <row r="8" spans="1:52">
      <c r="A8" t="s">
        <v>8</v>
      </c>
      <c r="B8" s="41" t="s">
        <v>77</v>
      </c>
      <c r="C8" s="41"/>
      <c r="D8" s="8"/>
      <c r="E8" s="41" t="s">
        <v>78</v>
      </c>
      <c r="F8" s="41"/>
      <c r="G8" s="8"/>
      <c r="H8" s="41" t="s">
        <v>78</v>
      </c>
      <c r="I8" s="41"/>
      <c r="J8" s="8"/>
      <c r="K8" s="41" t="s">
        <v>79</v>
      </c>
      <c r="L8" s="41"/>
      <c r="M8" s="8"/>
      <c r="N8" s="41" t="s">
        <v>80</v>
      </c>
      <c r="O8" s="41"/>
      <c r="P8" s="8"/>
      <c r="Q8" s="41" t="s">
        <v>81</v>
      </c>
      <c r="R8" s="41"/>
      <c r="S8" s="8"/>
      <c r="T8" s="41" t="s">
        <v>8</v>
      </c>
      <c r="U8" s="41"/>
      <c r="V8" s="8"/>
      <c r="W8" s="41" t="s">
        <v>82</v>
      </c>
      <c r="X8" s="41"/>
      <c r="Y8" s="8"/>
      <c r="Z8" s="41" t="s">
        <v>82</v>
      </c>
      <c r="AA8" s="41"/>
      <c r="AB8" s="8"/>
      <c r="AC8" s="41" t="s">
        <v>83</v>
      </c>
      <c r="AD8" s="41"/>
      <c r="AE8" s="8"/>
      <c r="AF8" s="41" t="s">
        <v>84</v>
      </c>
      <c r="AG8" s="41"/>
      <c r="AH8" s="8"/>
      <c r="AI8" s="41" t="s">
        <v>84</v>
      </c>
      <c r="AJ8" s="41"/>
      <c r="AK8" s="8"/>
      <c r="AL8" s="41" t="s">
        <v>85</v>
      </c>
      <c r="AM8" s="41"/>
    </row>
    <row r="9" spans="1:52" ht="13.5" thickBot="1">
      <c r="A9" s="14" t="s">
        <v>12</v>
      </c>
      <c r="B9" s="59" t="s">
        <v>54</v>
      </c>
      <c r="C9" s="59" t="s">
        <v>55</v>
      </c>
      <c r="D9" s="59"/>
      <c r="E9" s="59" t="s">
        <v>54</v>
      </c>
      <c r="F9" s="59" t="s">
        <v>55</v>
      </c>
      <c r="G9" s="59"/>
      <c r="H9" s="59" t="s">
        <v>54</v>
      </c>
      <c r="I9" s="59" t="s">
        <v>55</v>
      </c>
      <c r="J9" s="59"/>
      <c r="K9" s="59" t="s">
        <v>54</v>
      </c>
      <c r="L9" s="59" t="s">
        <v>55</v>
      </c>
      <c r="M9" s="59"/>
      <c r="N9" s="59" t="s">
        <v>54</v>
      </c>
      <c r="O9" s="59" t="s">
        <v>55</v>
      </c>
      <c r="P9" s="59"/>
      <c r="Q9" s="59" t="s">
        <v>54</v>
      </c>
      <c r="R9" s="59" t="s">
        <v>55</v>
      </c>
      <c r="S9" s="59"/>
      <c r="T9" s="59" t="s">
        <v>54</v>
      </c>
      <c r="U9" s="59" t="s">
        <v>55</v>
      </c>
      <c r="V9" s="59"/>
      <c r="W9" s="59" t="s">
        <v>54</v>
      </c>
      <c r="X9" s="59" t="s">
        <v>55</v>
      </c>
      <c r="Y9" s="59"/>
      <c r="Z9" s="59" t="s">
        <v>54</v>
      </c>
      <c r="AA9" s="59" t="s">
        <v>55</v>
      </c>
      <c r="AB9" s="59"/>
      <c r="AC9" s="59" t="s">
        <v>54</v>
      </c>
      <c r="AD9" s="59" t="s">
        <v>55</v>
      </c>
      <c r="AE9" s="59"/>
      <c r="AF9" s="59" t="s">
        <v>54</v>
      </c>
      <c r="AG9" s="59" t="s">
        <v>55</v>
      </c>
      <c r="AH9" s="59"/>
      <c r="AI9" s="59" t="s">
        <v>54</v>
      </c>
      <c r="AJ9" s="59" t="s">
        <v>55</v>
      </c>
      <c r="AK9" s="59"/>
      <c r="AL9" s="59" t="s">
        <v>54</v>
      </c>
      <c r="AM9" s="59" t="s">
        <v>55</v>
      </c>
    </row>
    <row r="10" spans="1:52" s="64" customFormat="1">
      <c r="A10" s="20" t="s">
        <v>18</v>
      </c>
      <c r="B10" s="72">
        <f>+E10+H10+K10+N10+Q10+T10+W10+Z10+AC10+AF10+AI10+AL10</f>
        <v>13035.827682048483</v>
      </c>
      <c r="C10" s="73"/>
      <c r="D10" s="46"/>
      <c r="E10" s="46">
        <f>'Tbl 10'!C9/'Tbl11'!E9</f>
        <v>409.71550123781759</v>
      </c>
      <c r="F10" s="48"/>
      <c r="G10" s="46"/>
      <c r="H10" s="46">
        <f>'Tbl 10'!D9/'Tbl11'!E9</f>
        <v>943.31393493119049</v>
      </c>
      <c r="I10" s="48"/>
      <c r="J10" s="46"/>
      <c r="K10" s="46">
        <f>'Tbl 10'!E9/'Tbl11'!E9</f>
        <v>5283.2241731273389</v>
      </c>
      <c r="L10" s="48"/>
      <c r="M10" s="46"/>
      <c r="N10" s="46">
        <f>'Tbl 10'!F9/'Tbl11'!E9</f>
        <v>252.54731988407426</v>
      </c>
      <c r="O10" s="48"/>
      <c r="P10" s="46"/>
      <c r="Q10" s="46">
        <f>'Tbl 10'!G9/'Tbl11'!E9</f>
        <v>240.76564055988945</v>
      </c>
      <c r="R10" s="48"/>
      <c r="S10" s="46"/>
      <c r="T10" s="46">
        <f>'Tbl 10'!H9/'Tbl11'!E9</f>
        <v>1606.4152141229256</v>
      </c>
      <c r="U10" s="48"/>
      <c r="V10" s="46"/>
      <c r="W10" s="46">
        <f>'Tbl 10'!I9/'Tbl11'!E9</f>
        <v>113.47814054657371</v>
      </c>
      <c r="X10" s="48"/>
      <c r="Y10" s="46"/>
      <c r="Z10" s="46">
        <f>'Tbl 10'!J9/'Tbl11'!E9</f>
        <v>87.22317911300641</v>
      </c>
      <c r="AA10" s="48"/>
      <c r="AB10" s="46"/>
      <c r="AC10" s="46">
        <f>'Tbl 10'!K9/'Tbl11'!E9</f>
        <v>706.14446108596121</v>
      </c>
      <c r="AD10" s="48"/>
      <c r="AE10" s="46"/>
      <c r="AF10" s="46">
        <f>'Tbl 10'!L9/'Tbl11'!E9</f>
        <v>920.52533814356184</v>
      </c>
      <c r="AG10" s="48"/>
      <c r="AH10" s="46"/>
      <c r="AI10" s="46">
        <f>'Tbl 10'!M9/'Tbl11'!E9</f>
        <v>296.21796270223689</v>
      </c>
      <c r="AJ10" s="48"/>
      <c r="AK10" s="46"/>
      <c r="AL10" s="46">
        <f>('Tbl 10'!N9-'Tbl 10'!O9)/'Tbl11'!E9</f>
        <v>2176.2568165939056</v>
      </c>
      <c r="AM10" s="48"/>
    </row>
    <row r="11" spans="1:52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"/>
      <c r="AN11" s="6"/>
      <c r="AO11" s="6"/>
      <c r="AP11" s="6"/>
    </row>
    <row r="12" spans="1:52">
      <c r="A12" s="6" t="s">
        <v>19</v>
      </c>
      <c r="B12" s="65">
        <f>+E12+H12+K12+N12+Q12+T12+W12+Z12+AC12+AF12+AI12+AL12</f>
        <v>12460.284145160034</v>
      </c>
      <c r="C12" s="66">
        <f>RANK(B12,B12:B39)</f>
        <v>11</v>
      </c>
      <c r="D12" s="66"/>
      <c r="E12" s="65">
        <f>'Tbl 10'!C11/'Tbl11'!E11</f>
        <v>235.38571772565331</v>
      </c>
      <c r="F12" s="66">
        <f>RANK(E12,E$12:E$39)</f>
        <v>21</v>
      </c>
      <c r="G12" s="66"/>
      <c r="H12" s="65">
        <f>'Tbl 10'!D11/'Tbl11'!E11</f>
        <v>837.26001494168406</v>
      </c>
      <c r="I12" s="66">
        <f>RANK(H12,H$12:H$39)</f>
        <v>19</v>
      </c>
      <c r="J12" s="66"/>
      <c r="K12" s="65">
        <f>'Tbl 10'!E11/'Tbl11'!E11</f>
        <v>5226.3475682717672</v>
      </c>
      <c r="L12" s="66">
        <f>RANK(K12,K$12:K$39)</f>
        <v>7</v>
      </c>
      <c r="M12" s="66"/>
      <c r="N12" s="65">
        <f>'Tbl 10'!F11/'Tbl11'!E11</f>
        <v>255.26722399560393</v>
      </c>
      <c r="O12" s="66">
        <f>RANK(N12,N$12:N$39)</f>
        <v>15</v>
      </c>
      <c r="P12" s="66"/>
      <c r="Q12" s="65">
        <f>'Tbl 10'!G11/'Tbl11'!E11</f>
        <v>303.90423615270146</v>
      </c>
      <c r="R12" s="66">
        <f>RANK(Q12,Q$12:Q$39)</f>
        <v>5</v>
      </c>
      <c r="S12" s="66"/>
      <c r="T12" s="65">
        <f>'Tbl 10'!H11/'Tbl11'!E11</f>
        <v>1641.5429894482077</v>
      </c>
      <c r="U12" s="66">
        <f>RANK(T12,T$12:T$39)</f>
        <v>6</v>
      </c>
      <c r="V12" s="66"/>
      <c r="W12" s="65">
        <f>'Tbl 10'!I11/'Tbl11'!E11</f>
        <v>76.637581422917577</v>
      </c>
      <c r="X12" s="67">
        <f>RANK(W12,W$12:W$39)</f>
        <v>15</v>
      </c>
      <c r="Y12" s="67"/>
      <c r="Z12" s="65">
        <f>'Tbl 10'!J11/'Tbl11'!E11</f>
        <v>117.30498570661199</v>
      </c>
      <c r="AA12" s="67">
        <f>RANK(Z12,Z$12:Z$39)</f>
        <v>15</v>
      </c>
      <c r="AB12" s="67"/>
      <c r="AC12" s="65">
        <f>'Tbl 10'!K11/'Tbl11'!E11</f>
        <v>738.03595759525319</v>
      </c>
      <c r="AD12" s="67">
        <f>RANK(AC12,AC$12:AC$39)</f>
        <v>13</v>
      </c>
      <c r="AE12" s="67"/>
      <c r="AF12" s="65">
        <f>'Tbl 10'!L11/'Tbl11'!E11</f>
        <v>934.9668220519502</v>
      </c>
      <c r="AG12" s="67">
        <f>RANK(AF12,AF$12:AF$39)</f>
        <v>8</v>
      </c>
      <c r="AH12" s="67"/>
      <c r="AI12" s="65">
        <f>'Tbl 10'!M11/'Tbl11'!E11</f>
        <v>198.04776893488017</v>
      </c>
      <c r="AJ12" s="6">
        <f>RANK(AI12,AI$12:AI$39)</f>
        <v>22</v>
      </c>
      <c r="AK12" s="6"/>
      <c r="AL12" s="65">
        <f>('Tbl 10'!N11-'Tbl 10'!O11)/'Tbl11'!E11</f>
        <v>1895.583278912801</v>
      </c>
      <c r="AM12" s="6">
        <f>RANK(AL12,AL$12:AL$39)</f>
        <v>15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>
      <c r="A13" s="6" t="s">
        <v>20</v>
      </c>
      <c r="B13" s="65">
        <f>+E13+H13+K13+N13+Q13+T13+W13+Z13+AC13+AF13+AI13+AL13</f>
        <v>12099.507266330345</v>
      </c>
      <c r="C13" s="66">
        <f>RANK(B13,B$12:B40)</f>
        <v>15</v>
      </c>
      <c r="D13" s="66"/>
      <c r="E13" s="65">
        <f>'Tbl 10'!C12/'Tbl11'!E12</f>
        <v>399.89463190235426</v>
      </c>
      <c r="F13" s="66">
        <f t="shared" ref="F13:F16" si="0">RANK(E13,E$12:E$39)</f>
        <v>7</v>
      </c>
      <c r="G13" s="66"/>
      <c r="H13" s="65">
        <f>'Tbl 10'!D12/'Tbl11'!E12</f>
        <v>845.15520572814125</v>
      </c>
      <c r="I13" s="66">
        <f t="shared" ref="I13:I16" si="1">RANK(H13,H$12:H$39)</f>
        <v>17</v>
      </c>
      <c r="J13" s="66"/>
      <c r="K13" s="65">
        <f>'Tbl 10'!E12/'Tbl11'!E12</f>
        <v>5128.9321921852088</v>
      </c>
      <c r="L13" s="66">
        <f t="shared" ref="L13:L16" si="2">RANK(K13,K$12:K$39)</f>
        <v>11</v>
      </c>
      <c r="M13" s="66"/>
      <c r="N13" s="65">
        <f>'Tbl 10'!F12/'Tbl11'!E12</f>
        <v>418.4621027863256</v>
      </c>
      <c r="O13" s="66">
        <f t="shared" ref="O13:O16" si="3">RANK(N13,N$12:N$39)</f>
        <v>3</v>
      </c>
      <c r="P13" s="66"/>
      <c r="Q13" s="65">
        <f>'Tbl 10'!G12/'Tbl11'!E12</f>
        <v>218.33100244651811</v>
      </c>
      <c r="R13" s="66">
        <f t="shared" ref="R13:R16" si="4">RANK(Q13,Q$12:Q$39)</f>
        <v>8</v>
      </c>
      <c r="S13" s="66"/>
      <c r="T13" s="65">
        <f>'Tbl 10'!H12/'Tbl11'!E12</f>
        <v>1378.9707747557891</v>
      </c>
      <c r="U13" s="66">
        <f t="shared" ref="U13:U16" si="5">RANK(T13,T$12:T$39)</f>
        <v>12</v>
      </c>
      <c r="V13" s="66"/>
      <c r="W13" s="65">
        <f>'Tbl 10'!I12/'Tbl11'!E12</f>
        <v>94.43928411208914</v>
      </c>
      <c r="X13" s="67">
        <f t="shared" ref="X13:X16" si="6">RANK(W13,W$12:W$39)</f>
        <v>10</v>
      </c>
      <c r="Y13" s="6"/>
      <c r="Z13" s="65">
        <f>'Tbl 10'!J12/'Tbl11'!E12</f>
        <v>0</v>
      </c>
      <c r="AA13" s="67">
        <f t="shared" ref="AA13:AA16" si="7">RANK(Z13,Z$12:Z$39)</f>
        <v>23</v>
      </c>
      <c r="AB13" s="6"/>
      <c r="AC13" s="65">
        <f>'Tbl 10'!K12/'Tbl11'!E12</f>
        <v>693.35160450214278</v>
      </c>
      <c r="AD13" s="67">
        <f t="shared" ref="AD13:AD16" si="8">RANK(AC13,AC$12:AC$39)</f>
        <v>17</v>
      </c>
      <c r="AE13" s="67"/>
      <c r="AF13" s="65">
        <f>'Tbl 10'!L12/'Tbl11'!E12</f>
        <v>873.98633241584685</v>
      </c>
      <c r="AG13" s="67">
        <f t="shared" ref="AG13:AG16" si="9">RANK(AF13,AF$12:AF$39)</f>
        <v>18</v>
      </c>
      <c r="AH13" s="67"/>
      <c r="AI13" s="65">
        <f>'Tbl 10'!M12/'Tbl11'!E12</f>
        <v>225.24259338374301</v>
      </c>
      <c r="AJ13" s="6">
        <f t="shared" ref="AJ13:AJ16" si="10">RANK(AI13,AI$12:AI$39)</f>
        <v>17</v>
      </c>
      <c r="AK13" s="6"/>
      <c r="AL13" s="65">
        <f>('Tbl 10'!N12-'Tbl 10'!O12)/'Tbl11'!E12</f>
        <v>1822.7415421121852</v>
      </c>
      <c r="AM13" s="6">
        <f t="shared" ref="AM13:AM16" si="11">RANK(AL13,AL$12:AL$39)</f>
        <v>20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>
      <c r="A14" s="6" t="s">
        <v>21</v>
      </c>
      <c r="B14" s="65">
        <f>+E14+H14+K14+N14+Q14+T14+W14+Z14+AC14+AF14+AI14+AL14</f>
        <v>14916.05251484148</v>
      </c>
      <c r="C14" s="66">
        <f>RANK(B14,B$12:B41)</f>
        <v>2</v>
      </c>
      <c r="D14" s="66"/>
      <c r="E14" s="65">
        <f>'Tbl 10'!C13/'Tbl11'!E13</f>
        <v>898.74756128368256</v>
      </c>
      <c r="F14" s="66">
        <f t="shared" si="0"/>
        <v>1</v>
      </c>
      <c r="G14" s="66"/>
      <c r="H14" s="65">
        <f>'Tbl 10'!D13/'Tbl11'!E13</f>
        <v>1175.2818864284643</v>
      </c>
      <c r="I14" s="66">
        <f t="shared" si="1"/>
        <v>3</v>
      </c>
      <c r="J14" s="66"/>
      <c r="K14" s="65">
        <f>'Tbl 10'!E13/'Tbl11'!E13</f>
        <v>4874.1590613820072</v>
      </c>
      <c r="L14" s="66">
        <f t="shared" si="2"/>
        <v>19</v>
      </c>
      <c r="M14" s="66"/>
      <c r="N14" s="65">
        <f>'Tbl 10'!F13/'Tbl11'!E13</f>
        <v>222.55176279719234</v>
      </c>
      <c r="O14" s="66">
        <f t="shared" si="3"/>
        <v>17</v>
      </c>
      <c r="P14" s="66"/>
      <c r="Q14" s="65">
        <f>'Tbl 10'!G13/'Tbl11'!E13</f>
        <v>952.89633927325167</v>
      </c>
      <c r="R14" s="66">
        <f t="shared" si="4"/>
        <v>1</v>
      </c>
      <c r="S14" s="66"/>
      <c r="T14" s="65">
        <f>'Tbl 10'!H13/'Tbl11'!E13</f>
        <v>2231.0483127786624</v>
      </c>
      <c r="U14" s="66">
        <f t="shared" si="5"/>
        <v>1</v>
      </c>
      <c r="V14" s="66"/>
      <c r="W14" s="65">
        <f>'Tbl 10'!I13/'Tbl11'!E13</f>
        <v>225.57195133937682</v>
      </c>
      <c r="X14" s="67">
        <f t="shared" si="6"/>
        <v>2</v>
      </c>
      <c r="Y14" s="67"/>
      <c r="Z14" s="65">
        <f>'Tbl 10'!J13/'Tbl11'!E13</f>
        <v>0.10198094023682638</v>
      </c>
      <c r="AA14" s="67">
        <f t="shared" si="7"/>
        <v>21</v>
      </c>
      <c r="AB14" s="67"/>
      <c r="AC14" s="65">
        <f>'Tbl 10'!K13/'Tbl11'!E13</f>
        <v>693.63820390982085</v>
      </c>
      <c r="AD14" s="67">
        <f t="shared" si="8"/>
        <v>16</v>
      </c>
      <c r="AE14" s="67"/>
      <c r="AF14" s="65">
        <f>'Tbl 10'!L13/'Tbl11'!E13</f>
        <v>968.00965464653552</v>
      </c>
      <c r="AG14" s="67">
        <f t="shared" si="9"/>
        <v>6</v>
      </c>
      <c r="AH14" s="67"/>
      <c r="AI14" s="65">
        <f>'Tbl 10'!M13/'Tbl11'!E13</f>
        <v>311.27510770691356</v>
      </c>
      <c r="AJ14" s="6">
        <f t="shared" si="10"/>
        <v>8</v>
      </c>
      <c r="AK14" s="6"/>
      <c r="AL14" s="65">
        <f>('Tbl 10'!N13-'Tbl 10'!O13)/'Tbl11'!E13</f>
        <v>2362.7706923553355</v>
      </c>
      <c r="AM14" s="6">
        <f t="shared" si="11"/>
        <v>2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>
      <c r="A15" s="6" t="s">
        <v>22</v>
      </c>
      <c r="B15" s="65">
        <f>+E15+H15+K15+N15+Q15+T15+W15+Z15+AC15+AF15+AI15+AL15</f>
        <v>12481.602039265093</v>
      </c>
      <c r="C15" s="66">
        <f>RANK(B15,B$12:B42)</f>
        <v>10</v>
      </c>
      <c r="D15" s="66"/>
      <c r="E15" s="65">
        <f>'Tbl 10'!C14/'Tbl11'!E14</f>
        <v>493.61412541938716</v>
      </c>
      <c r="F15" s="66">
        <f t="shared" si="0"/>
        <v>4</v>
      </c>
      <c r="G15" s="66"/>
      <c r="H15" s="65">
        <f>'Tbl 10'!D14/'Tbl11'!E14</f>
        <v>912.2369993893393</v>
      </c>
      <c r="I15" s="66">
        <f t="shared" si="1"/>
        <v>13</v>
      </c>
      <c r="J15" s="66"/>
      <c r="K15" s="65">
        <f>'Tbl 10'!E14/'Tbl11'!E14</f>
        <v>4801.8379308741496</v>
      </c>
      <c r="L15" s="66">
        <f t="shared" si="2"/>
        <v>21</v>
      </c>
      <c r="M15" s="66"/>
      <c r="N15" s="65">
        <f>'Tbl 10'!F14/'Tbl11'!E14</f>
        <v>287.34476677095051</v>
      </c>
      <c r="O15" s="66">
        <f t="shared" si="3"/>
        <v>11</v>
      </c>
      <c r="P15" s="66"/>
      <c r="Q15" s="65">
        <f>'Tbl 10'!G14/'Tbl11'!E14</f>
        <v>165.05514035492646</v>
      </c>
      <c r="R15" s="66">
        <f t="shared" si="4"/>
        <v>11</v>
      </c>
      <c r="S15" s="66"/>
      <c r="T15" s="65">
        <f>'Tbl 10'!H14/'Tbl11'!E14</f>
        <v>1465.7778932494252</v>
      </c>
      <c r="U15" s="66">
        <f t="shared" si="5"/>
        <v>10</v>
      </c>
      <c r="V15" s="66"/>
      <c r="W15" s="65">
        <f>'Tbl 10'!I14/'Tbl11'!E14</f>
        <v>101.41321509199871</v>
      </c>
      <c r="X15" s="67">
        <f t="shared" si="6"/>
        <v>9</v>
      </c>
      <c r="Y15" s="67"/>
      <c r="Z15" s="65">
        <f>'Tbl 10'!J14/'Tbl11'!E14</f>
        <v>149.80914644502329</v>
      </c>
      <c r="AA15" s="67">
        <f t="shared" si="7"/>
        <v>4</v>
      </c>
      <c r="AB15" s="6"/>
      <c r="AC15" s="65">
        <f>'Tbl 10'!K14/'Tbl11'!E14</f>
        <v>571.82748493809663</v>
      </c>
      <c r="AD15" s="67">
        <f t="shared" si="8"/>
        <v>21</v>
      </c>
      <c r="AE15" s="6"/>
      <c r="AF15" s="65">
        <f>'Tbl 10'!L14/'Tbl11'!E14</f>
        <v>923.25388309995969</v>
      </c>
      <c r="AG15" s="67">
        <f t="shared" si="9"/>
        <v>9</v>
      </c>
      <c r="AH15" s="67"/>
      <c r="AI15" s="65">
        <f>'Tbl 10'!M14/'Tbl11'!E14</f>
        <v>318.20744551103638</v>
      </c>
      <c r="AJ15" s="6">
        <f t="shared" si="10"/>
        <v>7</v>
      </c>
      <c r="AK15" s="6"/>
      <c r="AL15" s="65">
        <f>('Tbl 10'!N14-'Tbl 10'!O14)/'Tbl11'!E14</f>
        <v>2291.2240081208006</v>
      </c>
      <c r="AM15" s="6">
        <f t="shared" si="11"/>
        <v>5</v>
      </c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>
      <c r="A16" s="6" t="s">
        <v>23</v>
      </c>
      <c r="B16" s="65">
        <f>+E16+H16+K16+N16+Q16+T16+W16+Z16+AC16+AF16+AI16+AL16</f>
        <v>12294.907259025014</v>
      </c>
      <c r="C16" s="66">
        <f>RANK(B16,B$12:B43)</f>
        <v>13</v>
      </c>
      <c r="D16" s="66"/>
      <c r="E16" s="65">
        <f>'Tbl 10'!C15/'Tbl11'!E15</f>
        <v>348.63354507478761</v>
      </c>
      <c r="F16" s="66">
        <f t="shared" si="0"/>
        <v>9</v>
      </c>
      <c r="G16" s="66"/>
      <c r="H16" s="65">
        <f>'Tbl 10'!D15/'Tbl11'!E15</f>
        <v>743.73466011143046</v>
      </c>
      <c r="I16" s="66">
        <f t="shared" si="1"/>
        <v>21</v>
      </c>
      <c r="J16" s="66"/>
      <c r="K16" s="65">
        <f>'Tbl 10'!E15/'Tbl11'!E15</f>
        <v>5229.9523911311626</v>
      </c>
      <c r="L16" s="66">
        <f t="shared" si="2"/>
        <v>6</v>
      </c>
      <c r="M16" s="66"/>
      <c r="N16" s="65">
        <f>'Tbl 10'!F15/'Tbl11'!E15</f>
        <v>165.84003817034713</v>
      </c>
      <c r="O16" s="66">
        <f t="shared" si="3"/>
        <v>22</v>
      </c>
      <c r="P16" s="66"/>
      <c r="Q16" s="65">
        <f>'Tbl 10'!G15/'Tbl11'!E15</f>
        <v>87.270698208597921</v>
      </c>
      <c r="R16" s="66">
        <f t="shared" si="4"/>
        <v>19</v>
      </c>
      <c r="S16" s="66"/>
      <c r="T16" s="65">
        <f>'Tbl 10'!H15/'Tbl11'!E15</f>
        <v>1506.6190233482089</v>
      </c>
      <c r="U16" s="66">
        <f t="shared" si="5"/>
        <v>9</v>
      </c>
      <c r="V16" s="66"/>
      <c r="W16" s="65">
        <f>'Tbl 10'!I15/'Tbl11'!E15</f>
        <v>91.453377996513652</v>
      </c>
      <c r="X16" s="67">
        <f t="shared" si="6"/>
        <v>12</v>
      </c>
      <c r="Y16" s="67"/>
      <c r="Z16" s="65">
        <f>'Tbl 10'!J15/'Tbl11'!E15</f>
        <v>97.445904609850743</v>
      </c>
      <c r="AA16" s="67">
        <f t="shared" si="7"/>
        <v>18</v>
      </c>
      <c r="AB16" s="67"/>
      <c r="AC16" s="65">
        <f>'Tbl 10'!K15/'Tbl11'!E15</f>
        <v>911.18673746767331</v>
      </c>
      <c r="AD16" s="67">
        <f t="shared" si="8"/>
        <v>7</v>
      </c>
      <c r="AE16" s="67"/>
      <c r="AF16" s="65">
        <f>'Tbl 10'!L15/'Tbl11'!E15</f>
        <v>972.25659701794189</v>
      </c>
      <c r="AG16" s="67">
        <f t="shared" si="9"/>
        <v>5</v>
      </c>
      <c r="AH16" s="67"/>
      <c r="AI16" s="65">
        <f>'Tbl 10'!M15/'Tbl11'!E15</f>
        <v>206.48988603087031</v>
      </c>
      <c r="AJ16" s="6">
        <f t="shared" si="10"/>
        <v>21</v>
      </c>
      <c r="AK16" s="6"/>
      <c r="AL16" s="65">
        <f>('Tbl 10'!N15-'Tbl 10'!O15)/'Tbl11'!E15</f>
        <v>1934.024399857632</v>
      </c>
      <c r="AM16" s="6">
        <f t="shared" si="11"/>
        <v>13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>
      <c r="C17" s="66"/>
      <c r="F17" s="66"/>
      <c r="I17" s="66"/>
      <c r="L17" s="66"/>
      <c r="O17" s="66"/>
      <c r="Q17" s="65"/>
      <c r="R17" s="66"/>
      <c r="T17" s="65"/>
      <c r="U17" s="66"/>
      <c r="W17" s="65"/>
      <c r="X17" s="67"/>
      <c r="Z17" s="65"/>
      <c r="AA17" s="67"/>
      <c r="AC17" s="65"/>
      <c r="AD17" s="67"/>
      <c r="AF17" s="65"/>
      <c r="AG17" s="67"/>
      <c r="AI17" s="65"/>
      <c r="AJ17" s="6"/>
      <c r="AL17" s="65"/>
      <c r="AM17" s="6"/>
    </row>
    <row r="18" spans="1:52">
      <c r="A18" s="6" t="s">
        <v>24</v>
      </c>
      <c r="B18" s="65">
        <f t="shared" ref="B18:B22" si="12">+E18+H18+K18+N18+Q18+T18+W18+Z18+AC18+AF18+AI18+AL18</f>
        <v>11484.571553511993</v>
      </c>
      <c r="C18" s="66">
        <f>RANK(B18,B$12:B45)</f>
        <v>21</v>
      </c>
      <c r="D18" s="66"/>
      <c r="E18" s="65">
        <f>'Tbl 10'!C17/'Tbl11'!E17</f>
        <v>330.42732408368391</v>
      </c>
      <c r="F18" s="66">
        <f t="shared" ref="F18:F22" si="13">RANK(E18,E$12:E$39)</f>
        <v>12</v>
      </c>
      <c r="G18" s="66"/>
      <c r="H18" s="65">
        <f>'Tbl 10'!D17/'Tbl11'!E17</f>
        <v>926.57206346500016</v>
      </c>
      <c r="I18" s="66">
        <f t="shared" ref="I18:I22" si="14">RANK(H18,H$12:H$39)</f>
        <v>11</v>
      </c>
      <c r="J18" s="66"/>
      <c r="K18" s="65">
        <f>'Tbl 10'!E17/'Tbl11'!E17</f>
        <v>5027.1685134204281</v>
      </c>
      <c r="L18" s="66">
        <f t="shared" ref="L18:L22" si="15">RANK(K18,K$12:K$39)</f>
        <v>15</v>
      </c>
      <c r="M18" s="66"/>
      <c r="N18" s="65">
        <f>'Tbl 10'!F17/'Tbl11'!E17</f>
        <v>197.76698708084871</v>
      </c>
      <c r="O18" s="66">
        <f t="shared" ref="O18:O22" si="16">RANK(N18,N$12:N$39)</f>
        <v>19</v>
      </c>
      <c r="P18" s="66"/>
      <c r="Q18" s="65">
        <f>'Tbl 10'!G17/'Tbl11'!E17</f>
        <v>173.37574911664669</v>
      </c>
      <c r="R18" s="66">
        <f t="shared" ref="R18:R22" si="17">RANK(Q18,Q$12:Q$39)</f>
        <v>9</v>
      </c>
      <c r="S18" s="66"/>
      <c r="T18" s="65">
        <f>'Tbl 10'!H17/'Tbl11'!E17</f>
        <v>1072.6762434323189</v>
      </c>
      <c r="U18" s="66">
        <f t="shared" ref="U18:U22" si="18">RANK(T18,T$12:T$39)</f>
        <v>21</v>
      </c>
      <c r="V18" s="66"/>
      <c r="W18" s="65">
        <f>'Tbl 10'!I17/'Tbl11'!E17</f>
        <v>118.09609429983833</v>
      </c>
      <c r="X18" s="67">
        <f t="shared" ref="X18:X22" si="19">RANK(W18,W$12:W$39)</f>
        <v>8</v>
      </c>
      <c r="Y18" s="67"/>
      <c r="Z18" s="65">
        <f>'Tbl 10'!J17/'Tbl11'!E17</f>
        <v>131.83309856021998</v>
      </c>
      <c r="AA18" s="67">
        <f t="shared" ref="AA18:AA22" si="20">RANK(Z18,Z$12:Z$39)</f>
        <v>11</v>
      </c>
      <c r="AB18" s="67"/>
      <c r="AC18" s="65">
        <f>'Tbl 10'!K17/'Tbl11'!E17</f>
        <v>710.05331864534526</v>
      </c>
      <c r="AD18" s="67">
        <f t="shared" ref="AD18:AD22" si="21">RANK(AC18,AC$12:AC$39)</f>
        <v>15</v>
      </c>
      <c r="AE18" s="67"/>
      <c r="AF18" s="65">
        <f>'Tbl 10'!L17/'Tbl11'!E17</f>
        <v>813.68657464784451</v>
      </c>
      <c r="AG18" s="67">
        <f t="shared" ref="AG18:AG22" si="22">RANK(AF18,AF$12:AF$39)</f>
        <v>21</v>
      </c>
      <c r="AH18" s="67"/>
      <c r="AI18" s="65">
        <f>'Tbl 10'!M17/'Tbl11'!E17</f>
        <v>165.1135369928067</v>
      </c>
      <c r="AJ18" s="6">
        <f t="shared" ref="AJ18:AJ22" si="23">RANK(AI18,AI$12:AI$39)</f>
        <v>24</v>
      </c>
      <c r="AK18" s="6"/>
      <c r="AL18" s="65">
        <f>('Tbl 10'!N17-'Tbl 10'!O17)/'Tbl11'!E17</f>
        <v>1817.80204976701</v>
      </c>
      <c r="AM18" s="6">
        <f t="shared" ref="AM18:AM22" si="24">RANK(AL18,AL$12:AL$39)</f>
        <v>21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>
      <c r="A19" s="6" t="s">
        <v>25</v>
      </c>
      <c r="B19" s="65">
        <f t="shared" si="12"/>
        <v>11919.089222052262</v>
      </c>
      <c r="C19" s="66">
        <f>RANK(B19,B$12:B46)</f>
        <v>16</v>
      </c>
      <c r="D19" s="66"/>
      <c r="E19" s="65">
        <f>'Tbl 10'!C18/'Tbl11'!E18</f>
        <v>201.41648496504197</v>
      </c>
      <c r="F19" s="66">
        <f t="shared" si="13"/>
        <v>23</v>
      </c>
      <c r="G19" s="66"/>
      <c r="H19" s="65">
        <f>'Tbl 10'!D18/'Tbl11'!E18</f>
        <v>903.11202636376402</v>
      </c>
      <c r="I19" s="66">
        <f t="shared" si="14"/>
        <v>14</v>
      </c>
      <c r="J19" s="66"/>
      <c r="K19" s="65">
        <f>'Tbl 10'!E18/'Tbl11'!E18</f>
        <v>4852.8793605384935</v>
      </c>
      <c r="L19" s="66">
        <f t="shared" si="15"/>
        <v>20</v>
      </c>
      <c r="M19" s="66"/>
      <c r="N19" s="65">
        <f>'Tbl 10'!F18/'Tbl11'!E18</f>
        <v>325.22728288959678</v>
      </c>
      <c r="O19" s="66">
        <f t="shared" si="16"/>
        <v>6</v>
      </c>
      <c r="P19" s="66"/>
      <c r="Q19" s="65">
        <f>'Tbl 10'!G18/'Tbl11'!E18</f>
        <v>73.662829897630061</v>
      </c>
      <c r="R19" s="66">
        <f t="shared" si="17"/>
        <v>21</v>
      </c>
      <c r="S19" s="66"/>
      <c r="T19" s="65">
        <f>'Tbl 10'!H18/'Tbl11'!E18</f>
        <v>1282.9424921369471</v>
      </c>
      <c r="U19" s="66">
        <f t="shared" si="18"/>
        <v>15</v>
      </c>
      <c r="V19" s="66"/>
      <c r="W19" s="65">
        <f>'Tbl 10'!I18/'Tbl11'!E18</f>
        <v>62.923884047518882</v>
      </c>
      <c r="X19" s="67">
        <f t="shared" si="19"/>
        <v>19</v>
      </c>
      <c r="Y19" s="6"/>
      <c r="Z19" s="65">
        <f>'Tbl 10'!J18/'Tbl11'!E18</f>
        <v>137.29157241020093</v>
      </c>
      <c r="AA19" s="67">
        <f t="shared" si="20"/>
        <v>10</v>
      </c>
      <c r="AB19" s="6"/>
      <c r="AC19" s="65">
        <f>'Tbl 10'!K18/'Tbl11'!E18</f>
        <v>814.98188472864945</v>
      </c>
      <c r="AD19" s="67">
        <f t="shared" si="21"/>
        <v>11</v>
      </c>
      <c r="AE19" s="67"/>
      <c r="AF19" s="65">
        <f>'Tbl 10'!L18/'Tbl11'!E18</f>
        <v>922.6110407276077</v>
      </c>
      <c r="AG19" s="67">
        <f t="shared" si="22"/>
        <v>10</v>
      </c>
      <c r="AH19" s="67"/>
      <c r="AI19" s="65">
        <f>'Tbl 10'!M18/'Tbl11'!E18</f>
        <v>261.42706412644992</v>
      </c>
      <c r="AJ19" s="6">
        <f t="shared" si="23"/>
        <v>14</v>
      </c>
      <c r="AK19" s="6"/>
      <c r="AL19" s="65">
        <f>('Tbl 10'!N18-'Tbl 10'!O18)/'Tbl11'!E18</f>
        <v>2080.6132992203607</v>
      </c>
      <c r="AM19" s="6">
        <f t="shared" si="24"/>
        <v>9</v>
      </c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>
      <c r="A20" s="6" t="s">
        <v>26</v>
      </c>
      <c r="B20" s="65">
        <f t="shared" si="12"/>
        <v>11765.533656958169</v>
      </c>
      <c r="C20" s="66">
        <f>RANK(B20,B$12:B47)</f>
        <v>18</v>
      </c>
      <c r="D20" s="66"/>
      <c r="E20" s="65">
        <f>'Tbl 10'!C19/'Tbl11'!E19</f>
        <v>283.09938279557946</v>
      </c>
      <c r="F20" s="66">
        <f t="shared" si="13"/>
        <v>16</v>
      </c>
      <c r="G20" s="66"/>
      <c r="H20" s="65">
        <f>'Tbl 10'!D19/'Tbl11'!E19</f>
        <v>931.75243603889601</v>
      </c>
      <c r="I20" s="66">
        <f t="shared" si="14"/>
        <v>10</v>
      </c>
      <c r="J20" s="66"/>
      <c r="K20" s="65">
        <f>'Tbl 10'!E19/'Tbl11'!E19</f>
        <v>4898.7447749010025</v>
      </c>
      <c r="L20" s="66">
        <f t="shared" si="15"/>
        <v>18</v>
      </c>
      <c r="M20" s="66"/>
      <c r="N20" s="65">
        <f>'Tbl 10'!F19/'Tbl11'!E19</f>
        <v>322.629254880872</v>
      </c>
      <c r="O20" s="66">
        <f t="shared" si="16"/>
        <v>7</v>
      </c>
      <c r="P20" s="66"/>
      <c r="Q20" s="65">
        <f>'Tbl 10'!G19/'Tbl11'!E19</f>
        <v>164.54123628188776</v>
      </c>
      <c r="R20" s="66">
        <f t="shared" si="17"/>
        <v>12</v>
      </c>
      <c r="S20" s="66"/>
      <c r="T20" s="65">
        <f>'Tbl 10'!H19/'Tbl11'!E19</f>
        <v>1559.3310773164953</v>
      </c>
      <c r="U20" s="66">
        <f t="shared" si="18"/>
        <v>7</v>
      </c>
      <c r="V20" s="66"/>
      <c r="W20" s="65">
        <f>'Tbl 10'!I19/'Tbl11'!E19</f>
        <v>74.675424494748057</v>
      </c>
      <c r="X20" s="67">
        <f t="shared" si="19"/>
        <v>16</v>
      </c>
      <c r="Y20" s="67"/>
      <c r="Z20" s="65">
        <f>'Tbl 10'!J19/'Tbl11'!E19</f>
        <v>105.94620916930707</v>
      </c>
      <c r="AA20" s="67">
        <f t="shared" si="20"/>
        <v>17</v>
      </c>
      <c r="AB20" s="67"/>
      <c r="AC20" s="65">
        <f>'Tbl 10'!K19/'Tbl11'!E19</f>
        <v>658.38901518114733</v>
      </c>
      <c r="AD20" s="67">
        <f t="shared" si="21"/>
        <v>18</v>
      </c>
      <c r="AE20" s="67"/>
      <c r="AF20" s="65">
        <f>'Tbl 10'!L19/'Tbl11'!E19</f>
        <v>824.40441829383656</v>
      </c>
      <c r="AG20" s="67">
        <f t="shared" si="22"/>
        <v>19</v>
      </c>
      <c r="AH20" s="67"/>
      <c r="AI20" s="65">
        <f>'Tbl 10'!M19/'Tbl11'!E19</f>
        <v>281.6649690145685</v>
      </c>
      <c r="AJ20" s="6">
        <f t="shared" si="23"/>
        <v>10</v>
      </c>
      <c r="AK20" s="6"/>
      <c r="AL20" s="65">
        <f>('Tbl 10'!N19-'Tbl 10'!O19)/'Tbl11'!E19</f>
        <v>1660.3554585898291</v>
      </c>
      <c r="AM20" s="6">
        <f t="shared" si="24"/>
        <v>24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>
      <c r="A21" s="6" t="s">
        <v>27</v>
      </c>
      <c r="B21" s="65">
        <f t="shared" si="12"/>
        <v>12310.115547196976</v>
      </c>
      <c r="C21" s="66">
        <f>RANK(B21,B$12:B48)</f>
        <v>12</v>
      </c>
      <c r="D21" s="66"/>
      <c r="E21" s="65">
        <f>'Tbl 10'!C20/'Tbl11'!E20</f>
        <v>362.78092146683923</v>
      </c>
      <c r="F21" s="66">
        <f t="shared" si="13"/>
        <v>8</v>
      </c>
      <c r="G21" s="66"/>
      <c r="H21" s="65">
        <f>'Tbl 10'!D20/'Tbl11'!E20</f>
        <v>855.1513183773103</v>
      </c>
      <c r="I21" s="66">
        <f t="shared" si="14"/>
        <v>16</v>
      </c>
      <c r="J21" s="66"/>
      <c r="K21" s="65">
        <f>'Tbl 10'!E20/'Tbl11'!E20</f>
        <v>5149.5754563938954</v>
      </c>
      <c r="L21" s="66">
        <f t="shared" si="15"/>
        <v>9</v>
      </c>
      <c r="M21" s="66"/>
      <c r="N21" s="65">
        <f>'Tbl 10'!F20/'Tbl11'!E20</f>
        <v>348.05085283831642</v>
      </c>
      <c r="O21" s="66">
        <f t="shared" si="16"/>
        <v>5</v>
      </c>
      <c r="P21" s="66"/>
      <c r="Q21" s="65">
        <f>'Tbl 10'!G20/'Tbl11'!E20</f>
        <v>76.648950144971522</v>
      </c>
      <c r="R21" s="66">
        <f t="shared" si="17"/>
        <v>20</v>
      </c>
      <c r="S21" s="66"/>
      <c r="T21" s="65">
        <f>'Tbl 10'!H20/'Tbl11'!E20</f>
        <v>1240.2549988268113</v>
      </c>
      <c r="U21" s="66">
        <f t="shared" si="18"/>
        <v>17</v>
      </c>
      <c r="V21" s="66"/>
      <c r="W21" s="65">
        <f>'Tbl 10'!I20/'Tbl11'!E20</f>
        <v>146.54690054540177</v>
      </c>
      <c r="X21" s="67">
        <f t="shared" si="19"/>
        <v>6</v>
      </c>
      <c r="Y21" s="67"/>
      <c r="Z21" s="65">
        <f>'Tbl 10'!J20/'Tbl11'!E20</f>
        <v>122.29810773312614</v>
      </c>
      <c r="AA21" s="67">
        <f t="shared" si="20"/>
        <v>14</v>
      </c>
      <c r="AB21" s="6"/>
      <c r="AC21" s="65">
        <f>'Tbl 10'!K20/'Tbl11'!E20</f>
        <v>974.84918296143928</v>
      </c>
      <c r="AD21" s="67">
        <f t="shared" si="21"/>
        <v>4</v>
      </c>
      <c r="AE21" s="6"/>
      <c r="AF21" s="65">
        <f>'Tbl 10'!L20/'Tbl11'!E20</f>
        <v>1002.0068899846793</v>
      </c>
      <c r="AG21" s="67">
        <f t="shared" si="22"/>
        <v>4</v>
      </c>
      <c r="AH21" s="67"/>
      <c r="AI21" s="65">
        <f>'Tbl 10'!M20/'Tbl11'!E20</f>
        <v>254.16407826700956</v>
      </c>
      <c r="AJ21" s="6">
        <f t="shared" si="23"/>
        <v>15</v>
      </c>
      <c r="AK21" s="6"/>
      <c r="AL21" s="65">
        <f>('Tbl 10'!N20-'Tbl 10'!O20)/'Tbl11'!E20</f>
        <v>1777.7878896571769</v>
      </c>
      <c r="AM21" s="6">
        <f t="shared" si="24"/>
        <v>23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>
      <c r="A22" s="6" t="s">
        <v>28</v>
      </c>
      <c r="B22" s="65">
        <f t="shared" si="12"/>
        <v>13139.509676294794</v>
      </c>
      <c r="C22" s="66">
        <f>RANK(B22,B$12:B49)</f>
        <v>7</v>
      </c>
      <c r="D22" s="66"/>
      <c r="E22" s="65">
        <f>'Tbl 10'!C21/'Tbl11'!E21</f>
        <v>332.59534185340141</v>
      </c>
      <c r="F22" s="66">
        <f t="shared" si="13"/>
        <v>11</v>
      </c>
      <c r="G22" s="66"/>
      <c r="H22" s="65">
        <f>'Tbl 10'!D21/'Tbl11'!E21</f>
        <v>1209.8532615049573</v>
      </c>
      <c r="I22" s="66">
        <f t="shared" si="14"/>
        <v>2</v>
      </c>
      <c r="J22" s="66"/>
      <c r="K22" s="65">
        <f>'Tbl 10'!E21/'Tbl11'!E21</f>
        <v>5112.2259338644062</v>
      </c>
      <c r="L22" s="66">
        <f t="shared" si="15"/>
        <v>13</v>
      </c>
      <c r="M22" s="66"/>
      <c r="N22" s="65">
        <f>'Tbl 10'!F21/'Tbl11'!E21</f>
        <v>632.08709037767221</v>
      </c>
      <c r="O22" s="66">
        <f t="shared" si="16"/>
        <v>1</v>
      </c>
      <c r="P22" s="66"/>
      <c r="Q22" s="65">
        <f>'Tbl 10'!G21/'Tbl11'!E21</f>
        <v>352.89818786176852</v>
      </c>
      <c r="R22" s="66">
        <f t="shared" si="17"/>
        <v>4</v>
      </c>
      <c r="S22" s="66"/>
      <c r="T22" s="65">
        <f>'Tbl 10'!H21/'Tbl11'!E21</f>
        <v>1304.894742392114</v>
      </c>
      <c r="U22" s="66">
        <f t="shared" si="18"/>
        <v>14</v>
      </c>
      <c r="V22" s="66"/>
      <c r="W22" s="65">
        <f>'Tbl 10'!I21/'Tbl11'!E21</f>
        <v>139.7631887214167</v>
      </c>
      <c r="X22" s="67">
        <f t="shared" si="19"/>
        <v>7</v>
      </c>
      <c r="Y22" s="67"/>
      <c r="Z22" s="65">
        <f>'Tbl 10'!J21/'Tbl11'!E21</f>
        <v>128.25858215370508</v>
      </c>
      <c r="AA22" s="67">
        <f t="shared" si="20"/>
        <v>12</v>
      </c>
      <c r="AB22" s="67"/>
      <c r="AC22" s="65">
        <f>'Tbl 10'!K21/'Tbl11'!E21</f>
        <v>811.50792137085227</v>
      </c>
      <c r="AD22" s="67">
        <f t="shared" si="21"/>
        <v>12</v>
      </c>
      <c r="AE22" s="67"/>
      <c r="AF22" s="65">
        <f>'Tbl 10'!L21/'Tbl11'!E21</f>
        <v>882.21434351538755</v>
      </c>
      <c r="AG22" s="67">
        <f t="shared" si="22"/>
        <v>16</v>
      </c>
      <c r="AH22" s="67"/>
      <c r="AI22" s="65">
        <f>'Tbl 10'!M21/'Tbl11'!E21</f>
        <v>289.39851911284313</v>
      </c>
      <c r="AJ22" s="6">
        <f t="shared" si="23"/>
        <v>9</v>
      </c>
      <c r="AK22" s="6"/>
      <c r="AL22" s="65">
        <f>('Tbl 10'!N21-'Tbl 10'!O21)/'Tbl11'!E21</f>
        <v>1943.8125635662677</v>
      </c>
      <c r="AM22" s="6">
        <f t="shared" si="24"/>
        <v>12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>
      <c r="C23" s="66"/>
      <c r="D23" s="66"/>
      <c r="F23" s="66"/>
      <c r="I23" s="66"/>
      <c r="L23" s="66"/>
      <c r="O23" s="66"/>
      <c r="Q23" s="65"/>
      <c r="R23" s="66"/>
      <c r="T23" s="65"/>
      <c r="U23" s="66"/>
      <c r="W23" s="65"/>
      <c r="X23" s="67"/>
      <c r="Z23" s="65"/>
      <c r="AA23" s="67"/>
      <c r="AC23" s="65"/>
      <c r="AD23" s="67"/>
      <c r="AF23" s="65"/>
      <c r="AG23" s="67"/>
      <c r="AI23" s="65"/>
      <c r="AJ23" s="6"/>
      <c r="AL23" s="65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>
      <c r="A24" s="6" t="s">
        <v>29</v>
      </c>
      <c r="B24" s="65">
        <f t="shared" ref="B24:B28" si="25">+E24+H24+K24+N24+Q24+T24+W24+Z24+AC24+AF24+AI24+AL24</f>
        <v>11781.413428598362</v>
      </c>
      <c r="C24" s="66">
        <f>RANK(B24,B$12:B51)</f>
        <v>17</v>
      </c>
      <c r="D24" s="66"/>
      <c r="E24" s="65">
        <f>'Tbl 10'!C23/'Tbl11'!E23</f>
        <v>232.97130024130792</v>
      </c>
      <c r="F24" s="66">
        <f t="shared" ref="F24:F28" si="26">RANK(E24,E$12:E$39)</f>
        <v>22</v>
      </c>
      <c r="G24" s="66"/>
      <c r="H24" s="65">
        <f>'Tbl 10'!D23/'Tbl11'!E23</f>
        <v>813.29272389210325</v>
      </c>
      <c r="I24" s="66">
        <f t="shared" ref="I24:I28" si="27">RANK(H24,H$12:H$39)</f>
        <v>20</v>
      </c>
      <c r="J24" s="66"/>
      <c r="K24" s="65">
        <f>'Tbl 10'!E23/'Tbl11'!E23</f>
        <v>5168.7532970212442</v>
      </c>
      <c r="L24" s="66">
        <f t="shared" ref="L24:L28" si="28">RANK(K24,K$12:K$39)</f>
        <v>8</v>
      </c>
      <c r="M24" s="66"/>
      <c r="N24" s="65">
        <f>'Tbl 10'!F23/'Tbl11'!E23</f>
        <v>283.98334227795152</v>
      </c>
      <c r="O24" s="66">
        <f t="shared" ref="O24:O28" si="29">RANK(N24,N$12:N$39)</f>
        <v>13</v>
      </c>
      <c r="P24" s="66"/>
      <c r="Q24" s="65">
        <f>'Tbl 10'!G23/'Tbl11'!E23</f>
        <v>44.550907036768287</v>
      </c>
      <c r="R24" s="66">
        <f t="shared" ref="R24:R28" si="30">RANK(Q24,Q$12:Q$39)</f>
        <v>24</v>
      </c>
      <c r="S24" s="66"/>
      <c r="T24" s="65">
        <f>'Tbl 10'!H23/'Tbl11'!E23</f>
        <v>1244.1203327135513</v>
      </c>
      <c r="U24" s="66">
        <f t="shared" ref="U24:U28" si="31">RANK(T24,T$12:T$39)</f>
        <v>16</v>
      </c>
      <c r="V24" s="66"/>
      <c r="W24" s="65">
        <f>'Tbl 10'!I23/'Tbl11'!E23</f>
        <v>69.507715422052584</v>
      </c>
      <c r="X24" s="67">
        <f t="shared" ref="X24:X28" si="32">RANK(W24,W$12:W$39)</f>
        <v>18</v>
      </c>
      <c r="Y24" s="67"/>
      <c r="Z24" s="65">
        <f>'Tbl 10'!J23/'Tbl11'!E23</f>
        <v>168.22029006806221</v>
      </c>
      <c r="AA24" s="67">
        <f t="shared" ref="AA24:AA28" si="33">RANK(Z24,Z$12:Z$39)</f>
        <v>2</v>
      </c>
      <c r="AB24" s="67"/>
      <c r="AC24" s="65">
        <f>'Tbl 10'!K23/'Tbl11'!E23</f>
        <v>460.59859965332481</v>
      </c>
      <c r="AD24" s="67">
        <f t="shared" ref="AD24:AD28" si="34">RANK(AC24,AC$12:AC$39)</f>
        <v>24</v>
      </c>
      <c r="AE24" s="67"/>
      <c r="AF24" s="65">
        <f>'Tbl 10'!L23/'Tbl11'!E23</f>
        <v>889.16001191449391</v>
      </c>
      <c r="AG24" s="67">
        <f t="shared" ref="AG24:AG28" si="35">RANK(AF24,AF$12:AF$39)</f>
        <v>15</v>
      </c>
      <c r="AH24" s="67"/>
      <c r="AI24" s="65">
        <f>'Tbl 10'!M23/'Tbl11'!E23</f>
        <v>276.43001691385746</v>
      </c>
      <c r="AJ24" s="6">
        <f t="shared" ref="AJ24:AJ28" si="36">RANK(AI24,AI$12:AI$39)</f>
        <v>11</v>
      </c>
      <c r="AK24" s="6"/>
      <c r="AL24" s="65">
        <f>('Tbl 10'!N23-'Tbl 10'!O23)/'Tbl11'!E23</f>
        <v>2129.8248914436467</v>
      </c>
      <c r="AM24" s="6">
        <f t="shared" ref="AM24:AM28" si="37">RANK(AL24,AL$12:AL$39)</f>
        <v>7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>
      <c r="A25" s="6" t="s">
        <v>30</v>
      </c>
      <c r="B25" s="65">
        <f t="shared" si="25"/>
        <v>12587.218593876623</v>
      </c>
      <c r="C25" s="66">
        <f>RANK(B25,B$12:B52)</f>
        <v>9</v>
      </c>
      <c r="D25" s="66"/>
      <c r="E25" s="65">
        <f>'Tbl 10'!C24/'Tbl11'!E24</f>
        <v>456.44502551720353</v>
      </c>
      <c r="F25" s="66">
        <f t="shared" si="26"/>
        <v>6</v>
      </c>
      <c r="G25" s="66"/>
      <c r="H25" s="65">
        <f>'Tbl 10'!D24/'Tbl11'!E24</f>
        <v>729.10301816385879</v>
      </c>
      <c r="I25" s="66">
        <f t="shared" si="27"/>
        <v>22</v>
      </c>
      <c r="J25" s="66"/>
      <c r="K25" s="65">
        <f>'Tbl 10'!E24/'Tbl11'!E24</f>
        <v>5144.8713109806304</v>
      </c>
      <c r="L25" s="66">
        <f t="shared" si="28"/>
        <v>10</v>
      </c>
      <c r="M25" s="66"/>
      <c r="N25" s="65">
        <f>'Tbl 10'!F24/'Tbl11'!E24</f>
        <v>308.85181089831548</v>
      </c>
      <c r="O25" s="66">
        <f t="shared" si="29"/>
        <v>8</v>
      </c>
      <c r="P25" s="66"/>
      <c r="Q25" s="65">
        <f>'Tbl 10'!G24/'Tbl11'!E24</f>
        <v>99.689112659825497</v>
      </c>
      <c r="R25" s="66">
        <f t="shared" si="30"/>
        <v>17</v>
      </c>
      <c r="S25" s="66"/>
      <c r="T25" s="65">
        <f>'Tbl 10'!H24/'Tbl11'!E24</f>
        <v>1068.7958733468697</v>
      </c>
      <c r="U25" s="66">
        <f t="shared" si="31"/>
        <v>22</v>
      </c>
      <c r="V25" s="66"/>
      <c r="W25" s="65">
        <f>'Tbl 10'!I24/'Tbl11'!E24</f>
        <v>200.52992646655326</v>
      </c>
      <c r="X25" s="67">
        <f t="shared" si="32"/>
        <v>3</v>
      </c>
      <c r="Y25" s="6"/>
      <c r="Z25" s="65">
        <f>'Tbl 10'!J24/'Tbl11'!E24</f>
        <v>145.08654447676017</v>
      </c>
      <c r="AA25" s="67">
        <f t="shared" si="33"/>
        <v>6</v>
      </c>
      <c r="AB25" s="6"/>
      <c r="AC25" s="65">
        <f>'Tbl 10'!K24/'Tbl11'!E24</f>
        <v>1084.3924984909181</v>
      </c>
      <c r="AD25" s="67">
        <f t="shared" si="34"/>
        <v>2</v>
      </c>
      <c r="AE25" s="67"/>
      <c r="AF25" s="65">
        <f>'Tbl 10'!L24/'Tbl11'!E24</f>
        <v>1009.0334000987764</v>
      </c>
      <c r="AG25" s="67">
        <f t="shared" si="35"/>
        <v>3</v>
      </c>
      <c r="AH25" s="67"/>
      <c r="AI25" s="65">
        <f>'Tbl 10'!M24/'Tbl11'!E24</f>
        <v>241.03489546177909</v>
      </c>
      <c r="AJ25" s="6">
        <f t="shared" si="36"/>
        <v>16</v>
      </c>
      <c r="AK25" s="6"/>
      <c r="AL25" s="65">
        <f>('Tbl 10'!N24-'Tbl 10'!O24)/'Tbl11'!E24</f>
        <v>2099.3851773151323</v>
      </c>
      <c r="AM25" s="6">
        <f t="shared" si="37"/>
        <v>8</v>
      </c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>
      <c r="A26" s="6" t="s">
        <v>31</v>
      </c>
      <c r="B26" s="65">
        <f t="shared" si="25"/>
        <v>11292.142976211477</v>
      </c>
      <c r="C26" s="66">
        <f>RANK(B26,B$12:B53)</f>
        <v>22</v>
      </c>
      <c r="D26" s="66"/>
      <c r="E26" s="65">
        <f>'Tbl 10'!C25/'Tbl11'!E25</f>
        <v>296.62492911384527</v>
      </c>
      <c r="F26" s="66">
        <f t="shared" si="26"/>
        <v>15</v>
      </c>
      <c r="G26" s="66"/>
      <c r="H26" s="65">
        <f>'Tbl 10'!D25/'Tbl11'!E25</f>
        <v>701.81904549698459</v>
      </c>
      <c r="I26" s="66">
        <f t="shared" si="27"/>
        <v>24</v>
      </c>
      <c r="J26" s="66"/>
      <c r="K26" s="65">
        <f>'Tbl 10'!E25/'Tbl11'!E25</f>
        <v>4442.4691007717356</v>
      </c>
      <c r="L26" s="66">
        <f t="shared" si="28"/>
        <v>24</v>
      </c>
      <c r="M26" s="66"/>
      <c r="N26" s="65">
        <f>'Tbl 10'!F25/'Tbl11'!E25</f>
        <v>231.56510223691959</v>
      </c>
      <c r="O26" s="66">
        <f t="shared" si="29"/>
        <v>16</v>
      </c>
      <c r="P26" s="66"/>
      <c r="Q26" s="65">
        <f>'Tbl 10'!G25/'Tbl11'!E25</f>
        <v>91.390207885055531</v>
      </c>
      <c r="R26" s="66">
        <f t="shared" si="30"/>
        <v>18</v>
      </c>
      <c r="S26" s="66"/>
      <c r="T26" s="65">
        <f>'Tbl 10'!H25/'Tbl11'!E25</f>
        <v>1138.1058664665122</v>
      </c>
      <c r="U26" s="66">
        <f t="shared" si="31"/>
        <v>20</v>
      </c>
      <c r="V26" s="66"/>
      <c r="W26" s="65">
        <f>'Tbl 10'!I25/'Tbl11'!E25</f>
        <v>46.232235208042788</v>
      </c>
      <c r="X26" s="67">
        <f t="shared" si="32"/>
        <v>24</v>
      </c>
      <c r="Y26" s="67"/>
      <c r="Z26" s="65">
        <f>'Tbl 10'!J25/'Tbl11'!E25</f>
        <v>90.173529303899997</v>
      </c>
      <c r="AA26" s="67">
        <f t="shared" si="33"/>
        <v>20</v>
      </c>
      <c r="AB26" s="67"/>
      <c r="AC26" s="65">
        <f>'Tbl 10'!K25/'Tbl11'!E25</f>
        <v>847.78539465427741</v>
      </c>
      <c r="AD26" s="67">
        <f t="shared" si="34"/>
        <v>9</v>
      </c>
      <c r="AE26" s="67"/>
      <c r="AF26" s="65">
        <f>'Tbl 10'!L25/'Tbl11'!E25</f>
        <v>790.0098564077839</v>
      </c>
      <c r="AG26" s="67">
        <f t="shared" si="35"/>
        <v>24</v>
      </c>
      <c r="AH26" s="67"/>
      <c r="AI26" s="65">
        <f>'Tbl 10'!M25/'Tbl11'!E25</f>
        <v>347.24790440215685</v>
      </c>
      <c r="AJ26" s="6">
        <f t="shared" si="36"/>
        <v>4</v>
      </c>
      <c r="AK26" s="6"/>
      <c r="AL26" s="65">
        <f>('Tbl 10'!N25-'Tbl 10'!O25)/'Tbl11'!E25</f>
        <v>2268.7198042642631</v>
      </c>
      <c r="AM26" s="6">
        <f t="shared" si="37"/>
        <v>6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>
      <c r="A27" s="6" t="s">
        <v>32</v>
      </c>
      <c r="B27" s="65">
        <f t="shared" si="25"/>
        <v>14061.428691398345</v>
      </c>
      <c r="C27" s="66">
        <f>RANK(B27,B$12:B54)</f>
        <v>4</v>
      </c>
      <c r="D27" s="66"/>
      <c r="E27" s="65">
        <f>'Tbl 10'!C26/'Tbl11'!E26</f>
        <v>240.77629531989461</v>
      </c>
      <c r="F27" s="66">
        <f t="shared" si="26"/>
        <v>20</v>
      </c>
      <c r="G27" s="66"/>
      <c r="H27" s="65">
        <f>'Tbl 10'!D26/'Tbl11'!E26</f>
        <v>1143.8135395644765</v>
      </c>
      <c r="I27" s="66">
        <f t="shared" si="27"/>
        <v>4</v>
      </c>
      <c r="J27" s="66"/>
      <c r="K27" s="65">
        <f>'Tbl 10'!E26/'Tbl11'!E26</f>
        <v>6344.3965375533799</v>
      </c>
      <c r="L27" s="66">
        <f t="shared" si="28"/>
        <v>2</v>
      </c>
      <c r="M27" s="66"/>
      <c r="N27" s="65">
        <f>'Tbl 10'!F26/'Tbl11'!E26</f>
        <v>285.78949375519932</v>
      </c>
      <c r="O27" s="66">
        <f t="shared" si="29"/>
        <v>12</v>
      </c>
      <c r="P27" s="66"/>
      <c r="Q27" s="65">
        <f>'Tbl 10'!G26/'Tbl11'!E26</f>
        <v>68.679706036436485</v>
      </c>
      <c r="R27" s="66">
        <f t="shared" si="30"/>
        <v>22</v>
      </c>
      <c r="S27" s="66"/>
      <c r="T27" s="65">
        <f>'Tbl 10'!H26/'Tbl11'!E26</f>
        <v>1890.0642131305483</v>
      </c>
      <c r="U27" s="66">
        <f t="shared" si="31"/>
        <v>2</v>
      </c>
      <c r="V27" s="66"/>
      <c r="W27" s="65">
        <f>'Tbl 10'!I26/'Tbl11'!E26</f>
        <v>60.12038289747214</v>
      </c>
      <c r="X27" s="67">
        <f t="shared" si="32"/>
        <v>21</v>
      </c>
      <c r="Y27" s="67"/>
      <c r="Z27" s="65">
        <f>'Tbl 10'!J26/'Tbl11'!E26</f>
        <v>141.06269378848941</v>
      </c>
      <c r="AA27" s="67">
        <f t="shared" si="33"/>
        <v>8</v>
      </c>
      <c r="AB27" s="6"/>
      <c r="AC27" s="65">
        <f>'Tbl 10'!K26/'Tbl11'!E26</f>
        <v>730.39612682635061</v>
      </c>
      <c r="AD27" s="67">
        <f t="shared" si="34"/>
        <v>14</v>
      </c>
      <c r="AE27" s="6"/>
      <c r="AF27" s="65">
        <f>'Tbl 10'!L26/'Tbl11'!E26</f>
        <v>812.89184495739175</v>
      </c>
      <c r="AG27" s="67">
        <f t="shared" si="35"/>
        <v>22</v>
      </c>
      <c r="AH27" s="67"/>
      <c r="AI27" s="65">
        <f>'Tbl 10'!M26/'Tbl11'!E26</f>
        <v>473.52786453638998</v>
      </c>
      <c r="AJ27" s="6">
        <f t="shared" si="36"/>
        <v>2</v>
      </c>
      <c r="AK27" s="6"/>
      <c r="AL27" s="65">
        <f>('Tbl 10'!N26-'Tbl 10'!O26)/'Tbl11'!E26</f>
        <v>1869.9099930323155</v>
      </c>
      <c r="AM27" s="6">
        <f t="shared" si="37"/>
        <v>17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>
      <c r="A28" s="6" t="s">
        <v>33</v>
      </c>
      <c r="B28" s="65">
        <f t="shared" si="25"/>
        <v>12653.34677953668</v>
      </c>
      <c r="C28" s="66">
        <f>RANK(B28,B$12:B55)</f>
        <v>8</v>
      </c>
      <c r="D28" s="66"/>
      <c r="E28" s="65">
        <f>'Tbl 10'!C27/'Tbl11'!E27</f>
        <v>485.44087488065901</v>
      </c>
      <c r="F28" s="66">
        <f t="shared" si="26"/>
        <v>5</v>
      </c>
      <c r="G28" s="66"/>
      <c r="H28" s="65">
        <f>'Tbl 10'!D27/'Tbl11'!E27</f>
        <v>986.90985129529395</v>
      </c>
      <c r="I28" s="66">
        <f t="shared" si="27"/>
        <v>7</v>
      </c>
      <c r="J28" s="66"/>
      <c r="K28" s="65">
        <f>'Tbl 10'!E27/'Tbl11'!E27</f>
        <v>4784.3185050449893</v>
      </c>
      <c r="L28" s="66">
        <f t="shared" si="28"/>
        <v>22</v>
      </c>
      <c r="M28" s="66"/>
      <c r="N28" s="65">
        <f>'Tbl 10'!F27/'Tbl11'!E27</f>
        <v>257.29359155043301</v>
      </c>
      <c r="O28" s="66">
        <f t="shared" si="29"/>
        <v>14</v>
      </c>
      <c r="P28" s="66"/>
      <c r="Q28" s="65">
        <f>'Tbl 10'!G27/'Tbl11'!E27</f>
        <v>440.44775832108729</v>
      </c>
      <c r="R28" s="66">
        <f t="shared" si="30"/>
        <v>2</v>
      </c>
      <c r="S28" s="66"/>
      <c r="T28" s="65">
        <f>'Tbl 10'!H27/'Tbl11'!E27</f>
        <v>1401.7153759971184</v>
      </c>
      <c r="U28" s="66">
        <f t="shared" si="31"/>
        <v>11</v>
      </c>
      <c r="V28" s="66"/>
      <c r="W28" s="65">
        <f>'Tbl 10'!I27/'Tbl11'!E27</f>
        <v>92.796625321199329</v>
      </c>
      <c r="X28" s="67">
        <f t="shared" si="32"/>
        <v>11</v>
      </c>
      <c r="Y28" s="67"/>
      <c r="Z28" s="65">
        <f>'Tbl 10'!J27/'Tbl11'!E27</f>
        <v>152.96814456281902</v>
      </c>
      <c r="AA28" s="67">
        <f t="shared" si="33"/>
        <v>3</v>
      </c>
      <c r="AB28" s="67"/>
      <c r="AC28" s="65">
        <f>'Tbl 10'!K27/'Tbl11'!E27</f>
        <v>939.12852487358793</v>
      </c>
      <c r="AD28" s="67">
        <f t="shared" si="34"/>
        <v>5</v>
      </c>
      <c r="AE28" s="67"/>
      <c r="AF28" s="65">
        <f>'Tbl 10'!L27/'Tbl11'!E27</f>
        <v>952.22756911749536</v>
      </c>
      <c r="AG28" s="67">
        <f t="shared" si="35"/>
        <v>7</v>
      </c>
      <c r="AH28" s="67"/>
      <c r="AI28" s="65">
        <f>'Tbl 10'!M27/'Tbl11'!E27</f>
        <v>327.33131492190165</v>
      </c>
      <c r="AJ28" s="6">
        <f t="shared" si="36"/>
        <v>6</v>
      </c>
      <c r="AK28" s="6"/>
      <c r="AL28" s="65">
        <f>('Tbl 10'!N27-'Tbl 10'!O27)/'Tbl11'!E27</f>
        <v>1832.7686436500956</v>
      </c>
      <c r="AM28" s="6">
        <f t="shared" si="37"/>
        <v>19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>
      <c r="C29" s="66"/>
      <c r="D29" s="66"/>
      <c r="F29" s="66"/>
      <c r="I29" s="66"/>
      <c r="L29" s="66"/>
      <c r="O29" s="66"/>
      <c r="Q29" s="65"/>
      <c r="R29" s="66"/>
      <c r="T29" s="65"/>
      <c r="U29" s="66"/>
      <c r="W29" s="65"/>
      <c r="X29" s="67"/>
      <c r="Z29" s="65"/>
      <c r="AA29" s="67"/>
      <c r="AC29" s="65"/>
      <c r="AD29" s="67"/>
      <c r="AF29" s="65"/>
      <c r="AG29" s="67"/>
      <c r="AI29" s="65"/>
      <c r="AJ29" s="6"/>
      <c r="AL29" s="65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>
      <c r="A30" s="34" t="s">
        <v>34</v>
      </c>
      <c r="B30" s="65">
        <f t="shared" ref="B30:B34" si="38">+E30+H30+K30+N30+Q30+T30+W30+Z30+AC30+AF30+AI30+AL30</f>
        <v>13915.394407058575</v>
      </c>
      <c r="C30" s="66">
        <f>RANK(B30,B$12:B57)</f>
        <v>5</v>
      </c>
      <c r="D30" s="66"/>
      <c r="E30" s="65">
        <f>'Tbl 10'!C29/'Tbl11'!E29</f>
        <v>298.0459980038375</v>
      </c>
      <c r="F30" s="66">
        <f t="shared" ref="F30:F34" si="39">RANK(E30,E$12:E$39)</f>
        <v>14</v>
      </c>
      <c r="G30" s="66"/>
      <c r="H30" s="65">
        <f>'Tbl 10'!D29/'Tbl11'!E29</f>
        <v>959.88485220817893</v>
      </c>
      <c r="I30" s="66">
        <f t="shared" ref="I30:I34" si="40">RANK(H30,H$12:H$39)</f>
        <v>9</v>
      </c>
      <c r="J30" s="66"/>
      <c r="K30" s="65">
        <f>'Tbl 10'!E29/'Tbl11'!E29</f>
        <v>6234.8571806010386</v>
      </c>
      <c r="L30" s="66">
        <f t="shared" ref="L30:L34" si="41">RANK(K30,K$12:K$39)</f>
        <v>3</v>
      </c>
      <c r="M30" s="66"/>
      <c r="N30" s="65">
        <f>'Tbl 10'!F29/'Tbl11'!E29</f>
        <v>164.34462748169295</v>
      </c>
      <c r="O30" s="66">
        <f t="shared" ref="O30:O34" si="42">RANK(N30,N$12:N$39)</f>
        <v>23</v>
      </c>
      <c r="P30" s="66"/>
      <c r="Q30" s="65">
        <f>'Tbl 10'!G29/'Tbl11'!E29</f>
        <v>63.211608357882092</v>
      </c>
      <c r="R30" s="66">
        <f t="shared" ref="R30:R34" si="43">RANK(Q30,Q$12:Q$39)</f>
        <v>23</v>
      </c>
      <c r="S30" s="66"/>
      <c r="T30" s="65">
        <f>'Tbl 10'!H29/'Tbl11'!E29</f>
        <v>1819.4573820018595</v>
      </c>
      <c r="U30" s="66">
        <f t="shared" ref="U30:U34" si="44">RANK(T30,T$12:T$39)</f>
        <v>3</v>
      </c>
      <c r="V30" s="66"/>
      <c r="W30" s="65">
        <f>'Tbl 10'!I29/'Tbl11'!E29</f>
        <v>78.46317821046047</v>
      </c>
      <c r="X30" s="67">
        <f t="shared" ref="X30:X34" si="45">RANK(W30,W$12:W$39)</f>
        <v>14</v>
      </c>
      <c r="Y30" s="67"/>
      <c r="Z30" s="65">
        <f>'Tbl 10'!J29/'Tbl11'!E29</f>
        <v>1.1187154374816615E-2</v>
      </c>
      <c r="AA30" s="67">
        <f t="shared" ref="AA30:AA34" si="46">RANK(Z30,Z$12:Z$39)</f>
        <v>22</v>
      </c>
      <c r="AB30" s="67"/>
      <c r="AC30" s="65">
        <f>'Tbl 10'!K29/'Tbl11'!E29</f>
        <v>634.76551793360522</v>
      </c>
      <c r="AD30" s="67">
        <f t="shared" ref="AD30:AD34" si="47">RANK(AC30,AC$12:AC$39)</f>
        <v>19</v>
      </c>
      <c r="AE30" s="67"/>
      <c r="AF30" s="65">
        <f>'Tbl 10'!L29/'Tbl11'!E29</f>
        <v>919.33255857877293</v>
      </c>
      <c r="AG30" s="67">
        <f t="shared" ref="AG30:AG34" si="48">RANK(AF30,AF$12:AF$39)</f>
        <v>11</v>
      </c>
      <c r="AH30" s="67"/>
      <c r="AI30" s="65">
        <f>'Tbl 10'!M29/'Tbl11'!E29</f>
        <v>223.44968545067121</v>
      </c>
      <c r="AJ30" s="6">
        <f t="shared" ref="AJ30:AJ34" si="49">RANK(AI30,AI$12:AI$39)</f>
        <v>18</v>
      </c>
      <c r="AK30" s="6"/>
      <c r="AL30" s="65">
        <f>('Tbl 10'!N29-'Tbl 10'!O29)/'Tbl11'!E29</f>
        <v>2519.5706310762002</v>
      </c>
      <c r="AM30" s="6">
        <f t="shared" ref="AM30:AM34" si="50">RANK(AL30,AL$12:AL$39)</f>
        <v>1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>
      <c r="A31" s="6" t="s">
        <v>35</v>
      </c>
      <c r="B31" s="65">
        <f t="shared" si="38"/>
        <v>13688.631839654725</v>
      </c>
      <c r="C31" s="66">
        <f>RANK(B31,B$12:B58)</f>
        <v>6</v>
      </c>
      <c r="D31" s="66"/>
      <c r="E31" s="65">
        <f>'Tbl 10'!C30/'Tbl11'!E30</f>
        <v>498.81615933593417</v>
      </c>
      <c r="F31" s="66">
        <f t="shared" si="39"/>
        <v>3</v>
      </c>
      <c r="G31" s="66"/>
      <c r="H31" s="65">
        <f>'Tbl 10'!D30/'Tbl11'!E30</f>
        <v>965.62683640576847</v>
      </c>
      <c r="I31" s="66">
        <f t="shared" si="40"/>
        <v>8</v>
      </c>
      <c r="J31" s="66"/>
      <c r="K31" s="65">
        <f>'Tbl 10'!E30/'Tbl11'!E30</f>
        <v>5033.0920992079036</v>
      </c>
      <c r="L31" s="66">
        <f t="shared" si="41"/>
        <v>14</v>
      </c>
      <c r="M31" s="66"/>
      <c r="N31" s="65">
        <f>'Tbl 10'!F30/'Tbl11'!E30</f>
        <v>150.59677135663119</v>
      </c>
      <c r="O31" s="66">
        <f t="shared" si="42"/>
        <v>24</v>
      </c>
      <c r="P31" s="66"/>
      <c r="Q31" s="65">
        <f>'Tbl 10'!G30/'Tbl11'!E30</f>
        <v>416.15421891602477</v>
      </c>
      <c r="R31" s="66">
        <f t="shared" si="43"/>
        <v>3</v>
      </c>
      <c r="S31" s="66"/>
      <c r="T31" s="65">
        <f>'Tbl 10'!H30/'Tbl11'!E30</f>
        <v>1801.9225667763567</v>
      </c>
      <c r="U31" s="66">
        <f t="shared" si="44"/>
        <v>5</v>
      </c>
      <c r="V31" s="66"/>
      <c r="W31" s="65">
        <f>'Tbl 10'!I30/'Tbl11'!E30</f>
        <v>186.33614595342925</v>
      </c>
      <c r="X31" s="67">
        <f t="shared" si="45"/>
        <v>4</v>
      </c>
      <c r="Y31" s="6"/>
      <c r="Z31" s="65">
        <f>'Tbl 10'!J30/'Tbl11'!E30</f>
        <v>142.80411541312719</v>
      </c>
      <c r="AA31" s="67">
        <f t="shared" si="46"/>
        <v>7</v>
      </c>
      <c r="AB31" s="6"/>
      <c r="AC31" s="65">
        <f>'Tbl 10'!K30/'Tbl11'!E30</f>
        <v>817.28245496164936</v>
      </c>
      <c r="AD31" s="67">
        <f t="shared" si="47"/>
        <v>10</v>
      </c>
      <c r="AE31" s="67"/>
      <c r="AF31" s="65">
        <f>'Tbl 10'!L30/'Tbl11'!E30</f>
        <v>1022.695940471176</v>
      </c>
      <c r="AG31" s="67">
        <f t="shared" si="48"/>
        <v>2</v>
      </c>
      <c r="AH31" s="67"/>
      <c r="AI31" s="65">
        <f>'Tbl 10'!M30/'Tbl11'!E30</f>
        <v>351.50721278812978</v>
      </c>
      <c r="AJ31" s="6">
        <f t="shared" si="49"/>
        <v>3</v>
      </c>
      <c r="AK31" s="6"/>
      <c r="AL31" s="65">
        <f>('Tbl 10'!N30-'Tbl 10'!O30)/'Tbl11'!E30</f>
        <v>2301.797318068594</v>
      </c>
      <c r="AM31" s="6">
        <f t="shared" si="50"/>
        <v>4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>
      <c r="A32" s="6" t="s">
        <v>36</v>
      </c>
      <c r="B32" s="65">
        <f t="shared" si="38"/>
        <v>11604.568104644275</v>
      </c>
      <c r="C32" s="66">
        <f>RANK(B32,B$12:B59)</f>
        <v>20</v>
      </c>
      <c r="D32" s="66"/>
      <c r="E32" s="65">
        <f>'Tbl 10'!C31/'Tbl11'!E31</f>
        <v>253.97017328193905</v>
      </c>
      <c r="F32" s="66">
        <f t="shared" si="39"/>
        <v>18</v>
      </c>
      <c r="G32" s="66"/>
      <c r="H32" s="65">
        <f>'Tbl 10'!D31/'Tbl11'!E31</f>
        <v>712.20978713060413</v>
      </c>
      <c r="I32" s="66">
        <f t="shared" si="40"/>
        <v>23</v>
      </c>
      <c r="J32" s="66"/>
      <c r="K32" s="65">
        <f>'Tbl 10'!E31/'Tbl11'!E31</f>
        <v>5120.4534889050983</v>
      </c>
      <c r="L32" s="66">
        <f t="shared" si="41"/>
        <v>12</v>
      </c>
      <c r="M32" s="66"/>
      <c r="N32" s="65">
        <f>'Tbl 10'!F31/'Tbl11'!E31</f>
        <v>184.29949091919295</v>
      </c>
      <c r="O32" s="66">
        <f t="shared" si="42"/>
        <v>21</v>
      </c>
      <c r="P32" s="66"/>
      <c r="Q32" s="65">
        <f>'Tbl 10'!G31/'Tbl11'!E31</f>
        <v>142.31525922839185</v>
      </c>
      <c r="R32" s="66">
        <f t="shared" si="43"/>
        <v>14</v>
      </c>
      <c r="S32" s="66"/>
      <c r="T32" s="65">
        <f>'Tbl 10'!H31/'Tbl11'!E31</f>
        <v>1228.6641927978603</v>
      </c>
      <c r="U32" s="66">
        <f t="shared" si="44"/>
        <v>18</v>
      </c>
      <c r="V32" s="66"/>
      <c r="W32" s="65">
        <f>'Tbl 10'!I31/'Tbl11'!E31</f>
        <v>58.602966975726638</v>
      </c>
      <c r="X32" s="67">
        <f t="shared" si="45"/>
        <v>22</v>
      </c>
      <c r="Y32" s="67"/>
      <c r="Z32" s="65">
        <f>'Tbl 10'!J31/'Tbl11'!E31</f>
        <v>95.812287391047676</v>
      </c>
      <c r="AA32" s="67">
        <f t="shared" si="46"/>
        <v>19</v>
      </c>
      <c r="AB32" s="67"/>
      <c r="AC32" s="65">
        <f>'Tbl 10'!K31/'Tbl11'!E31</f>
        <v>860.37154981421656</v>
      </c>
      <c r="AD32" s="67">
        <f t="shared" si="47"/>
        <v>8</v>
      </c>
      <c r="AE32" s="67"/>
      <c r="AF32" s="65">
        <f>'Tbl 10'!L31/'Tbl11'!E31</f>
        <v>881.13983539952073</v>
      </c>
      <c r="AG32" s="67">
        <f t="shared" si="48"/>
        <v>17</v>
      </c>
      <c r="AH32" s="67"/>
      <c r="AI32" s="65">
        <f>'Tbl 10'!M31/'Tbl11'!E31</f>
        <v>217.22389971177554</v>
      </c>
      <c r="AJ32" s="6">
        <f t="shared" si="49"/>
        <v>20</v>
      </c>
      <c r="AK32" s="6"/>
      <c r="AL32" s="65">
        <f>('Tbl 10'!N31-'Tbl 10'!O31)/'Tbl11'!E31</f>
        <v>1849.5051730889002</v>
      </c>
      <c r="AM32" s="6">
        <f t="shared" si="50"/>
        <v>18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>
      <c r="A33" s="6" t="s">
        <v>37</v>
      </c>
      <c r="B33" s="65">
        <f t="shared" si="38"/>
        <v>11227.477266377515</v>
      </c>
      <c r="C33" s="66">
        <f>RANK(B33,B$12:B60)</f>
        <v>23</v>
      </c>
      <c r="D33" s="66"/>
      <c r="E33" s="65">
        <f>'Tbl 10'!C32/'Tbl11'!E32</f>
        <v>186.35085489067743</v>
      </c>
      <c r="F33" s="66">
        <f t="shared" si="39"/>
        <v>24</v>
      </c>
      <c r="G33" s="66"/>
      <c r="H33" s="65">
        <f>'Tbl 10'!D32/'Tbl11'!E32</f>
        <v>1007.3821866751802</v>
      </c>
      <c r="I33" s="66">
        <f t="shared" si="40"/>
        <v>6</v>
      </c>
      <c r="J33" s="66"/>
      <c r="K33" s="65">
        <f>'Tbl 10'!E32/'Tbl11'!E32</f>
        <v>4491.2905024897764</v>
      </c>
      <c r="L33" s="66">
        <f t="shared" si="41"/>
        <v>23</v>
      </c>
      <c r="M33" s="66"/>
      <c r="N33" s="65">
        <f>'Tbl 10'!F32/'Tbl11'!E32</f>
        <v>218.97435282206831</v>
      </c>
      <c r="O33" s="66">
        <f t="shared" si="42"/>
        <v>18</v>
      </c>
      <c r="P33" s="66"/>
      <c r="Q33" s="65">
        <f>'Tbl 10'!G32/'Tbl11'!E32</f>
        <v>104.58349947563538</v>
      </c>
      <c r="R33" s="66">
        <f t="shared" si="43"/>
        <v>16</v>
      </c>
      <c r="S33" s="66"/>
      <c r="T33" s="65">
        <f>'Tbl 10'!H32/'Tbl11'!E32</f>
        <v>1174.838770434656</v>
      </c>
      <c r="U33" s="66">
        <f t="shared" si="44"/>
        <v>19</v>
      </c>
      <c r="V33" s="66"/>
      <c r="W33" s="65">
        <f>'Tbl 10'!I32/'Tbl11'!E32</f>
        <v>83.076895955088801</v>
      </c>
      <c r="X33" s="67">
        <f t="shared" si="45"/>
        <v>13</v>
      </c>
      <c r="Y33" s="67"/>
      <c r="Z33" s="65">
        <f>'Tbl 10'!J32/'Tbl11'!E32</f>
        <v>125.62255111557963</v>
      </c>
      <c r="AA33" s="67">
        <f t="shared" si="46"/>
        <v>13</v>
      </c>
      <c r="AB33" s="6"/>
      <c r="AC33" s="65">
        <f>'Tbl 10'!K32/'Tbl11'!E32</f>
        <v>937.22977136468273</v>
      </c>
      <c r="AD33" s="67">
        <f t="shared" si="47"/>
        <v>6</v>
      </c>
      <c r="AE33" s="6"/>
      <c r="AF33" s="65">
        <f>'Tbl 10'!L32/'Tbl11'!E32</f>
        <v>792.63198190340938</v>
      </c>
      <c r="AG33" s="67">
        <f t="shared" si="48"/>
        <v>23</v>
      </c>
      <c r="AH33" s="67"/>
      <c r="AI33" s="65">
        <f>'Tbl 10'!M32/'Tbl11'!E32</f>
        <v>218.18537556446051</v>
      </c>
      <c r="AJ33" s="6">
        <f t="shared" si="49"/>
        <v>19</v>
      </c>
      <c r="AK33" s="6"/>
      <c r="AL33" s="65">
        <f>('Tbl 10'!N32-'Tbl 10'!O32)/'Tbl11'!E32</f>
        <v>1887.3105236863021</v>
      </c>
      <c r="AM33" s="6">
        <f t="shared" si="50"/>
        <v>16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>
      <c r="A34" s="6" t="s">
        <v>38</v>
      </c>
      <c r="B34" s="65">
        <f t="shared" si="38"/>
        <v>14281.495707589815</v>
      </c>
      <c r="C34" s="66">
        <f>RANK(B34,B$12:B61)</f>
        <v>3</v>
      </c>
      <c r="D34" s="66"/>
      <c r="E34" s="65">
        <f>'Tbl 10'!C33/'Tbl11'!E33</f>
        <v>605.74669923983481</v>
      </c>
      <c r="F34" s="66">
        <f t="shared" si="39"/>
        <v>2</v>
      </c>
      <c r="G34" s="66"/>
      <c r="H34" s="65">
        <f>'Tbl 10'!D33/'Tbl11'!E33</f>
        <v>1214.1955685592782</v>
      </c>
      <c r="I34" s="66">
        <f t="shared" si="40"/>
        <v>1</v>
      </c>
      <c r="J34" s="66"/>
      <c r="K34" s="65">
        <f>'Tbl 10'!E33/'Tbl11'!E33</f>
        <v>5565.9738278608193</v>
      </c>
      <c r="L34" s="66">
        <f t="shared" si="41"/>
        <v>4</v>
      </c>
      <c r="M34" s="66"/>
      <c r="N34" s="65">
        <f>'Tbl 10'!F33/'Tbl11'!E33</f>
        <v>304.21420497040737</v>
      </c>
      <c r="O34" s="66">
        <f t="shared" si="42"/>
        <v>9</v>
      </c>
      <c r="P34" s="66"/>
      <c r="Q34" s="65">
        <f>'Tbl 10'!G33/'Tbl11'!E33</f>
        <v>224.84981713400313</v>
      </c>
      <c r="R34" s="66">
        <f t="shared" si="43"/>
        <v>7</v>
      </c>
      <c r="S34" s="66"/>
      <c r="T34" s="65">
        <f>'Tbl 10'!H33/'Tbl11'!E33</f>
        <v>1533.3388974163718</v>
      </c>
      <c r="U34" s="66">
        <f t="shared" si="44"/>
        <v>8</v>
      </c>
      <c r="V34" s="66"/>
      <c r="W34" s="65">
        <f>'Tbl 10'!I33/'Tbl11'!E33</f>
        <v>280.90389192313847</v>
      </c>
      <c r="X34" s="67">
        <f t="shared" si="45"/>
        <v>1</v>
      </c>
      <c r="Y34" s="67"/>
      <c r="Z34" s="65">
        <f>'Tbl 10'!J33/'Tbl11'!E33</f>
        <v>140.78704498575138</v>
      </c>
      <c r="AA34" s="67">
        <f t="shared" si="46"/>
        <v>9</v>
      </c>
      <c r="AB34" s="67"/>
      <c r="AC34" s="65">
        <f>'Tbl 10'!K33/'Tbl11'!E33</f>
        <v>1094.2547143289194</v>
      </c>
      <c r="AD34" s="67">
        <f t="shared" si="47"/>
        <v>1</v>
      </c>
      <c r="AE34" s="67"/>
      <c r="AF34" s="65">
        <f>'Tbl 10'!L33/'Tbl11'!E33</f>
        <v>904.90220897202994</v>
      </c>
      <c r="AG34" s="67">
        <f t="shared" si="48"/>
        <v>12</v>
      </c>
      <c r="AH34" s="67"/>
      <c r="AI34" s="65">
        <f>'Tbl 10'!M33/'Tbl11'!E33</f>
        <v>337.4878702653113</v>
      </c>
      <c r="AJ34" s="6">
        <f t="shared" si="49"/>
        <v>5</v>
      </c>
      <c r="AK34" s="6"/>
      <c r="AL34" s="65">
        <f>('Tbl 10'!N33-'Tbl 10'!O33)/'Tbl11'!E33</f>
        <v>2074.8409619339509</v>
      </c>
      <c r="AM34" s="6">
        <f t="shared" si="50"/>
        <v>10</v>
      </c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>
      <c r="C35" s="66"/>
      <c r="F35" s="66"/>
      <c r="I35" s="66"/>
      <c r="L35" s="66"/>
      <c r="O35" s="66"/>
      <c r="Q35" s="65"/>
      <c r="R35" s="66"/>
      <c r="T35" s="65"/>
      <c r="U35" s="66"/>
      <c r="W35" s="65"/>
      <c r="X35" s="67"/>
      <c r="Z35" s="65"/>
      <c r="AA35" s="67"/>
      <c r="AC35" s="65"/>
      <c r="AD35" s="67"/>
      <c r="AF35" s="65"/>
      <c r="AG35" s="67"/>
      <c r="AI35" s="65"/>
      <c r="AJ35" s="6"/>
      <c r="AL35" s="65"/>
      <c r="AM35" s="6"/>
    </row>
    <row r="36" spans="1:52">
      <c r="A36" s="6" t="s">
        <v>39</v>
      </c>
      <c r="B36" s="65">
        <f t="shared" ref="B36:B39" si="51">+E36+H36+K36+N36+Q36+T36+W36+Z36+AC36+AF36+AI36+AL36</f>
        <v>11106.525097713891</v>
      </c>
      <c r="C36" s="66">
        <f>RANK(B36,B$12:B63)</f>
        <v>24</v>
      </c>
      <c r="D36" s="66"/>
      <c r="E36" s="65">
        <f>'Tbl 10'!C35/'Tbl11'!E35</f>
        <v>247.01574631600366</v>
      </c>
      <c r="F36" s="66">
        <f t="shared" ref="F36:F39" si="52">RANK(E36,E$12:E$39)</f>
        <v>19</v>
      </c>
      <c r="G36" s="66"/>
      <c r="H36" s="65">
        <f>'Tbl 10'!D35/'Tbl11'!E35</f>
        <v>890.93054814034485</v>
      </c>
      <c r="I36" s="66">
        <f t="shared" ref="I36:I39" si="53">RANK(H36,H$12:H$39)</f>
        <v>15</v>
      </c>
      <c r="J36" s="66"/>
      <c r="K36" s="65">
        <f>'Tbl 10'!E35/'Tbl11'!E35</f>
        <v>4945.5944886696925</v>
      </c>
      <c r="L36" s="66">
        <f t="shared" ref="L36:L39" si="54">RANK(K36,K$12:K$39)</f>
        <v>17</v>
      </c>
      <c r="M36" s="66"/>
      <c r="N36" s="65">
        <f>'Tbl 10'!F35/'Tbl11'!E35</f>
        <v>187.20626309300067</v>
      </c>
      <c r="O36" s="66">
        <f t="shared" ref="O36:O39" si="55">RANK(N36,N$12:N$39)</f>
        <v>20</v>
      </c>
      <c r="P36" s="66"/>
      <c r="Q36" s="65">
        <f>'Tbl 10'!G35/'Tbl11'!E35</f>
        <v>171.64414331374118</v>
      </c>
      <c r="R36" s="66">
        <f t="shared" ref="R36:R39" si="56">RANK(Q36,Q$12:Q$39)</f>
        <v>10</v>
      </c>
      <c r="S36" s="66"/>
      <c r="T36" s="65">
        <f>'Tbl 10'!H35/'Tbl11'!E35</f>
        <v>998.16711876174622</v>
      </c>
      <c r="U36" s="66">
        <f t="shared" ref="U36:U39" si="57">RANK(T36,T$12:T$39)</f>
        <v>24</v>
      </c>
      <c r="V36" s="66"/>
      <c r="W36" s="65">
        <f>'Tbl 10'!I35/'Tbl11'!E35</f>
        <v>62.130914445096174</v>
      </c>
      <c r="X36" s="67">
        <f t="shared" ref="X36:X39" si="58">RANK(W36,W$12:W$39)</f>
        <v>20</v>
      </c>
      <c r="Y36" s="67"/>
      <c r="Z36" s="65">
        <f>'Tbl 10'!J35/'Tbl11'!E35</f>
        <v>0</v>
      </c>
      <c r="AA36" s="67">
        <f t="shared" ref="AA36:AA39" si="59">RANK(Z36,Z$12:Z$39)</f>
        <v>23</v>
      </c>
      <c r="AB36" s="67"/>
      <c r="AC36" s="65">
        <f>'Tbl 10'!K35/'Tbl11'!E35</f>
        <v>520.19089984078914</v>
      </c>
      <c r="AD36" s="67">
        <f t="shared" ref="AD36:AD39" si="60">RANK(AC36,AC$12:AC$39)</f>
        <v>22</v>
      </c>
      <c r="AE36" s="67"/>
      <c r="AF36" s="65">
        <f>'Tbl 10'!L35/'Tbl11'!E35</f>
        <v>823.25014783868221</v>
      </c>
      <c r="AG36" s="67">
        <f t="shared" ref="AG36:AG39" si="61">RANK(AF36,AF$12:AF$39)</f>
        <v>20</v>
      </c>
      <c r="AH36" s="67"/>
      <c r="AI36" s="65">
        <f>'Tbl 10'!M35/'Tbl11'!E35</f>
        <v>272.17133725175671</v>
      </c>
      <c r="AJ36" s="6">
        <f t="shared" ref="AJ36:AJ39" si="62">RANK(AI36,AI$12:AI$39)</f>
        <v>12</v>
      </c>
      <c r="AK36" s="6"/>
      <c r="AL36" s="65">
        <f>('Tbl 10'!N35-'Tbl 10'!O35)/'Tbl11'!E35</f>
        <v>1988.2234900430374</v>
      </c>
      <c r="AM36" s="6">
        <f t="shared" ref="AM36:AM39" si="63">RANK(AL36,AL$12:AL$39)</f>
        <v>11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>
      <c r="A37" s="6" t="s">
        <v>40</v>
      </c>
      <c r="B37" s="65">
        <f t="shared" si="51"/>
        <v>11652.973663305142</v>
      </c>
      <c r="C37" s="66">
        <f>RANK(B37,B$12:B64)</f>
        <v>19</v>
      </c>
      <c r="D37" s="66"/>
      <c r="E37" s="65">
        <f>'Tbl 10'!C36/'Tbl11'!E36</f>
        <v>329.93472696646995</v>
      </c>
      <c r="F37" s="66">
        <f t="shared" si="52"/>
        <v>13</v>
      </c>
      <c r="G37" s="66"/>
      <c r="H37" s="65">
        <f>'Tbl 10'!D36/'Tbl11'!E36</f>
        <v>840.59990617515234</v>
      </c>
      <c r="I37" s="66">
        <f t="shared" si="53"/>
        <v>18</v>
      </c>
      <c r="J37" s="66"/>
      <c r="K37" s="65">
        <f>'Tbl 10'!E36/'Tbl11'!E36</f>
        <v>5010.3403782047471</v>
      </c>
      <c r="L37" s="66">
        <f t="shared" si="54"/>
        <v>16</v>
      </c>
      <c r="M37" s="66"/>
      <c r="N37" s="65">
        <f>'Tbl 10'!F36/'Tbl11'!E36</f>
        <v>352.51639103427294</v>
      </c>
      <c r="O37" s="66">
        <f t="shared" si="55"/>
        <v>4</v>
      </c>
      <c r="P37" s="66"/>
      <c r="Q37" s="65">
        <f>'Tbl 10'!G36/'Tbl11'!E36</f>
        <v>160.84546068697023</v>
      </c>
      <c r="R37" s="66">
        <f t="shared" si="56"/>
        <v>13</v>
      </c>
      <c r="S37" s="66"/>
      <c r="T37" s="65">
        <f>'Tbl 10'!H36/'Tbl11'!E36</f>
        <v>1055.9069429801998</v>
      </c>
      <c r="U37" s="66">
        <f t="shared" si="57"/>
        <v>23</v>
      </c>
      <c r="V37" s="66"/>
      <c r="W37" s="65">
        <f>'Tbl 10'!I36/'Tbl11'!E36</f>
        <v>73.367753007297736</v>
      </c>
      <c r="X37" s="67">
        <f t="shared" si="58"/>
        <v>17</v>
      </c>
      <c r="Y37" s="6"/>
      <c r="Z37" s="65">
        <f>'Tbl 10'!J36/'Tbl11'!E36</f>
        <v>182.17288196281871</v>
      </c>
      <c r="AA37" s="67">
        <f t="shared" si="59"/>
        <v>1</v>
      </c>
      <c r="AB37" s="6"/>
      <c r="AC37" s="65">
        <f>'Tbl 10'!K36/'Tbl11'!E36</f>
        <v>486.13536221718533</v>
      </c>
      <c r="AD37" s="67">
        <f t="shared" si="60"/>
        <v>23</v>
      </c>
      <c r="AE37" s="67"/>
      <c r="AF37" s="65">
        <f>'Tbl 10'!L36/'Tbl11'!E36</f>
        <v>894.78094532035459</v>
      </c>
      <c r="AG37" s="67">
        <f t="shared" si="61"/>
        <v>13</v>
      </c>
      <c r="AH37" s="67"/>
      <c r="AI37" s="65">
        <f>'Tbl 10'!M36/'Tbl11'!E36</f>
        <v>486.60816627190826</v>
      </c>
      <c r="AJ37" s="6">
        <f t="shared" si="62"/>
        <v>1</v>
      </c>
      <c r="AK37" s="6"/>
      <c r="AL37" s="65">
        <f>('Tbl 10'!N36-'Tbl 10'!O36)/'Tbl11'!E36</f>
        <v>1779.764748477764</v>
      </c>
      <c r="AM37" s="6">
        <f t="shared" si="63"/>
        <v>22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>
      <c r="A38" s="6" t="s">
        <v>41</v>
      </c>
      <c r="B38" s="65">
        <f t="shared" si="51"/>
        <v>12219.62144064838</v>
      </c>
      <c r="C38" s="66">
        <f>RANK(B38,B$12:B65)</f>
        <v>14</v>
      </c>
      <c r="D38" s="66"/>
      <c r="E38" s="65">
        <f>'Tbl 10'!C37/'Tbl11'!E37</f>
        <v>344.80917801536714</v>
      </c>
      <c r="F38" s="66">
        <f t="shared" si="52"/>
        <v>10</v>
      </c>
      <c r="G38" s="66"/>
      <c r="H38" s="65">
        <f>'Tbl 10'!D37/'Tbl11'!E37</f>
        <v>918.46447818331649</v>
      </c>
      <c r="I38" s="66">
        <f t="shared" si="53"/>
        <v>12</v>
      </c>
      <c r="J38" s="66"/>
      <c r="K38" s="65">
        <f>'Tbl 10'!E37/'Tbl11'!E37</f>
        <v>5256.4196688634347</v>
      </c>
      <c r="L38" s="66">
        <f t="shared" si="54"/>
        <v>5</v>
      </c>
      <c r="M38" s="66"/>
      <c r="N38" s="65">
        <f>'Tbl 10'!F37/'Tbl11'!E37</f>
        <v>301.66523793219648</v>
      </c>
      <c r="O38" s="66">
        <f t="shared" si="55"/>
        <v>10</v>
      </c>
      <c r="P38" s="66"/>
      <c r="Q38" s="65">
        <f>'Tbl 10'!G37/'Tbl11'!E37</f>
        <v>139.34550457169726</v>
      </c>
      <c r="R38" s="66">
        <f t="shared" si="56"/>
        <v>15</v>
      </c>
      <c r="S38" s="66"/>
      <c r="T38" s="65">
        <f>'Tbl 10'!H37/'Tbl11'!E37</f>
        <v>1314.6850930792634</v>
      </c>
      <c r="U38" s="66">
        <f t="shared" si="57"/>
        <v>13</v>
      </c>
      <c r="V38" s="66"/>
      <c r="W38" s="65">
        <f>'Tbl 10'!I37/'Tbl11'!E37</f>
        <v>162.92346385406807</v>
      </c>
      <c r="X38" s="67">
        <f t="shared" si="58"/>
        <v>5</v>
      </c>
      <c r="Y38" s="67"/>
      <c r="Z38" s="65">
        <f>'Tbl 10'!J37/'Tbl11'!E37</f>
        <v>111.85248998022989</v>
      </c>
      <c r="AA38" s="67">
        <f t="shared" si="59"/>
        <v>16</v>
      </c>
      <c r="AB38" s="67"/>
      <c r="AC38" s="65">
        <f>'Tbl 10'!K37/'Tbl11'!E37</f>
        <v>607.35241129424378</v>
      </c>
      <c r="AD38" s="67">
        <f t="shared" si="60"/>
        <v>20</v>
      </c>
      <c r="AE38" s="67"/>
      <c r="AF38" s="65">
        <f>'Tbl 10'!L37/'Tbl11'!E37</f>
        <v>890.18995160723364</v>
      </c>
      <c r="AG38" s="67">
        <f t="shared" si="61"/>
        <v>14</v>
      </c>
      <c r="AH38" s="67"/>
      <c r="AI38" s="65">
        <f>'Tbl 10'!M37/'Tbl11'!E37</f>
        <v>267.20488692837256</v>
      </c>
      <c r="AJ38" s="6">
        <f t="shared" si="62"/>
        <v>13</v>
      </c>
      <c r="AK38" s="6"/>
      <c r="AL38" s="65">
        <f>('Tbl 10'!N37-'Tbl 10'!O37)/'Tbl11'!E37</f>
        <v>1904.7090763389572</v>
      </c>
      <c r="AM38" s="6">
        <f t="shared" si="63"/>
        <v>14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>
      <c r="A39" s="35" t="s">
        <v>42</v>
      </c>
      <c r="B39" s="54">
        <f t="shared" si="51"/>
        <v>15884.144131622339</v>
      </c>
      <c r="C39" s="68">
        <f>RANK(B39,B$12:B66)</f>
        <v>1</v>
      </c>
      <c r="D39" s="68"/>
      <c r="E39" s="54">
        <f>'Tbl 10'!C38/'Tbl11'!E38</f>
        <v>280.6993181846982</v>
      </c>
      <c r="F39" s="68">
        <f t="shared" si="52"/>
        <v>17</v>
      </c>
      <c r="G39" s="68"/>
      <c r="H39" s="54">
        <f>'Tbl 10'!D38/'Tbl11'!E38</f>
        <v>1133.5281686913509</v>
      </c>
      <c r="I39" s="68">
        <f t="shared" si="53"/>
        <v>5</v>
      </c>
      <c r="J39" s="68"/>
      <c r="K39" s="54">
        <f>'Tbl 10'!E38/'Tbl11'!E38</f>
        <v>6910.9499073108227</v>
      </c>
      <c r="L39" s="68">
        <f t="shared" si="54"/>
        <v>1</v>
      </c>
      <c r="M39" s="68"/>
      <c r="N39" s="54">
        <f>'Tbl 10'!F38/'Tbl11'!E38</f>
        <v>522.50397602632074</v>
      </c>
      <c r="O39" s="68">
        <f t="shared" si="55"/>
        <v>2</v>
      </c>
      <c r="P39" s="68"/>
      <c r="Q39" s="54">
        <f>'Tbl 10'!G38/'Tbl11'!E38</f>
        <v>276.73111198716947</v>
      </c>
      <c r="R39" s="68">
        <f t="shared" si="56"/>
        <v>6</v>
      </c>
      <c r="S39" s="68"/>
      <c r="T39" s="54">
        <f>'Tbl 10'!H38/'Tbl11'!E38</f>
        <v>1812.6605972137515</v>
      </c>
      <c r="U39" s="68">
        <f t="shared" si="57"/>
        <v>4</v>
      </c>
      <c r="V39" s="68"/>
      <c r="W39" s="54">
        <f>'Tbl 10'!I38/'Tbl11'!E38</f>
        <v>55.227031979545366</v>
      </c>
      <c r="X39" s="69">
        <f t="shared" si="58"/>
        <v>23</v>
      </c>
      <c r="Y39" s="69"/>
      <c r="Z39" s="54">
        <f>'Tbl 10'!J38/'Tbl11'!E38</f>
        <v>148.86997841042617</v>
      </c>
      <c r="AA39" s="69">
        <f t="shared" si="59"/>
        <v>5</v>
      </c>
      <c r="AB39" s="35"/>
      <c r="AC39" s="54">
        <f>'Tbl 10'!K38/'Tbl11'!E38</f>
        <v>1062.2195845573706</v>
      </c>
      <c r="AD39" s="69">
        <f t="shared" si="60"/>
        <v>3</v>
      </c>
      <c r="AE39" s="35"/>
      <c r="AF39" s="54">
        <f>'Tbl 10'!L38/'Tbl11'!E38</f>
        <v>1202.6118156611121</v>
      </c>
      <c r="AG39" s="69">
        <f t="shared" si="61"/>
        <v>1</v>
      </c>
      <c r="AH39" s="69"/>
      <c r="AI39" s="54">
        <f>'Tbl 10'!M38/'Tbl11'!E38</f>
        <v>169.34869079900866</v>
      </c>
      <c r="AJ39" s="35">
        <f t="shared" si="62"/>
        <v>23</v>
      </c>
      <c r="AK39" s="35"/>
      <c r="AL39" s="54">
        <f>('Tbl 10'!N38-'Tbl 10'!O38)/'Tbl11'!E38</f>
        <v>2308.7939508007621</v>
      </c>
      <c r="AM39" s="35">
        <f t="shared" si="63"/>
        <v>3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>
      <c r="A40" s="6" t="s">
        <v>43</v>
      </c>
      <c r="B40" s="6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7"/>
      <c r="AH40" s="67"/>
      <c r="AI40" s="65"/>
      <c r="AJ40" s="65"/>
      <c r="AK40" s="65"/>
      <c r="AL40" s="65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>
      <c r="A41" s="6" t="s">
        <v>86</v>
      </c>
      <c r="F41" s="70"/>
      <c r="G41" s="70"/>
      <c r="I41" s="70"/>
      <c r="J41" s="70"/>
      <c r="AG41" s="71"/>
      <c r="AH41" s="71"/>
    </row>
    <row r="42" spans="1:52">
      <c r="F42" s="70"/>
      <c r="G42" s="70"/>
      <c r="I42" s="70"/>
      <c r="J42" s="70"/>
      <c r="AG42" s="71"/>
      <c r="AH42" s="71"/>
    </row>
    <row r="43" spans="1:52">
      <c r="F43" s="70"/>
      <c r="G43" s="70"/>
      <c r="I43" s="70"/>
      <c r="J43" s="70"/>
      <c r="AG43" s="71"/>
      <c r="AH43" s="71"/>
    </row>
    <row r="44" spans="1:52">
      <c r="F44" s="70"/>
      <c r="G44" s="70"/>
      <c r="AG44" s="71"/>
      <c r="AH44" s="71"/>
    </row>
    <row r="45" spans="1:52">
      <c r="F45" s="70"/>
      <c r="G45" s="70"/>
      <c r="AG45" s="71"/>
      <c r="AH45" s="71"/>
    </row>
    <row r="46" spans="1:52">
      <c r="F46" s="70"/>
      <c r="G46" s="70"/>
      <c r="AG46" s="71"/>
      <c r="AH46" s="71"/>
    </row>
    <row r="47" spans="1:52">
      <c r="AG47" s="71"/>
      <c r="AH47" s="71"/>
    </row>
    <row r="48" spans="1:52">
      <c r="AG48" s="71"/>
      <c r="AH48" s="71"/>
    </row>
    <row r="49" spans="33:34">
      <c r="AG49" s="71"/>
      <c r="AH49" s="71"/>
    </row>
    <row r="50" spans="33:34">
      <c r="AG50" s="71"/>
      <c r="AH50" s="71"/>
    </row>
    <row r="51" spans="33:34">
      <c r="AG51" s="71"/>
      <c r="AH51" s="71"/>
    </row>
    <row r="52" spans="33:34">
      <c r="AG52" s="71"/>
      <c r="AH52" s="71"/>
    </row>
    <row r="53" spans="33:34">
      <c r="AG53" s="71"/>
      <c r="AH53" s="71"/>
    </row>
    <row r="54" spans="33:34">
      <c r="AG54" s="71"/>
      <c r="AH54" s="71"/>
    </row>
    <row r="55" spans="33:34">
      <c r="AG55" s="71"/>
      <c r="AH55" s="71"/>
    </row>
    <row r="56" spans="33:34">
      <c r="AG56" s="71"/>
      <c r="AH56" s="71"/>
    </row>
    <row r="57" spans="33:34">
      <c r="AG57" s="71"/>
      <c r="AH57" s="71"/>
    </row>
    <row r="58" spans="33:34">
      <c r="AG58" s="71"/>
      <c r="AH58" s="71"/>
    </row>
    <row r="59" spans="33:34">
      <c r="AG59" s="71"/>
      <c r="AH59" s="71"/>
    </row>
    <row r="60" spans="33:34">
      <c r="AG60" s="71"/>
      <c r="AH60" s="71"/>
    </row>
    <row r="61" spans="33:34">
      <c r="AG61" s="71"/>
      <c r="AH61" s="71"/>
    </row>
    <row r="62" spans="33:34">
      <c r="AG62" s="71"/>
      <c r="AH62" s="71"/>
    </row>
    <row r="63" spans="33:34">
      <c r="AG63" s="71"/>
      <c r="AH63" s="71"/>
    </row>
    <row r="64" spans="33:34">
      <c r="AG64" s="71"/>
      <c r="AH64" s="71"/>
    </row>
    <row r="65" spans="33:34">
      <c r="AG65" s="71"/>
      <c r="AH65" s="71"/>
    </row>
    <row r="66" spans="33:34">
      <c r="AG66" s="71"/>
      <c r="AH66" s="71"/>
    </row>
    <row r="67" spans="33:34">
      <c r="AG67" s="71"/>
      <c r="AH67" s="71"/>
    </row>
    <row r="68" spans="33:34">
      <c r="AG68" s="71"/>
      <c r="AH68" s="71"/>
    </row>
    <row r="69" spans="33:34">
      <c r="AG69" s="71"/>
      <c r="AH69" s="71"/>
    </row>
    <row r="70" spans="33:34">
      <c r="AG70" s="71"/>
      <c r="AH70" s="71"/>
    </row>
    <row r="71" spans="33:34">
      <c r="AG71" s="71"/>
      <c r="AH71" s="71"/>
    </row>
    <row r="72" spans="33:34">
      <c r="AG72" s="71"/>
      <c r="AH72" s="71"/>
    </row>
    <row r="73" spans="33:34">
      <c r="AG73" s="71"/>
      <c r="AH73" s="71"/>
    </row>
    <row r="74" spans="33:34">
      <c r="AG74" s="71"/>
      <c r="AH74" s="71"/>
    </row>
    <row r="75" spans="33:34">
      <c r="AG75" s="71"/>
      <c r="AH75" s="71"/>
    </row>
    <row r="76" spans="33:34">
      <c r="AG76" s="71"/>
      <c r="AH76" s="71"/>
    </row>
    <row r="77" spans="33:34">
      <c r="AG77" s="71"/>
      <c r="AH77" s="71"/>
    </row>
    <row r="78" spans="33:34">
      <c r="AG78" s="71"/>
      <c r="AH78" s="71"/>
    </row>
    <row r="79" spans="33:34">
      <c r="AG79" s="71"/>
      <c r="AH79" s="71"/>
    </row>
    <row r="80" spans="33:34">
      <c r="AG80" s="71"/>
      <c r="AH80" s="71"/>
    </row>
    <row r="81" spans="33:34">
      <c r="AG81" s="71"/>
      <c r="AH81" s="71"/>
    </row>
    <row r="82" spans="33:34">
      <c r="AG82" s="71"/>
      <c r="AH82" s="71"/>
    </row>
    <row r="83" spans="33:34">
      <c r="AG83" s="71"/>
      <c r="AH83" s="71"/>
    </row>
    <row r="84" spans="33:34">
      <c r="AG84" s="71"/>
      <c r="AH84" s="71"/>
    </row>
    <row r="85" spans="33:34">
      <c r="AG85" s="71"/>
      <c r="AH85" s="71"/>
    </row>
    <row r="86" spans="33:34">
      <c r="AG86" s="71"/>
      <c r="AH86" s="71"/>
    </row>
    <row r="87" spans="33:34">
      <c r="AG87" s="71"/>
      <c r="AH87" s="71"/>
    </row>
    <row r="88" spans="33:34">
      <c r="AG88" s="71"/>
      <c r="AH88" s="71"/>
    </row>
    <row r="89" spans="33:34">
      <c r="AG89" s="71"/>
      <c r="AH89" s="71"/>
    </row>
    <row r="90" spans="33:34">
      <c r="AG90" s="71"/>
      <c r="AH90" s="71"/>
    </row>
    <row r="91" spans="33:34">
      <c r="AG91" s="71"/>
      <c r="AH91" s="71"/>
    </row>
    <row r="92" spans="33:34">
      <c r="AG92" s="71"/>
      <c r="AH92" s="71"/>
    </row>
    <row r="93" spans="33:34">
      <c r="AG93" s="71"/>
      <c r="AH93" s="71"/>
    </row>
    <row r="94" spans="33:34">
      <c r="AG94" s="71"/>
      <c r="AH94" s="71"/>
    </row>
    <row r="95" spans="33:34">
      <c r="AG95" s="71"/>
      <c r="AH95" s="71"/>
    </row>
    <row r="96" spans="33:34">
      <c r="AG96" s="71"/>
      <c r="AH96" s="71"/>
    </row>
    <row r="97" spans="33:34">
      <c r="AG97" s="71"/>
      <c r="AH97" s="71"/>
    </row>
    <row r="98" spans="33:34">
      <c r="AG98" s="71"/>
      <c r="AH98" s="71"/>
    </row>
    <row r="99" spans="33:34">
      <c r="AG99" s="71"/>
      <c r="AH99" s="71"/>
    </row>
    <row r="100" spans="33:34">
      <c r="AG100" s="71"/>
      <c r="AH100" s="71"/>
    </row>
    <row r="101" spans="33:34">
      <c r="AG101" s="71"/>
      <c r="AH101" s="71"/>
    </row>
    <row r="102" spans="33:34">
      <c r="AG102" s="71"/>
      <c r="AH102" s="71"/>
    </row>
    <row r="103" spans="33:34">
      <c r="AG103" s="71"/>
      <c r="AH103" s="71"/>
    </row>
    <row r="104" spans="33:34">
      <c r="AG104" s="71"/>
      <c r="AH104" s="71"/>
    </row>
    <row r="105" spans="33:34">
      <c r="AG105" s="71"/>
      <c r="AH105" s="71"/>
    </row>
    <row r="106" spans="33:34">
      <c r="AG106" s="71"/>
      <c r="AH106" s="71"/>
    </row>
    <row r="107" spans="33:34">
      <c r="AG107" s="71"/>
      <c r="AH107" s="71"/>
    </row>
    <row r="108" spans="33:34">
      <c r="AG108" s="71"/>
      <c r="AH108" s="71"/>
    </row>
    <row r="109" spans="33:34">
      <c r="AG109" s="71"/>
      <c r="AH109" s="71"/>
    </row>
    <row r="110" spans="33:34">
      <c r="AG110" s="71"/>
      <c r="AH110" s="71"/>
    </row>
    <row r="111" spans="33:34">
      <c r="AG111" s="71"/>
      <c r="AH111" s="71"/>
    </row>
    <row r="112" spans="33:34">
      <c r="AG112" s="71"/>
      <c r="AH112" s="71"/>
    </row>
    <row r="113" spans="33:34">
      <c r="AG113" s="71"/>
      <c r="AH113" s="71"/>
    </row>
    <row r="114" spans="33:34">
      <c r="AG114" s="71"/>
      <c r="AH114" s="71"/>
    </row>
    <row r="115" spans="33:34">
      <c r="AG115" s="71"/>
      <c r="AH115" s="71"/>
    </row>
    <row r="116" spans="33:34">
      <c r="AG116" s="71"/>
      <c r="AH116" s="71"/>
    </row>
    <row r="117" spans="33:34">
      <c r="AG117" s="71"/>
      <c r="AH117" s="71"/>
    </row>
    <row r="118" spans="33:34">
      <c r="AG118" s="71"/>
      <c r="AH118" s="71"/>
    </row>
    <row r="119" spans="33:34">
      <c r="AG119" s="71"/>
      <c r="AH119" s="71"/>
    </row>
    <row r="120" spans="33:34">
      <c r="AG120" s="71"/>
      <c r="AH120" s="71"/>
    </row>
    <row r="121" spans="33:34">
      <c r="AG121" s="71"/>
      <c r="AH121" s="71"/>
    </row>
    <row r="122" spans="33:34">
      <c r="AG122" s="71"/>
      <c r="AH122" s="71"/>
    </row>
    <row r="123" spans="33:34">
      <c r="AG123" s="71"/>
      <c r="AH123" s="71"/>
    </row>
    <row r="124" spans="33:34">
      <c r="AG124" s="71"/>
      <c r="AH124" s="71"/>
    </row>
    <row r="125" spans="33:34">
      <c r="AG125" s="71"/>
      <c r="AH125" s="71"/>
    </row>
    <row r="126" spans="33:34">
      <c r="AG126" s="71"/>
      <c r="AH126" s="71"/>
    </row>
    <row r="127" spans="33:34">
      <c r="AG127" s="71"/>
      <c r="AH127" s="71"/>
    </row>
    <row r="128" spans="33:34">
      <c r="AG128" s="71"/>
      <c r="AH128" s="71"/>
    </row>
    <row r="129" spans="33:34">
      <c r="AG129" s="71"/>
      <c r="AH129" s="71"/>
    </row>
    <row r="130" spans="33:34">
      <c r="AG130" s="71"/>
      <c r="AH130" s="71"/>
    </row>
    <row r="131" spans="33:34">
      <c r="AG131" s="71"/>
      <c r="AH131" s="71"/>
    </row>
    <row r="132" spans="33:34">
      <c r="AG132" s="71"/>
      <c r="AH132" s="71"/>
    </row>
    <row r="133" spans="33:34">
      <c r="AG133" s="71"/>
      <c r="AH133" s="71"/>
    </row>
    <row r="134" spans="33:34">
      <c r="AG134" s="71"/>
      <c r="AH134" s="71"/>
    </row>
    <row r="135" spans="33:34">
      <c r="AG135" s="71"/>
      <c r="AH135" s="71"/>
    </row>
    <row r="136" spans="33:34">
      <c r="AG136" s="71"/>
      <c r="AH136" s="71"/>
    </row>
    <row r="137" spans="33:34">
      <c r="AG137" s="71"/>
      <c r="AH137" s="71"/>
    </row>
    <row r="138" spans="33:34">
      <c r="AG138" s="71"/>
      <c r="AH138" s="71"/>
    </row>
    <row r="139" spans="33:34">
      <c r="AG139" s="71"/>
      <c r="AH139" s="71"/>
    </row>
    <row r="140" spans="33:34">
      <c r="AG140" s="71"/>
      <c r="AH140" s="71"/>
    </row>
    <row r="141" spans="33:34">
      <c r="AG141" s="71"/>
      <c r="AH141" s="71"/>
    </row>
    <row r="142" spans="33:34">
      <c r="AG142" s="71"/>
      <c r="AH142" s="71"/>
    </row>
    <row r="143" spans="33:34">
      <c r="AG143" s="71"/>
      <c r="AH143" s="71"/>
    </row>
    <row r="144" spans="33:34">
      <c r="AG144" s="71"/>
      <c r="AH144" s="71"/>
    </row>
    <row r="145" spans="33:34">
      <c r="AG145" s="71"/>
      <c r="AH145" s="71"/>
    </row>
    <row r="146" spans="33:34">
      <c r="AG146" s="71"/>
      <c r="AH146" s="71"/>
    </row>
    <row r="147" spans="33:34">
      <c r="AG147" s="71"/>
      <c r="AH147" s="71"/>
    </row>
    <row r="148" spans="33:34">
      <c r="AG148" s="71"/>
      <c r="AH148" s="71"/>
    </row>
    <row r="149" spans="33:34">
      <c r="AG149" s="71"/>
      <c r="AH149" s="71"/>
    </row>
    <row r="150" spans="33:34">
      <c r="AG150" s="71"/>
      <c r="AH150" s="71"/>
    </row>
    <row r="151" spans="33:34">
      <c r="AG151" s="71"/>
      <c r="AH151" s="71"/>
    </row>
    <row r="152" spans="33:34">
      <c r="AG152" s="71"/>
      <c r="AH152" s="71"/>
    </row>
    <row r="153" spans="33:34">
      <c r="AG153" s="71"/>
      <c r="AH153" s="71"/>
    </row>
    <row r="154" spans="33:34">
      <c r="AG154" s="71"/>
      <c r="AH154" s="71"/>
    </row>
    <row r="155" spans="33:34">
      <c r="AG155" s="71"/>
      <c r="AH155" s="71"/>
    </row>
    <row r="156" spans="33:34">
      <c r="AG156" s="71"/>
      <c r="AH156" s="71"/>
    </row>
    <row r="157" spans="33:34">
      <c r="AG157" s="71"/>
      <c r="AH157" s="71"/>
    </row>
    <row r="158" spans="33:34">
      <c r="AG158" s="71"/>
      <c r="AH158" s="71"/>
    </row>
    <row r="159" spans="33:34">
      <c r="AG159" s="71"/>
      <c r="AH159" s="71"/>
    </row>
    <row r="160" spans="33:34">
      <c r="AG160" s="71"/>
      <c r="AH160" s="71"/>
    </row>
    <row r="161" spans="33:34">
      <c r="AG161" s="71"/>
      <c r="AH161" s="71"/>
    </row>
    <row r="162" spans="33:34">
      <c r="AG162" s="71"/>
      <c r="AH162" s="71"/>
    </row>
    <row r="163" spans="33:34">
      <c r="AG163" s="71"/>
      <c r="AH163" s="71"/>
    </row>
    <row r="164" spans="33:34">
      <c r="AG164" s="71"/>
      <c r="AH164" s="71"/>
    </row>
    <row r="165" spans="33:34">
      <c r="AG165" s="71"/>
      <c r="AH165" s="71"/>
    </row>
    <row r="166" spans="33:34">
      <c r="AG166" s="71"/>
      <c r="AH166" s="71"/>
    </row>
    <row r="167" spans="33:34">
      <c r="AG167" s="71"/>
      <c r="AH167" s="71"/>
    </row>
    <row r="168" spans="33:34">
      <c r="AG168" s="71"/>
      <c r="AH168" s="71"/>
    </row>
    <row r="169" spans="33:34">
      <c r="AG169" s="71"/>
      <c r="AH169" s="71"/>
    </row>
    <row r="170" spans="33:34">
      <c r="AG170" s="71"/>
      <c r="AH170" s="71"/>
    </row>
    <row r="171" spans="33:34">
      <c r="AG171" s="71"/>
      <c r="AH171" s="71"/>
    </row>
    <row r="172" spans="33:34">
      <c r="AG172" s="71"/>
      <c r="AH172" s="71"/>
    </row>
    <row r="173" spans="33:34">
      <c r="AG173" s="71"/>
      <c r="AH173" s="71"/>
    </row>
    <row r="174" spans="33:34">
      <c r="AG174" s="71"/>
      <c r="AH174" s="71"/>
    </row>
    <row r="175" spans="33:34">
      <c r="AG175" s="71"/>
      <c r="AH175" s="71"/>
    </row>
    <row r="176" spans="33:34">
      <c r="AG176" s="71"/>
      <c r="AH176" s="71"/>
    </row>
    <row r="177" spans="33:34">
      <c r="AG177" s="71"/>
      <c r="AH177" s="71"/>
    </row>
    <row r="178" spans="33:34">
      <c r="AG178" s="71"/>
      <c r="AH178" s="71"/>
    </row>
    <row r="179" spans="33:34">
      <c r="AG179" s="71"/>
      <c r="AH179" s="71"/>
    </row>
    <row r="180" spans="33:34">
      <c r="AG180" s="71"/>
      <c r="AH180" s="71"/>
    </row>
    <row r="181" spans="33:34">
      <c r="AG181" s="71"/>
      <c r="AH181" s="71"/>
    </row>
    <row r="182" spans="33:34">
      <c r="AG182" s="71"/>
      <c r="AH182" s="71"/>
    </row>
    <row r="183" spans="33:34">
      <c r="AG183" s="71"/>
      <c r="AH183" s="71"/>
    </row>
    <row r="184" spans="33:34">
      <c r="AG184" s="71"/>
      <c r="AH184" s="71"/>
    </row>
    <row r="185" spans="33:34">
      <c r="AG185" s="71"/>
      <c r="AH185" s="71"/>
    </row>
    <row r="186" spans="33:34">
      <c r="AG186" s="71"/>
      <c r="AH186" s="71"/>
    </row>
    <row r="187" spans="33:34">
      <c r="AG187" s="71"/>
      <c r="AH187" s="71"/>
    </row>
    <row r="188" spans="33:34">
      <c r="AG188" s="71"/>
      <c r="AH188" s="71"/>
    </row>
    <row r="189" spans="33:34">
      <c r="AG189" s="71"/>
      <c r="AH189" s="71"/>
    </row>
    <row r="190" spans="33:34">
      <c r="AG190" s="71"/>
      <c r="AH190" s="71"/>
    </row>
    <row r="191" spans="33:34">
      <c r="AG191" s="71"/>
      <c r="AH191" s="71"/>
    </row>
    <row r="192" spans="33:34">
      <c r="AG192" s="71"/>
      <c r="AH192" s="71"/>
    </row>
    <row r="193" spans="33:34">
      <c r="AG193" s="71"/>
      <c r="AH193" s="71"/>
    </row>
    <row r="194" spans="33:34">
      <c r="AG194" s="71"/>
      <c r="AH194" s="71"/>
    </row>
    <row r="195" spans="33:34">
      <c r="AG195" s="71"/>
      <c r="AH195" s="71"/>
    </row>
    <row r="196" spans="33:34">
      <c r="AG196" s="71"/>
      <c r="AH196" s="71"/>
    </row>
    <row r="197" spans="33:34">
      <c r="AG197" s="71"/>
      <c r="AH197" s="71"/>
    </row>
    <row r="198" spans="33:34">
      <c r="AG198" s="71"/>
      <c r="AH198" s="71"/>
    </row>
    <row r="199" spans="33:34">
      <c r="AG199" s="71"/>
      <c r="AH199" s="71"/>
    </row>
    <row r="200" spans="33:34">
      <c r="AG200" s="71"/>
      <c r="AH200" s="71"/>
    </row>
    <row r="201" spans="33:34">
      <c r="AG201" s="71"/>
      <c r="AH201" s="71"/>
    </row>
    <row r="202" spans="33:34">
      <c r="AG202" s="71"/>
      <c r="AH202" s="71"/>
    </row>
    <row r="203" spans="33:34">
      <c r="AG203" s="71"/>
      <c r="AH203" s="71"/>
    </row>
    <row r="204" spans="33:34">
      <c r="AG204" s="71"/>
      <c r="AH204" s="71"/>
    </row>
    <row r="205" spans="33:34">
      <c r="AG205" s="71"/>
      <c r="AH205" s="71"/>
    </row>
    <row r="206" spans="33:34">
      <c r="AG206" s="71"/>
      <c r="AH206" s="71"/>
    </row>
    <row r="207" spans="33:34">
      <c r="AG207" s="71"/>
      <c r="AH207" s="71"/>
    </row>
    <row r="208" spans="33:34">
      <c r="AG208" s="71"/>
      <c r="AH208" s="71"/>
    </row>
    <row r="209" spans="33:34">
      <c r="AG209" s="71"/>
      <c r="AH209" s="71"/>
    </row>
    <row r="210" spans="33:34">
      <c r="AG210" s="71"/>
      <c r="AH210" s="71"/>
    </row>
    <row r="211" spans="33:34">
      <c r="AG211" s="71"/>
      <c r="AH211" s="71"/>
    </row>
    <row r="212" spans="33:34">
      <c r="AG212" s="71"/>
      <c r="AH212" s="71"/>
    </row>
    <row r="213" spans="33:34">
      <c r="AG213" s="71"/>
      <c r="AH213" s="71"/>
    </row>
    <row r="214" spans="33:34">
      <c r="AG214" s="71"/>
      <c r="AH214" s="71"/>
    </row>
    <row r="215" spans="33:34">
      <c r="AG215" s="71"/>
      <c r="AH215" s="71"/>
    </row>
    <row r="216" spans="33:34">
      <c r="AG216" s="71"/>
      <c r="AH216" s="71"/>
    </row>
    <row r="217" spans="33:34">
      <c r="AG217" s="71"/>
      <c r="AH217" s="71"/>
    </row>
    <row r="218" spans="33:34">
      <c r="AG218" s="71"/>
      <c r="AH218" s="71"/>
    </row>
    <row r="219" spans="33:34">
      <c r="AG219" s="71"/>
      <c r="AH219" s="71"/>
    </row>
    <row r="220" spans="33:34">
      <c r="AG220" s="71"/>
      <c r="AH220" s="71"/>
    </row>
    <row r="221" spans="33:34">
      <c r="AG221" s="71"/>
      <c r="AH221" s="71"/>
    </row>
    <row r="222" spans="33:34">
      <c r="AG222" s="71"/>
      <c r="AH222" s="71"/>
    </row>
    <row r="223" spans="33:34">
      <c r="AG223" s="71"/>
      <c r="AH223" s="71"/>
    </row>
    <row r="224" spans="33:34">
      <c r="AG224" s="71"/>
      <c r="AH224" s="71"/>
    </row>
    <row r="225" spans="33:34">
      <c r="AG225" s="71"/>
      <c r="AH225" s="71"/>
    </row>
    <row r="226" spans="33:34">
      <c r="AG226" s="71"/>
      <c r="AH226" s="71"/>
    </row>
    <row r="227" spans="33:34">
      <c r="AG227" s="71"/>
      <c r="AH227" s="71"/>
    </row>
    <row r="228" spans="33:34">
      <c r="AG228" s="71"/>
      <c r="AH228" s="71"/>
    </row>
    <row r="229" spans="33:34">
      <c r="AG229" s="71"/>
      <c r="AH229" s="71"/>
    </row>
    <row r="230" spans="33:34">
      <c r="AG230" s="71"/>
      <c r="AH230" s="71"/>
    </row>
    <row r="231" spans="33:34">
      <c r="AG231" s="71"/>
      <c r="AH231" s="71"/>
    </row>
    <row r="232" spans="33:34">
      <c r="AG232" s="71"/>
      <c r="AH232" s="71"/>
    </row>
    <row r="233" spans="33:34">
      <c r="AG233" s="71"/>
      <c r="AH233" s="71"/>
    </row>
    <row r="234" spans="33:34">
      <c r="AG234" s="71"/>
      <c r="AH234" s="71"/>
    </row>
    <row r="235" spans="33:34">
      <c r="AG235" s="71"/>
      <c r="AH235" s="71"/>
    </row>
  </sheetData>
  <mergeCells count="37">
    <mergeCell ref="AL8:AM8"/>
    <mergeCell ref="T8:U8"/>
    <mergeCell ref="W8:X8"/>
    <mergeCell ref="Z8:AA8"/>
    <mergeCell ref="AC8:AD8"/>
    <mergeCell ref="AF8:AG8"/>
    <mergeCell ref="AI8:AJ8"/>
    <mergeCell ref="AC7:AD7"/>
    <mergeCell ref="AF7:AG7"/>
    <mergeCell ref="AI7:AJ7"/>
    <mergeCell ref="AL7:AM7"/>
    <mergeCell ref="B8:C8"/>
    <mergeCell ref="E8:F8"/>
    <mergeCell ref="H8:I8"/>
    <mergeCell ref="K8:L8"/>
    <mergeCell ref="N8:O8"/>
    <mergeCell ref="Q8:R8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</mergeCells>
  <printOptions horizontalCentered="1"/>
  <pageMargins left="0.75" right="0.75" top="0.87" bottom="0.88" header="0.67" footer="0.5"/>
  <pageSetup scale="58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zoomScaleNormal="100" workbookViewId="0">
      <selection activeCell="Q22" sqref="Q22"/>
    </sheetView>
  </sheetViews>
  <sheetFormatPr defaultRowHeight="12.75"/>
  <cols>
    <col min="1" max="1" width="14.140625" style="51" bestFit="1" customWidth="1"/>
    <col min="2" max="2" width="9.85546875" style="51" bestFit="1" customWidth="1"/>
    <col min="3" max="3" width="8" style="51" customWidth="1"/>
    <col min="4" max="4" width="2.42578125" style="51" customWidth="1"/>
    <col min="5" max="5" width="8" style="51" customWidth="1"/>
    <col min="6" max="6" width="1.42578125" style="51" customWidth="1"/>
    <col min="7" max="7" width="9.28515625" style="51" customWidth="1"/>
    <col min="8" max="8" width="2" style="51" customWidth="1"/>
    <col min="9" max="9" width="9.7109375" style="51" customWidth="1"/>
    <col min="10" max="10" width="3.5703125" style="51" customWidth="1"/>
    <col min="11" max="11" width="9.42578125" style="51" customWidth="1"/>
    <col min="12" max="12" width="2.7109375" style="51" customWidth="1"/>
    <col min="13" max="13" width="8.7109375" style="51" customWidth="1"/>
    <col min="14" max="14" width="2.140625" style="51" customWidth="1"/>
    <col min="15" max="15" width="8.28515625" style="51" customWidth="1"/>
    <col min="16" max="16" width="2.28515625" style="51" customWidth="1"/>
    <col min="17" max="17" width="9.42578125" style="51" customWidth="1"/>
    <col min="18" max="18" width="1.42578125" style="51" customWidth="1"/>
    <col min="19" max="19" width="8.28515625" style="51" customWidth="1"/>
    <col min="20" max="20" width="2" style="51" customWidth="1"/>
    <col min="21" max="21" width="7.85546875" style="51" customWidth="1"/>
    <col min="22" max="22" width="1.5703125" style="51" customWidth="1"/>
    <col min="23" max="23" width="7.85546875" style="51" customWidth="1"/>
    <col min="24" max="24" width="1.85546875" style="51" customWidth="1"/>
    <col min="25" max="25" width="8.5703125" style="51" customWidth="1"/>
    <col min="26" max="16384" width="9.140625" style="51"/>
  </cols>
  <sheetData>
    <row r="1" spans="1:25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3" spans="1:25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5" spans="1:25" ht="13.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5" customHeight="1" thickTop="1">
      <c r="G6" s="77" t="s">
        <v>91</v>
      </c>
      <c r="H6" s="77"/>
      <c r="I6" s="77"/>
      <c r="J6" s="77"/>
      <c r="K6" s="77"/>
      <c r="L6" s="78"/>
    </row>
    <row r="7" spans="1:25">
      <c r="A7" s="6" t="s">
        <v>5</v>
      </c>
      <c r="C7" s="29"/>
      <c r="D7" s="29"/>
      <c r="E7" s="74" t="s">
        <v>62</v>
      </c>
      <c r="F7" s="74"/>
      <c r="G7" s="29"/>
      <c r="H7" s="29"/>
      <c r="I7" s="79" t="s">
        <v>64</v>
      </c>
      <c r="J7" s="79"/>
      <c r="K7" s="74" t="s">
        <v>65</v>
      </c>
      <c r="L7" s="74"/>
      <c r="M7" s="29"/>
      <c r="N7" s="29"/>
      <c r="O7" s="74" t="s">
        <v>66</v>
      </c>
      <c r="P7" s="74"/>
      <c r="Q7" s="29"/>
      <c r="R7" s="29"/>
      <c r="S7" s="74" t="s">
        <v>66</v>
      </c>
      <c r="T7" s="74"/>
      <c r="U7" s="29"/>
      <c r="V7" s="29"/>
      <c r="W7" s="74" t="s">
        <v>92</v>
      </c>
      <c r="X7" s="74"/>
    </row>
    <row r="8" spans="1:25">
      <c r="A8" t="s">
        <v>8</v>
      </c>
      <c r="B8" s="29" t="s">
        <v>13</v>
      </c>
      <c r="C8" s="74" t="s">
        <v>68</v>
      </c>
      <c r="D8" s="74"/>
      <c r="E8" s="74" t="s">
        <v>68</v>
      </c>
      <c r="F8" s="74"/>
      <c r="G8" s="74" t="s">
        <v>69</v>
      </c>
      <c r="H8" s="74"/>
      <c r="I8" s="74" t="s">
        <v>63</v>
      </c>
      <c r="J8" s="74"/>
      <c r="K8" s="74" t="s">
        <v>63</v>
      </c>
      <c r="L8" s="74"/>
      <c r="M8" s="74" t="s">
        <v>70</v>
      </c>
      <c r="N8" s="74"/>
      <c r="O8" s="74" t="s">
        <v>71</v>
      </c>
      <c r="P8" s="74"/>
      <c r="Q8" s="74" t="s">
        <v>72</v>
      </c>
      <c r="R8" s="74"/>
      <c r="S8" s="74" t="s">
        <v>73</v>
      </c>
      <c r="T8" s="74"/>
      <c r="U8" s="74" t="s">
        <v>93</v>
      </c>
      <c r="V8" s="74"/>
      <c r="W8" s="74" t="s">
        <v>94</v>
      </c>
      <c r="X8" s="74"/>
      <c r="Y8" s="29" t="s">
        <v>76</v>
      </c>
    </row>
    <row r="9" spans="1:25">
      <c r="A9" s="35" t="s">
        <v>12</v>
      </c>
      <c r="B9" s="37" t="s">
        <v>95</v>
      </c>
      <c r="C9" s="77" t="s">
        <v>78</v>
      </c>
      <c r="D9" s="77"/>
      <c r="E9" s="77" t="s">
        <v>78</v>
      </c>
      <c r="F9" s="77"/>
      <c r="G9" s="77" t="s">
        <v>79</v>
      </c>
      <c r="H9" s="77"/>
      <c r="I9" s="77" t="s">
        <v>80</v>
      </c>
      <c r="J9" s="77"/>
      <c r="K9" s="77" t="s">
        <v>81</v>
      </c>
      <c r="L9" s="77"/>
      <c r="M9" s="77" t="s">
        <v>8</v>
      </c>
      <c r="N9" s="77"/>
      <c r="O9" s="77" t="s">
        <v>82</v>
      </c>
      <c r="P9" s="77"/>
      <c r="Q9" s="77" t="s">
        <v>82</v>
      </c>
      <c r="R9" s="77"/>
      <c r="S9" s="77" t="s">
        <v>83</v>
      </c>
      <c r="T9" s="77"/>
      <c r="U9" s="77" t="s">
        <v>84</v>
      </c>
      <c r="V9" s="77"/>
      <c r="W9" s="77" t="s">
        <v>84</v>
      </c>
      <c r="X9" s="77"/>
      <c r="Y9" s="37" t="s">
        <v>85</v>
      </c>
    </row>
    <row r="10" spans="1:25" s="80" customFormat="1">
      <c r="A10" s="20" t="s">
        <v>18</v>
      </c>
      <c r="B10" s="50">
        <f>SUM(C10:Y10)</f>
        <v>607.12055415724944</v>
      </c>
      <c r="C10" s="51">
        <f>[1]Tbl5a!C10/'Tbl11'!C9</f>
        <v>16.87058473277191</v>
      </c>
      <c r="E10" s="51">
        <f>[1]Tbl5a!D10/'Tbl11'!C9</f>
        <v>21.12965656993951</v>
      </c>
      <c r="G10" s="51">
        <f>[1]Tbl5a!E10/'Tbl11'!C9</f>
        <v>174.10905608463307</v>
      </c>
      <c r="I10" s="51">
        <f>[1]Tbl5a!F10/'Tbl11'!C9</f>
        <v>36.75636653456921</v>
      </c>
      <c r="K10" s="51">
        <f>[1]Tbl5a!G10/'Tbl11'!C9</f>
        <v>42.013835063874893</v>
      </c>
      <c r="M10" s="51">
        <f>[1]Tbl5a!H10/'Tbl11'!C9</f>
        <v>185.95056201375613</v>
      </c>
      <c r="O10" s="51">
        <f>[1]Tbl5a!I10/'Tbl11'!C9</f>
        <v>3.3178715034911281</v>
      </c>
      <c r="Q10" s="51">
        <f>[1]Tbl5a!J10/'Tbl11'!C9</f>
        <v>1.5736513099946179</v>
      </c>
      <c r="S10" s="51">
        <f>[1]Tbl5a!K10/'Tbl11'!C9</f>
        <v>4.0944784013823678</v>
      </c>
      <c r="U10" s="51">
        <f>[1]Tbl5a!L10/'Tbl11'!C9</f>
        <v>0.23299471286524309</v>
      </c>
      <c r="W10" s="51">
        <f>[1]Tbl5a!M10/'Tbl11'!C9</f>
        <v>0</v>
      </c>
      <c r="Y10" s="51">
        <f>[1]Tbl5a!N10/'Tbl11'!C9</f>
        <v>121.07149722997133</v>
      </c>
    </row>
    <row r="11" spans="1:25">
      <c r="A11" s="6"/>
    </row>
    <row r="12" spans="1:25">
      <c r="A12" s="6" t="s">
        <v>19</v>
      </c>
      <c r="B12" s="51">
        <f>SUM(C12:Y12)</f>
        <v>1051.5342923844512</v>
      </c>
      <c r="C12" s="51">
        <f>[1]Tbl5a!C12/'Tbl11'!C11</f>
        <v>10.302273428539822</v>
      </c>
      <c r="E12" s="51">
        <f>[1]Tbl5a!D12/'Tbl11'!C11</f>
        <v>29.218230509934969</v>
      </c>
      <c r="G12" s="51">
        <f>[1]Tbl5a!E12/'Tbl11'!C11</f>
        <v>273.09564235272205</v>
      </c>
      <c r="I12" s="51">
        <f>[1]Tbl5a!F12/'Tbl11'!C11</f>
        <v>17.701395495060172</v>
      </c>
      <c r="K12" s="51">
        <f>[1]Tbl5a!G12/'Tbl11'!C11</f>
        <v>123.30112303294578</v>
      </c>
      <c r="M12" s="51">
        <f>[1]Tbl5a!H12/'Tbl11'!C11</f>
        <v>359.42752216665599</v>
      </c>
      <c r="O12" s="51">
        <f>[1]Tbl5a!I12/'Tbl11'!C11</f>
        <v>0</v>
      </c>
      <c r="Q12" s="51">
        <f>[1]Tbl5a!J12/'Tbl11'!C11</f>
        <v>30.981441138286169</v>
      </c>
      <c r="S12" s="51">
        <f>[1]Tbl5a!K12/'Tbl11'!C11</f>
        <v>7.0240500212497157</v>
      </c>
      <c r="U12" s="51">
        <f>[1]Tbl5a!L12/'Tbl11'!C11</f>
        <v>0</v>
      </c>
      <c r="W12" s="51">
        <f>[1]Tbl5a!M12/'Tbl11'!C11</f>
        <v>0</v>
      </c>
      <c r="Y12" s="51">
        <f>[1]Tbl5a!N12/'Tbl11'!C11</f>
        <v>200.48261423905629</v>
      </c>
    </row>
    <row r="13" spans="1:25">
      <c r="A13" s="6" t="s">
        <v>20</v>
      </c>
      <c r="B13" s="51">
        <f>SUM(C13:Y13)</f>
        <v>501.47096897626488</v>
      </c>
      <c r="C13" s="51">
        <f>[1]Tbl5a!C13/'Tbl11'!C12</f>
        <v>14.857036372786213</v>
      </c>
      <c r="E13" s="51">
        <f>[1]Tbl5a!D13/'Tbl11'!C12</f>
        <v>5.7136336870213444</v>
      </c>
      <c r="G13" s="51">
        <f>[1]Tbl5a!E13/'Tbl11'!C12</f>
        <v>114.19973195018048</v>
      </c>
      <c r="I13" s="51">
        <f>[1]Tbl5a!F13/'Tbl11'!C12</f>
        <v>51.960291512867471</v>
      </c>
      <c r="K13" s="51">
        <f>[1]Tbl5a!G13/'Tbl11'!C12</f>
        <v>10.76646452742391</v>
      </c>
      <c r="M13" s="51">
        <f>[1]Tbl5a!H13/'Tbl11'!C12</f>
        <v>186.86295141669683</v>
      </c>
      <c r="O13" s="51">
        <f>[1]Tbl5a!I13/'Tbl11'!C12</f>
        <v>1.3628584273551954</v>
      </c>
      <c r="Q13" s="51">
        <f>[1]Tbl5a!J13/'Tbl11'!C12</f>
        <v>0</v>
      </c>
      <c r="S13" s="51">
        <f>[1]Tbl5a!K13/'Tbl11'!C12</f>
        <v>1.8953244474395887</v>
      </c>
      <c r="U13" s="51">
        <f>[1]Tbl5a!L13/'Tbl11'!C12</f>
        <v>8.4621113633143216E-2</v>
      </c>
      <c r="W13" s="51">
        <f>[1]Tbl5a!M13/'Tbl11'!C12</f>
        <v>0</v>
      </c>
      <c r="Y13" s="51">
        <f>[1]Tbl5a!N13/'Tbl11'!C12</f>
        <v>113.76805552086067</v>
      </c>
    </row>
    <row r="14" spans="1:25">
      <c r="A14" s="6" t="s">
        <v>21</v>
      </c>
      <c r="B14" s="51">
        <f>SUM(C14:Y14)</f>
        <v>1242.4212487878337</v>
      </c>
      <c r="C14" s="51">
        <f>[1]Tbl5a!C14/'Tbl11'!C13</f>
        <v>42.590165864996926</v>
      </c>
      <c r="E14" s="51">
        <f>[1]Tbl5a!D14/'Tbl11'!C13</f>
        <v>107.16333940403314</v>
      </c>
      <c r="G14" s="51">
        <f>[1]Tbl5a!E14/'Tbl11'!C13</f>
        <v>406.72585117661561</v>
      </c>
      <c r="I14" s="51">
        <f>[1]Tbl5a!F14/'Tbl11'!C13</f>
        <v>87.222567791125556</v>
      </c>
      <c r="K14" s="51">
        <f>[1]Tbl5a!G14/'Tbl11'!C13</f>
        <v>156.62366668636255</v>
      </c>
      <c r="M14" s="51">
        <f>[1]Tbl5a!H14/'Tbl11'!C13</f>
        <v>212.12972381114139</v>
      </c>
      <c r="O14" s="51">
        <f>[1]Tbl5a!I14/'Tbl11'!C13</f>
        <v>8.0272075017102456</v>
      </c>
      <c r="Q14" s="51">
        <f>[1]Tbl5a!J14/'Tbl11'!C13</f>
        <v>0</v>
      </c>
      <c r="S14" s="51">
        <f>[1]Tbl5a!K14/'Tbl11'!C13</f>
        <v>4.135923941411745</v>
      </c>
      <c r="U14" s="51">
        <f>[1]Tbl5a!L14/'Tbl11'!C13</f>
        <v>0.18414519184211217</v>
      </c>
      <c r="W14" s="51">
        <f>[1]Tbl5a!M14/'Tbl11'!C13</f>
        <v>0</v>
      </c>
      <c r="Y14" s="51">
        <f>[1]Tbl5a!N14/'Tbl11'!C13</f>
        <v>217.61865741859438</v>
      </c>
    </row>
    <row r="15" spans="1:25">
      <c r="A15" s="6" t="s">
        <v>22</v>
      </c>
      <c r="B15" s="51">
        <f>SUM(C15:Y15)</f>
        <v>570.99014065015069</v>
      </c>
      <c r="C15" s="51">
        <f>[1]Tbl5a!C15/'Tbl11'!C14</f>
        <v>33.340824662863682</v>
      </c>
      <c r="E15" s="51">
        <f>[1]Tbl5a!D15/'Tbl11'!C14</f>
        <v>1.7249820399821925</v>
      </c>
      <c r="G15" s="51">
        <f>[1]Tbl5a!E15/'Tbl11'!C14</f>
        <v>140.59687343601325</v>
      </c>
      <c r="I15" s="51">
        <f>[1]Tbl5a!F15/'Tbl11'!C14</f>
        <v>40.547384831893446</v>
      </c>
      <c r="K15" s="51">
        <f>[1]Tbl5a!G15/'Tbl11'!C14</f>
        <v>16.490588950668979</v>
      </c>
      <c r="M15" s="51">
        <f>[1]Tbl5a!H15/'Tbl11'!C14</f>
        <v>212.46281219017865</v>
      </c>
      <c r="O15" s="51">
        <f>[1]Tbl5a!I15/'Tbl11'!C14</f>
        <v>11.200347514201352</v>
      </c>
      <c r="Q15" s="51">
        <f>[1]Tbl5a!J15/'Tbl11'!C14</f>
        <v>3.3701431867695013</v>
      </c>
      <c r="S15" s="51">
        <f>[1]Tbl5a!K15/'Tbl11'!C14</f>
        <v>0.83318539895064114</v>
      </c>
      <c r="U15" s="51">
        <f>[1]Tbl5a!L15/'Tbl11'!C14</f>
        <v>0.60326591238467087</v>
      </c>
      <c r="W15" s="51">
        <f>[1]Tbl5a!M15/'Tbl11'!C14</f>
        <v>0</v>
      </c>
      <c r="Y15" s="51">
        <f>[1]Tbl5a!N15/'Tbl11'!C14</f>
        <v>109.81973252624441</v>
      </c>
    </row>
    <row r="16" spans="1:25">
      <c r="A16" s="6" t="s">
        <v>23</v>
      </c>
      <c r="B16" s="51">
        <f>SUM(C16:Y16)</f>
        <v>448.96511854376774</v>
      </c>
      <c r="C16" s="51">
        <f>[1]Tbl5a!C16/'Tbl11'!C15</f>
        <v>9.4103573264958573</v>
      </c>
      <c r="E16" s="51">
        <f>[1]Tbl5a!D16/'Tbl11'!C15</f>
        <v>5.2947972071796574</v>
      </c>
      <c r="G16" s="51">
        <f>[1]Tbl5a!E16/'Tbl11'!C15</f>
        <v>116.39862023015915</v>
      </c>
      <c r="I16" s="51">
        <f>[1]Tbl5a!F16/'Tbl11'!C15</f>
        <v>19.964181983988766</v>
      </c>
      <c r="K16" s="51">
        <f>[1]Tbl5a!G16/'Tbl11'!C15</f>
        <v>28.051509803855105</v>
      </c>
      <c r="M16" s="51">
        <f>[1]Tbl5a!H16/'Tbl11'!C15</f>
        <v>154.84334970069824</v>
      </c>
      <c r="O16" s="51">
        <f>[1]Tbl5a!I16/'Tbl11'!C15</f>
        <v>0</v>
      </c>
      <c r="Q16" s="51">
        <f>[1]Tbl5a!J16/'Tbl11'!C15</f>
        <v>7.4732767336146591</v>
      </c>
      <c r="S16" s="51">
        <f>[1]Tbl5a!K16/'Tbl11'!C15</f>
        <v>1.4360186402313553</v>
      </c>
      <c r="U16" s="51">
        <f>[1]Tbl5a!L16/'Tbl11'!C15</f>
        <v>0</v>
      </c>
      <c r="W16" s="51">
        <f>[1]Tbl5a!M16/'Tbl11'!C15</f>
        <v>0</v>
      </c>
      <c r="Y16" s="51">
        <f>[1]Tbl5a!N16/'Tbl11'!C15</f>
        <v>106.09300691754491</v>
      </c>
    </row>
    <row r="17" spans="1:25">
      <c r="A17" s="6"/>
    </row>
    <row r="18" spans="1:25">
      <c r="A18" s="6" t="s">
        <v>24</v>
      </c>
      <c r="B18" s="51">
        <f>SUM(C18:Y18)</f>
        <v>759.10784737603046</v>
      </c>
      <c r="C18" s="51">
        <f>[1]Tbl5a!C18/'Tbl11'!C17</f>
        <v>13.482052616878885</v>
      </c>
      <c r="E18" s="51">
        <f>[1]Tbl5a!D18/'Tbl11'!C17</f>
        <v>18.504725211134126</v>
      </c>
      <c r="G18" s="51">
        <f>[1]Tbl5a!E18/'Tbl11'!C17</f>
        <v>195.07435939779722</v>
      </c>
      <c r="I18" s="51">
        <f>[1]Tbl5a!F18/'Tbl11'!C17</f>
        <v>41.984955076736654</v>
      </c>
      <c r="K18" s="51">
        <f>[1]Tbl5a!G18/'Tbl11'!C17</f>
        <v>63.79694313921776</v>
      </c>
      <c r="M18" s="51">
        <f>[1]Tbl5a!H18/'Tbl11'!C17</f>
        <v>291.20524081781599</v>
      </c>
      <c r="O18" s="51">
        <f>[1]Tbl5a!I18/'Tbl11'!C17</f>
        <v>0</v>
      </c>
      <c r="Q18" s="51">
        <f>[1]Tbl5a!J18/'Tbl11'!C17</f>
        <v>5.2295914553673475</v>
      </c>
      <c r="S18" s="51">
        <f>[1]Tbl5a!K18/'Tbl11'!C17</f>
        <v>4.0788777227731572</v>
      </c>
      <c r="U18" s="51">
        <f>[1]Tbl5a!L18/'Tbl11'!C17</f>
        <v>0</v>
      </c>
      <c r="W18" s="51">
        <f>[1]Tbl5a!M18/'Tbl11'!C17</f>
        <v>0</v>
      </c>
      <c r="Y18" s="51">
        <f>[1]Tbl5a!N18/'Tbl11'!C17</f>
        <v>125.75110193830925</v>
      </c>
    </row>
    <row r="19" spans="1:25">
      <c r="A19" s="6" t="s">
        <v>25</v>
      </c>
      <c r="B19" s="51">
        <f>SUM(C19:Y19)</f>
        <v>426.84242685176702</v>
      </c>
      <c r="C19" s="51">
        <f>[1]Tbl5a!C19/'Tbl11'!C18</f>
        <v>8.1990337166646885</v>
      </c>
      <c r="E19" s="51">
        <f>[1]Tbl5a!D19/'Tbl11'!C18</f>
        <v>8.8409271644454481</v>
      </c>
      <c r="G19" s="51">
        <f>[1]Tbl5a!E19/'Tbl11'!C18</f>
        <v>85.30930106154797</v>
      </c>
      <c r="I19" s="51">
        <f>[1]Tbl5a!F19/'Tbl11'!C18</f>
        <v>32.916926517659014</v>
      </c>
      <c r="K19" s="51">
        <f>[1]Tbl5a!G19/'Tbl11'!C18</f>
        <v>5.2334778212648585</v>
      </c>
      <c r="M19" s="51">
        <f>[1]Tbl5a!H19/'Tbl11'!C18</f>
        <v>185.75298836758503</v>
      </c>
      <c r="O19" s="51">
        <f>[1]Tbl5a!I19/'Tbl11'!C18</f>
        <v>0.13368841648370272</v>
      </c>
      <c r="Q19" s="51">
        <f>[1]Tbl5a!J19/'Tbl11'!C18</f>
        <v>0.2531011655792732</v>
      </c>
      <c r="S19" s="51">
        <f>[1]Tbl5a!K19/'Tbl11'!C18</f>
        <v>1.8150370051450693</v>
      </c>
      <c r="U19" s="51">
        <f>[1]Tbl5a!L19/'Tbl11'!C18</f>
        <v>2.0799509844985553</v>
      </c>
      <c r="W19" s="51">
        <f>[1]Tbl5a!M19/'Tbl11'!C18</f>
        <v>0</v>
      </c>
      <c r="Y19" s="51">
        <f>[1]Tbl5a!N19/'Tbl11'!C18</f>
        <v>96.307994630893361</v>
      </c>
    </row>
    <row r="20" spans="1:25">
      <c r="A20" s="6" t="s">
        <v>26</v>
      </c>
      <c r="B20" s="51">
        <f>SUM(C20:Y20)</f>
        <v>644.34763597955759</v>
      </c>
      <c r="C20" s="51">
        <f>[1]Tbl5a!C20/'Tbl11'!C19</f>
        <v>18.218841846165951</v>
      </c>
      <c r="E20" s="51">
        <f>[1]Tbl5a!D20/'Tbl11'!C19</f>
        <v>8.3634599408070738</v>
      </c>
      <c r="G20" s="51">
        <f>[1]Tbl5a!E20/'Tbl11'!C19</f>
        <v>162.81201022885264</v>
      </c>
      <c r="I20" s="51">
        <f>[1]Tbl5a!F20/'Tbl11'!C19</f>
        <v>48.207636310148516</v>
      </c>
      <c r="K20" s="51">
        <f>[1]Tbl5a!G20/'Tbl11'!C19</f>
        <v>24.951924919622869</v>
      </c>
      <c r="M20" s="51">
        <f>[1]Tbl5a!H20/'Tbl11'!C19</f>
        <v>248.53576991643035</v>
      </c>
      <c r="O20" s="51">
        <f>[1]Tbl5a!I20/'Tbl11'!C19</f>
        <v>0</v>
      </c>
      <c r="Q20" s="51">
        <f>[1]Tbl5a!J20/'Tbl11'!C19</f>
        <v>8.741762165063633E-3</v>
      </c>
      <c r="S20" s="51">
        <f>[1]Tbl5a!K20/'Tbl11'!C19</f>
        <v>8.9886877068323408</v>
      </c>
      <c r="U20" s="51">
        <f>[1]Tbl5a!L20/'Tbl11'!C19</f>
        <v>0</v>
      </c>
      <c r="W20" s="51">
        <f>[1]Tbl5a!M20/'Tbl11'!C19</f>
        <v>0</v>
      </c>
      <c r="Y20" s="51">
        <f>[1]Tbl5a!N20/'Tbl11'!C19</f>
        <v>124.26056334853277</v>
      </c>
    </row>
    <row r="21" spans="1:25">
      <c r="A21" s="6" t="s">
        <v>27</v>
      </c>
      <c r="B21" s="51">
        <f>SUM(C21:Y21)</f>
        <v>409.45706646979153</v>
      </c>
      <c r="C21" s="51">
        <f>[1]Tbl5a!C21/'Tbl11'!C20</f>
        <v>15.032349260199222</v>
      </c>
      <c r="E21" s="51">
        <f>[1]Tbl5a!D21/'Tbl11'!C20</f>
        <v>21.9429242383302</v>
      </c>
      <c r="G21" s="51">
        <f>[1]Tbl5a!E21/'Tbl11'!C20</f>
        <v>97.096673719678506</v>
      </c>
      <c r="I21" s="51">
        <f>[1]Tbl5a!F21/'Tbl11'!C20</f>
        <v>27.988427576679744</v>
      </c>
      <c r="K21" s="51">
        <f>[1]Tbl5a!G21/'Tbl11'!C20</f>
        <v>12.869926912891616</v>
      </c>
      <c r="M21" s="51">
        <f>[1]Tbl5a!H21/'Tbl11'!C20</f>
        <v>153.43206257009911</v>
      </c>
      <c r="O21" s="51">
        <f>[1]Tbl5a!I21/'Tbl11'!C20</f>
        <v>0</v>
      </c>
      <c r="Q21" s="51">
        <f>[1]Tbl5a!J21/'Tbl11'!C20</f>
        <v>0</v>
      </c>
      <c r="S21" s="51">
        <f>[1]Tbl5a!K21/'Tbl11'!C20</f>
        <v>2.4450612639595892</v>
      </c>
      <c r="U21" s="51">
        <f>[1]Tbl5a!L21/'Tbl11'!C20</f>
        <v>0</v>
      </c>
      <c r="W21" s="51">
        <f>[1]Tbl5a!M21/'Tbl11'!C20</f>
        <v>0</v>
      </c>
      <c r="Y21" s="51">
        <f>[1]Tbl5a!N21/'Tbl11'!C20</f>
        <v>78.649640927953499</v>
      </c>
    </row>
    <row r="22" spans="1:25">
      <c r="A22" s="6" t="s">
        <v>28</v>
      </c>
      <c r="B22" s="51">
        <f>SUM(C22:Y22)</f>
        <v>996.42832970021368</v>
      </c>
      <c r="C22" s="51">
        <f>[1]Tbl5a!C22/'Tbl11'!C21</f>
        <v>0.15107806530982237</v>
      </c>
      <c r="E22" s="51">
        <f>[1]Tbl5a!D22/'Tbl11'!C21</f>
        <v>6.7591738070058058</v>
      </c>
      <c r="G22" s="51">
        <f>[1]Tbl5a!E22/'Tbl11'!C21</f>
        <v>296.28588694882706</v>
      </c>
      <c r="I22" s="51">
        <f>[1]Tbl5a!F22/'Tbl11'!C21</f>
        <v>179.39159778127899</v>
      </c>
      <c r="K22" s="51">
        <f>[1]Tbl5a!G22/'Tbl11'!C21</f>
        <v>123.75223490816477</v>
      </c>
      <c r="M22" s="51">
        <f>[1]Tbl5a!H22/'Tbl11'!C21</f>
        <v>219.48729199490643</v>
      </c>
      <c r="O22" s="51">
        <f>[1]Tbl5a!I22/'Tbl11'!C21</f>
        <v>0</v>
      </c>
      <c r="Q22" s="51">
        <f>[1]Tbl5a!J22/'Tbl11'!C21</f>
        <v>0</v>
      </c>
      <c r="S22" s="51">
        <f>[1]Tbl5a!K22/'Tbl11'!C21</f>
        <v>10.408741070079641</v>
      </c>
      <c r="U22" s="51">
        <f>[1]Tbl5a!L22/'Tbl11'!C21</f>
        <v>2.0083741609651868</v>
      </c>
      <c r="W22" s="51">
        <f>[1]Tbl5a!M22/'Tbl11'!C21</f>
        <v>0</v>
      </c>
      <c r="Y22" s="51">
        <f>[1]Tbl5a!N22/'Tbl11'!C21</f>
        <v>158.18395096367595</v>
      </c>
    </row>
    <row r="23" spans="1:25">
      <c r="A23" s="6"/>
    </row>
    <row r="24" spans="1:25">
      <c r="A24" s="6" t="s">
        <v>29</v>
      </c>
      <c r="B24" s="51">
        <f>SUM(C24:Y24)</f>
        <v>401.90245495437318</v>
      </c>
      <c r="C24" s="51">
        <f>[1]Tbl5a!C24/'Tbl11'!C23</f>
        <v>2.5976246265416489</v>
      </c>
      <c r="E24" s="51">
        <f>[1]Tbl5a!D24/'Tbl11'!C23</f>
        <v>5.5018493030212454</v>
      </c>
      <c r="G24" s="51">
        <f>[1]Tbl5a!E24/'Tbl11'!C23</f>
        <v>87.878542795959191</v>
      </c>
      <c r="I24" s="51">
        <f>[1]Tbl5a!F24/'Tbl11'!C23</f>
        <v>39.540834603306969</v>
      </c>
      <c r="K24" s="51">
        <f>[1]Tbl5a!G24/'Tbl11'!C23</f>
        <v>6.7095454047864171</v>
      </c>
      <c r="M24" s="51">
        <f>[1]Tbl5a!H24/'Tbl11'!C23</f>
        <v>173.32266875274442</v>
      </c>
      <c r="O24" s="51">
        <f>[1]Tbl5a!I24/'Tbl11'!C23</f>
        <v>0.87211900483266469</v>
      </c>
      <c r="Q24" s="51">
        <f>[1]Tbl5a!J24/'Tbl11'!C23</f>
        <v>0</v>
      </c>
      <c r="S24" s="51">
        <f>[1]Tbl5a!K24/'Tbl11'!C23</f>
        <v>0.81019668908954257</v>
      </c>
      <c r="U24" s="51">
        <f>[1]Tbl5a!L25/'Tbl11'!C23</f>
        <v>4.7453841224389885E-2</v>
      </c>
      <c r="W24" s="51">
        <f>[1]Tbl5a!M24/'Tbl11'!C23</f>
        <v>0</v>
      </c>
      <c r="Y24" s="51">
        <f>[1]Tbl5a!N24/'Tbl11'!C23</f>
        <v>84.621619932866665</v>
      </c>
    </row>
    <row r="25" spans="1:25">
      <c r="A25" s="6" t="s">
        <v>30</v>
      </c>
      <c r="B25" s="51">
        <f>SUM(C25:Y25)</f>
        <v>970.22184246040194</v>
      </c>
      <c r="C25" s="51">
        <f>[1]Tbl5a!C25/'Tbl11'!C24</f>
        <v>55.538470061794143</v>
      </c>
      <c r="E25" s="51">
        <f>[1]Tbl5a!D25/'Tbl11'!C24</f>
        <v>31.82226010370055</v>
      </c>
      <c r="G25" s="51">
        <f>[1]Tbl5a!E25/'Tbl11'!C24</f>
        <v>286.46963846864128</v>
      </c>
      <c r="I25" s="51">
        <f>[1]Tbl5a!F25/'Tbl11'!C24</f>
        <v>57.797857802400728</v>
      </c>
      <c r="K25" s="51">
        <f>[1]Tbl5a!G25/'Tbl11'!C24</f>
        <v>21.765111158462958</v>
      </c>
      <c r="M25" s="51">
        <f>[1]Tbl5a!H25/'Tbl11'!C24</f>
        <v>262.33096668797492</v>
      </c>
      <c r="O25" s="51">
        <f>[1]Tbl5a!I25/'Tbl11'!C24</f>
        <v>0</v>
      </c>
      <c r="Q25" s="51">
        <f>[1]Tbl5a!J25/'Tbl11'!C24</f>
        <v>31.87807940904894</v>
      </c>
      <c r="S25" s="51">
        <f>[1]Tbl5a!K25/'Tbl11'!C24</f>
        <v>0</v>
      </c>
      <c r="U25" s="51">
        <f>[1]Tbl5a!L26/'Tbl11'!C24</f>
        <v>0</v>
      </c>
      <c r="W25" s="51">
        <f>[1]Tbl5a!M25/'Tbl11'!C24</f>
        <v>0</v>
      </c>
      <c r="Y25" s="51">
        <f>[1]Tbl5a!N25/'Tbl11'!C24</f>
        <v>222.61945876837845</v>
      </c>
    </row>
    <row r="26" spans="1:25">
      <c r="A26" s="6" t="s">
        <v>31</v>
      </c>
      <c r="B26" s="51">
        <f>SUM(C26:Y26)</f>
        <v>479.47529936618787</v>
      </c>
      <c r="C26" s="51">
        <f>[1]Tbl5a!C26/'Tbl11'!C25</f>
        <v>12.63199985665884</v>
      </c>
      <c r="E26" s="51">
        <f>[1]Tbl5a!D26/'Tbl11'!C25</f>
        <v>10.327282355933594</v>
      </c>
      <c r="G26" s="51">
        <f>[1]Tbl5a!E26/'Tbl11'!C25</f>
        <v>97.976992621064667</v>
      </c>
      <c r="I26" s="51">
        <f>[1]Tbl5a!F26/'Tbl11'!C25</f>
        <v>17.514890082265378</v>
      </c>
      <c r="K26" s="51">
        <f>[1]Tbl5a!G26/'Tbl11'!C25</f>
        <v>38.375402282707967</v>
      </c>
      <c r="M26" s="51">
        <f>[1]Tbl5a!H26/'Tbl11'!C25</f>
        <v>194.81228002406672</v>
      </c>
      <c r="O26" s="51">
        <f>[1]Tbl5a!I26/'Tbl11'!C25</f>
        <v>0</v>
      </c>
      <c r="Q26" s="51">
        <f>[1]Tbl5a!J26/'Tbl11'!C25</f>
        <v>0</v>
      </c>
      <c r="S26" s="51">
        <f>[1]Tbl5a!K26/'Tbl11'!C25</f>
        <v>1.0408886085273863</v>
      </c>
      <c r="U26" s="51">
        <f>[1]Tbl5a!L26/'Tbl11'!C25</f>
        <v>0</v>
      </c>
      <c r="W26" s="51">
        <f>[1]Tbl5a!M26/'Tbl11'!C25</f>
        <v>0</v>
      </c>
      <c r="Y26" s="51">
        <f>[1]Tbl5a!N26/'Tbl11'!C25</f>
        <v>106.79556353496332</v>
      </c>
    </row>
    <row r="27" spans="1:25">
      <c r="A27" s="6" t="s">
        <v>32</v>
      </c>
      <c r="B27" s="51">
        <f>SUM(C27:Y27)</f>
        <v>347.19237937977778</v>
      </c>
      <c r="C27" s="51">
        <f>[1]Tbl5a!C27/'Tbl11'!C26</f>
        <v>5.6035804967390428</v>
      </c>
      <c r="E27" s="51">
        <f>[1]Tbl5a!D27/'Tbl11'!C26</f>
        <v>19.521773939931283</v>
      </c>
      <c r="G27" s="51">
        <f>[1]Tbl5a!E27/'Tbl11'!C26</f>
        <v>70.228189959160957</v>
      </c>
      <c r="I27" s="51">
        <f>[1]Tbl5a!F27/'Tbl11'!C26</f>
        <v>30.292409876783747</v>
      </c>
      <c r="K27" s="51">
        <f>[1]Tbl5a!G27/'Tbl11'!C26</f>
        <v>20.571113512911712</v>
      </c>
      <c r="M27" s="51">
        <f>[1]Tbl5a!H27/'Tbl11'!C26</f>
        <v>141.054805990592</v>
      </c>
      <c r="O27" s="51">
        <f>[1]Tbl5a!I27/'Tbl11'!C26</f>
        <v>0</v>
      </c>
      <c r="Q27" s="51">
        <f>[1]Tbl5a!J27/'Tbl11'!C26</f>
        <v>0</v>
      </c>
      <c r="S27" s="51">
        <f>[1]Tbl5a!K27/'Tbl11'!C26</f>
        <v>0</v>
      </c>
      <c r="U27" s="51">
        <f>[1]Tbl5a!L27/'Tbl11'!C26</f>
        <v>0</v>
      </c>
      <c r="W27" s="51">
        <f>[1]Tbl5a!M27/'Tbl11'!C26</f>
        <v>0</v>
      </c>
      <c r="Y27" s="51">
        <f>[1]Tbl5a!N27/'Tbl11'!C26</f>
        <v>59.920505603658995</v>
      </c>
    </row>
    <row r="28" spans="1:25">
      <c r="A28" s="6" t="s">
        <v>33</v>
      </c>
      <c r="B28" s="51">
        <f>SUM(C28:Y28)</f>
        <v>968.61404349059728</v>
      </c>
      <c r="C28" s="51">
        <f>[1]Tbl5a!C28/'Tbl11'!C27</f>
        <v>25.466721098159507</v>
      </c>
      <c r="E28" s="51">
        <f>[1]Tbl5a!D28/'Tbl11'!C27</f>
        <v>38.068913909728096</v>
      </c>
      <c r="G28" s="51">
        <f>[1]Tbl5a!E28/'Tbl11'!C27</f>
        <v>267.33918463609075</v>
      </c>
      <c r="I28" s="51">
        <f>[1]Tbl5a!F28/'Tbl11'!C27</f>
        <v>69.572848611790135</v>
      </c>
      <c r="K28" s="51">
        <f>[1]Tbl5a!G28/'Tbl11'!C27</f>
        <v>137.07387693684706</v>
      </c>
      <c r="M28" s="51">
        <f>[1]Tbl5a!H28/'Tbl11'!C27</f>
        <v>304.61736894046368</v>
      </c>
      <c r="O28" s="51">
        <f>[1]Tbl5a!I28/'Tbl11'!C27</f>
        <v>0</v>
      </c>
      <c r="Q28" s="51">
        <f>[1]Tbl5a!J28/'Tbl11'!C27</f>
        <v>0</v>
      </c>
      <c r="S28" s="51">
        <f>[1]Tbl5a!K28/'Tbl11'!C27</f>
        <v>9.3112660781778516</v>
      </c>
      <c r="U28" s="51">
        <f>[1]Tbl5a!L28/'Tbl11'!C27</f>
        <v>0</v>
      </c>
      <c r="W28" s="51">
        <f>[1]Tbl5a!M28/'Tbl11'!C27</f>
        <v>0</v>
      </c>
      <c r="Y28" s="51">
        <f>[1]Tbl5a!N28/'Tbl11'!C27</f>
        <v>117.16386327934029</v>
      </c>
    </row>
    <row r="29" spans="1:25">
      <c r="A29" s="6"/>
    </row>
    <row r="30" spans="1:25">
      <c r="A30" s="34" t="s">
        <v>34</v>
      </c>
      <c r="B30" s="51">
        <f>SUM(C30:Y30)</f>
        <v>464.1134226125755</v>
      </c>
      <c r="C30" s="51">
        <f>[1]Tbl5a!C30/'Tbl11'!C29</f>
        <v>8.1124842294167383</v>
      </c>
      <c r="E30" s="51">
        <f>[1]Tbl5a!D30/'Tbl11'!C29</f>
        <v>7.215438509937492</v>
      </c>
      <c r="G30" s="51">
        <f>[1]Tbl5a!E30/'Tbl11'!C29</f>
        <v>142.88547996038025</v>
      </c>
      <c r="I30" s="51">
        <f>[1]Tbl5a!F30/'Tbl11'!C29</f>
        <v>5.4508994275023115</v>
      </c>
      <c r="K30" s="51">
        <f>[1]Tbl5a!G30/'Tbl11'!C29</f>
        <v>5.0295789945885554</v>
      </c>
      <c r="M30" s="51">
        <f>[1]Tbl5a!H30/'Tbl11'!C29</f>
        <v>166.0357745930252</v>
      </c>
      <c r="O30" s="51">
        <f>[1]Tbl5a!I30/'Tbl11'!C29</f>
        <v>2.7949757900955667</v>
      </c>
      <c r="Q30" s="51">
        <f>[1]Tbl5a!J30/'Tbl11'!C29</f>
        <v>0</v>
      </c>
      <c r="S30" s="51">
        <f>[1]Tbl5a!K30/'Tbl11'!C29</f>
        <v>1.8061277568676555</v>
      </c>
      <c r="U30" s="51">
        <f>[1]Tbl5a!L30/'Tbl11'!C29</f>
        <v>0</v>
      </c>
      <c r="W30" s="51">
        <f>[1]Tbl5a!M30/'Tbl11'!C29</f>
        <v>0</v>
      </c>
      <c r="Y30" s="51">
        <f>[1]Tbl5a!N30/'Tbl11'!C29</f>
        <v>124.78266335076171</v>
      </c>
    </row>
    <row r="31" spans="1:25">
      <c r="A31" s="6" t="s">
        <v>35</v>
      </c>
      <c r="B31" s="51">
        <f>SUM(C31:Y31)</f>
        <v>611.44110259368676</v>
      </c>
      <c r="C31" s="51">
        <f>[1]Tbl5a!C31/'Tbl11'!C30</f>
        <v>11.243512411331189</v>
      </c>
      <c r="E31" s="51">
        <f>[1]Tbl5a!D31/'Tbl11'!C30</f>
        <v>20.786179386230859</v>
      </c>
      <c r="G31" s="51">
        <f>[1]Tbl5a!E31/'Tbl11'!C30</f>
        <v>206.99592951320881</v>
      </c>
      <c r="I31" s="51">
        <f>[1]Tbl5a!F31/'Tbl11'!C30</f>
        <v>24.126607097339491</v>
      </c>
      <c r="K31" s="51">
        <f>[1]Tbl5a!G31/'Tbl11'!C30</f>
        <v>74.114187231978747</v>
      </c>
      <c r="M31" s="51">
        <f>[1]Tbl5a!H31/'Tbl11'!C30</f>
        <v>161.89263450048799</v>
      </c>
      <c r="O31" s="51">
        <f>[1]Tbl5a!I31/'Tbl11'!C30</f>
        <v>2.5254968712825505</v>
      </c>
      <c r="Q31" s="51">
        <f>[1]Tbl5a!J31/'Tbl11'!C30</f>
        <v>2.4111774920071887</v>
      </c>
      <c r="S31" s="51">
        <f>[1]Tbl5a!K31/'Tbl11'!C30</f>
        <v>4.1968584439924594</v>
      </c>
      <c r="U31" s="51">
        <f>[1]Tbl5a!L31/'Tbl11'!C30</f>
        <v>9.3303767383008038E-3</v>
      </c>
      <c r="W31" s="51">
        <f>[1]Tbl5a!M31/'Tbl11'!C30</f>
        <v>0</v>
      </c>
      <c r="Y31" s="51">
        <f>[1]Tbl5a!N31/'Tbl11'!C30</f>
        <v>103.13918926908912</v>
      </c>
    </row>
    <row r="32" spans="1:25">
      <c r="A32" s="6" t="s">
        <v>36</v>
      </c>
      <c r="B32" s="51">
        <f>SUM(C32:Y32)</f>
        <v>522.32182098664134</v>
      </c>
      <c r="C32" s="51">
        <f>[1]Tbl5a!C32/'Tbl11'!C31</f>
        <v>13.7762746578265</v>
      </c>
      <c r="E32" s="51">
        <f>[1]Tbl5a!D32/'Tbl11'!C31</f>
        <v>20.135681228870578</v>
      </c>
      <c r="G32" s="51">
        <f>[1]Tbl5a!E32/'Tbl11'!C31</f>
        <v>147.92502970427017</v>
      </c>
      <c r="I32" s="51">
        <f>[1]Tbl5a!F32/'Tbl11'!C31</f>
        <v>20.500565201693636</v>
      </c>
      <c r="K32" s="51">
        <f>[1]Tbl5a!G32/'Tbl11'!C31</f>
        <v>58.084381133685604</v>
      </c>
      <c r="M32" s="51">
        <f>[1]Tbl5a!H32/'Tbl11'!C31</f>
        <v>162.36794827190076</v>
      </c>
      <c r="O32" s="51">
        <f>[1]Tbl5a!I32/'Tbl11'!C31</f>
        <v>0</v>
      </c>
      <c r="Q32" s="51">
        <f>[1]Tbl5a!J32/'Tbl11'!C31</f>
        <v>0.81859848360521226</v>
      </c>
      <c r="S32" s="51">
        <f>[1]Tbl5a!K32/'Tbl11'!C31</f>
        <v>8.3217645321167169</v>
      </c>
      <c r="U32" s="51">
        <f>[1]Tbl5a!L32/'Tbl11'!C31</f>
        <v>0.5523720747037778</v>
      </c>
      <c r="W32" s="51">
        <f>[1]Tbl5a!M32/'Tbl11'!C31</f>
        <v>0</v>
      </c>
      <c r="Y32" s="51">
        <f>[1]Tbl5a!N32/'Tbl11'!C31</f>
        <v>89.839205697968282</v>
      </c>
    </row>
    <row r="33" spans="1:25">
      <c r="A33" s="6" t="s">
        <v>37</v>
      </c>
      <c r="B33" s="51">
        <f>SUM(C33:Y33)</f>
        <v>674.26021879122709</v>
      </c>
      <c r="C33" s="51">
        <f>[1]Tbl5a!C33/'Tbl11'!C32</f>
        <v>11.953826129745044</v>
      </c>
      <c r="E33" s="51">
        <f>[1]Tbl5a!D33/'Tbl11'!C32</f>
        <v>25.080803350086441</v>
      </c>
      <c r="G33" s="51">
        <f>[1]Tbl5a!E33/'Tbl11'!C32</f>
        <v>155.85235616970215</v>
      </c>
      <c r="I33" s="51">
        <f>[1]Tbl5a!F33/'Tbl11'!C32</f>
        <v>59.031095810341981</v>
      </c>
      <c r="K33" s="51">
        <f>[1]Tbl5a!G33/'Tbl11'!C32</f>
        <v>41.871293654610248</v>
      </c>
      <c r="M33" s="51">
        <f>[1]Tbl5a!H33/'Tbl11'!C32</f>
        <v>212.40526388435512</v>
      </c>
      <c r="O33" s="51">
        <f>[1]Tbl5a!I33/'Tbl11'!C32</f>
        <v>2.8560136507091229</v>
      </c>
      <c r="Q33" s="51">
        <f>[1]Tbl5a!J33/'Tbl11'!C32</f>
        <v>3.8419048243104035</v>
      </c>
      <c r="S33" s="51">
        <f>[1]Tbl5a!K33/'Tbl11'!C32</f>
        <v>43.118514603422021</v>
      </c>
      <c r="U33" s="51">
        <f>[1]Tbl5a!L33/'Tbl11'!C32</f>
        <v>1.3609329027732429</v>
      </c>
      <c r="W33" s="51">
        <f>[1]Tbl5a!M33/'Tbl11'!C32</f>
        <v>0</v>
      </c>
      <c r="Y33" s="51">
        <f>[1]Tbl5a!N33/'Tbl11'!C32</f>
        <v>116.88821381117128</v>
      </c>
    </row>
    <row r="34" spans="1:25">
      <c r="A34" s="6" t="s">
        <v>38</v>
      </c>
      <c r="B34" s="51">
        <f>SUM(C34:Y34)</f>
        <v>1286.321373190644</v>
      </c>
      <c r="C34" s="51">
        <f>[1]Tbl5a!C34/'Tbl11'!C33</f>
        <v>13.076862669004084</v>
      </c>
      <c r="E34" s="51">
        <f>[1]Tbl5a!D34/'Tbl11'!C33</f>
        <v>21.052892596388165</v>
      </c>
      <c r="G34" s="51">
        <f>[1]Tbl5a!E34/'Tbl11'!C33</f>
        <v>554.29985256300779</v>
      </c>
      <c r="I34" s="51">
        <f>[1]Tbl5a!F34/'Tbl11'!C33</f>
        <v>72.315774956926802</v>
      </c>
      <c r="K34" s="51">
        <f>[1]Tbl5a!G34/'Tbl11'!C33</f>
        <v>122.0687707478876</v>
      </c>
      <c r="M34" s="51">
        <f>[1]Tbl5a!H34/'Tbl11'!C33</f>
        <v>222.38232949054239</v>
      </c>
      <c r="O34" s="51">
        <f>[1]Tbl5a!I34/'Tbl11'!C33</f>
        <v>9.925914587918875</v>
      </c>
      <c r="Q34" s="51">
        <f>[1]Tbl5a!J34/'Tbl11'!C33</f>
        <v>3.9109993186841567</v>
      </c>
      <c r="S34" s="51">
        <f>[1]Tbl5a!K34/'Tbl11'!C33</f>
        <v>21.730616703620989</v>
      </c>
      <c r="U34" s="51">
        <f>[1]Tbl5a!L34/'Tbl11'!C33</f>
        <v>1.1311696293556466</v>
      </c>
      <c r="W34" s="51">
        <f>[1]Tbl5a!M34/'Tbl11'!C33</f>
        <v>0</v>
      </c>
      <c r="Y34" s="51">
        <f>[1]Tbl5a!N34/'Tbl11'!C33</f>
        <v>244.42618992730738</v>
      </c>
    </row>
    <row r="35" spans="1:25">
      <c r="A35" s="6"/>
    </row>
    <row r="36" spans="1:25">
      <c r="A36" s="6" t="s">
        <v>39</v>
      </c>
      <c r="B36" s="51">
        <f>SUM(C36:Y36)</f>
        <v>508.88348260362909</v>
      </c>
      <c r="C36" s="51">
        <f>[1]Tbl5a!C36/'Tbl11'!C35</f>
        <v>6.5722656900283001</v>
      </c>
      <c r="E36" s="51">
        <f>[1]Tbl5a!D36/'Tbl11'!C35</f>
        <v>24.522938793629653</v>
      </c>
      <c r="G36" s="51">
        <f>[1]Tbl5a!E36/'Tbl11'!C35</f>
        <v>117.05195494145718</v>
      </c>
      <c r="I36" s="51">
        <f>[1]Tbl5a!F36/'Tbl11'!C35</f>
        <v>29.219084401531546</v>
      </c>
      <c r="K36" s="51">
        <f>[1]Tbl5a!G36/'Tbl11'!C35</f>
        <v>55.225612341157543</v>
      </c>
      <c r="M36" s="51">
        <f>[1]Tbl5a!H36/'Tbl11'!C35</f>
        <v>154.59599356306532</v>
      </c>
      <c r="O36" s="51">
        <f>[1]Tbl5a!I36/'Tbl11'!C35</f>
        <v>0</v>
      </c>
      <c r="Q36" s="51">
        <f>[1]Tbl5a!J36/'Tbl11'!C35</f>
        <v>0</v>
      </c>
      <c r="S36" s="51">
        <f>[1]Tbl5a!K36/'Tbl11'!C35</f>
        <v>2.2190466677764831</v>
      </c>
      <c r="U36" s="51">
        <f>[1]Tbl5a!L36/'Tbl11'!C35</f>
        <v>0</v>
      </c>
      <c r="W36" s="51">
        <f>[1]Tbl5a!M36/'Tbl11'!C35</f>
        <v>0</v>
      </c>
      <c r="Y36" s="51">
        <f>[1]Tbl5a!N36/'Tbl11'!C35</f>
        <v>119.47658620498308</v>
      </c>
    </row>
    <row r="37" spans="1:25">
      <c r="A37" s="6" t="s">
        <v>40</v>
      </c>
      <c r="B37" s="51">
        <f>SUM(C37:Y37)</f>
        <v>726.47105811465292</v>
      </c>
      <c r="C37" s="51">
        <f>[1]Tbl5a!C37/'Tbl11'!C36</f>
        <v>21.819903100266547</v>
      </c>
      <c r="E37" s="51">
        <f>[1]Tbl5a!D37/'Tbl11'!C36</f>
        <v>34.486863598733592</v>
      </c>
      <c r="G37" s="51">
        <f>[1]Tbl5a!E37/'Tbl11'!C36</f>
        <v>268.77076380645218</v>
      </c>
      <c r="I37" s="51">
        <f>[1]Tbl5a!F37/'Tbl11'!C36</f>
        <v>32.672287227323565</v>
      </c>
      <c r="K37" s="51">
        <f>[1]Tbl5a!G37/'Tbl11'!C36</f>
        <v>30.648615565498261</v>
      </c>
      <c r="M37" s="51">
        <f>[1]Tbl5a!H37/'Tbl11'!C36</f>
        <v>186.81209938687599</v>
      </c>
      <c r="O37" s="51">
        <f>[1]Tbl5a!I37/'Tbl11'!C36</f>
        <v>0</v>
      </c>
      <c r="Q37" s="51">
        <f>[1]Tbl5a!J37/'Tbl11'!C36</f>
        <v>0</v>
      </c>
      <c r="S37" s="51">
        <f>[1]Tbl5a!K37/'Tbl11'!C36</f>
        <v>9.3411624817723879</v>
      </c>
      <c r="U37" s="51">
        <f>[1]Tbl5a!L37/'Tbl11'!C36</f>
        <v>0</v>
      </c>
      <c r="W37" s="51">
        <f>[1]Tbl5a!M37/'Tbl11'!C36</f>
        <v>0</v>
      </c>
      <c r="Y37" s="51">
        <f>[1]Tbl5a!N37/'Tbl11'!C36</f>
        <v>141.91936294773041</v>
      </c>
    </row>
    <row r="38" spans="1:25">
      <c r="A38" s="6" t="s">
        <v>41</v>
      </c>
      <c r="B38" s="51">
        <f>SUM(C38:Y38)</f>
        <v>834.9822819439695</v>
      </c>
      <c r="C38" s="51">
        <f>[1]Tbl5a!C38/'Tbl11'!C37</f>
        <v>24.964987865582195</v>
      </c>
      <c r="E38" s="51">
        <f>[1]Tbl5a!D38/'Tbl11'!C37</f>
        <v>8.3422460281994848</v>
      </c>
      <c r="G38" s="51">
        <f>[1]Tbl5a!E38/'Tbl11'!C37</f>
        <v>274.67947921779279</v>
      </c>
      <c r="I38" s="51">
        <f>[1]Tbl5a!F38/'Tbl11'!C37</f>
        <v>72.566723896481619</v>
      </c>
      <c r="K38" s="51">
        <f>[1]Tbl5a!G38/'Tbl11'!C37</f>
        <v>57.030758133585259</v>
      </c>
      <c r="M38" s="51">
        <f>[1]Tbl5a!H38/'Tbl11'!C37</f>
        <v>204.69244701156558</v>
      </c>
      <c r="O38" s="51">
        <f>[1]Tbl5a!I38/'Tbl11'!C37</f>
        <v>0</v>
      </c>
      <c r="Q38" s="51">
        <f>[1]Tbl5a!J38/'Tbl11'!C37</f>
        <v>0.16072381179385561</v>
      </c>
      <c r="S38" s="51">
        <f>[1]Tbl5a!K38/'Tbl11'!C37</f>
        <v>10.097840883051374</v>
      </c>
      <c r="U38" s="51">
        <f>[1]Tbl5a!L38/'Tbl11'!C37</f>
        <v>3.6644735931111632E-3</v>
      </c>
      <c r="W38" s="51">
        <f>[1]Tbl5a!M38/'Tbl11'!C37</f>
        <v>0</v>
      </c>
      <c r="Y38" s="51">
        <f>[1]Tbl5a!N38/'Tbl11'!C37</f>
        <v>182.44341062232419</v>
      </c>
    </row>
    <row r="39" spans="1:25">
      <c r="A39" s="35" t="s">
        <v>42</v>
      </c>
      <c r="B39" s="53">
        <f>SUM(C39:Y39)</f>
        <v>1044.5389224990727</v>
      </c>
      <c r="C39" s="53">
        <f>[1]Tbl5a!C39/'Tbl11'!C38</f>
        <v>5.1632874176759875</v>
      </c>
      <c r="D39" s="53"/>
      <c r="E39" s="53">
        <f>[1]Tbl5a!D39/'Tbl11'!C38</f>
        <v>9.8721704915454858</v>
      </c>
      <c r="F39" s="53"/>
      <c r="G39" s="53">
        <f>[1]Tbl5a!E39/'Tbl11'!C38</f>
        <v>306.51043430104784</v>
      </c>
      <c r="H39" s="53"/>
      <c r="I39" s="53">
        <f>[1]Tbl5a!F39/'Tbl11'!C38</f>
        <v>114.38832866801489</v>
      </c>
      <c r="J39" s="53"/>
      <c r="K39" s="53">
        <f>[1]Tbl5a!G39/'Tbl11'!C38</f>
        <v>115.82340931756499</v>
      </c>
      <c r="L39" s="53"/>
      <c r="M39" s="53">
        <f>[1]Tbl5a!H39/'Tbl11'!C38</f>
        <v>287.31326596603765</v>
      </c>
      <c r="N39" s="53"/>
      <c r="O39" s="53">
        <f>[1]Tbl5a!I39/'Tbl11'!C38</f>
        <v>1.5479502192030907</v>
      </c>
      <c r="P39" s="53"/>
      <c r="Q39" s="53">
        <f>[1]Tbl5a!J39/'Tbl11'!C38</f>
        <v>10.822013539630785</v>
      </c>
      <c r="R39" s="53"/>
      <c r="S39" s="53">
        <f>[1]Tbl5a!K39/'Tbl11'!C38</f>
        <v>64.321931826839716</v>
      </c>
      <c r="T39" s="53"/>
      <c r="U39" s="53">
        <f>[1]Tbl5a!L39/'Tbl11'!C38</f>
        <v>0.76353171130464792</v>
      </c>
      <c r="V39" s="53"/>
      <c r="W39" s="53">
        <f>[1]Tbl5a!M39/'Tbl11'!C38</f>
        <v>0</v>
      </c>
      <c r="X39" s="53"/>
      <c r="Y39" s="53">
        <f>[1]Tbl5a!N39/'Tbl11'!C38</f>
        <v>128.01259904020773</v>
      </c>
    </row>
    <row r="40" spans="1:25">
      <c r="A40" s="6" t="s">
        <v>43</v>
      </c>
    </row>
    <row r="41" spans="1:25">
      <c r="A41" s="6" t="s">
        <v>86</v>
      </c>
    </row>
  </sheetData>
  <mergeCells count="31">
    <mergeCell ref="M9:N9"/>
    <mergeCell ref="O9:P9"/>
    <mergeCell ref="Q9:R9"/>
    <mergeCell ref="S9:T9"/>
    <mergeCell ref="U9:V9"/>
    <mergeCell ref="W9:X9"/>
    <mergeCell ref="O8:P8"/>
    <mergeCell ref="Q8:R8"/>
    <mergeCell ref="S8:T8"/>
    <mergeCell ref="U8:V8"/>
    <mergeCell ref="W8:X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M8:N8"/>
    <mergeCell ref="A1:Y1"/>
    <mergeCell ref="A3:Y3"/>
    <mergeCell ref="G6:K6"/>
    <mergeCell ref="E7:F7"/>
    <mergeCell ref="I7:J7"/>
    <mergeCell ref="K7:L7"/>
    <mergeCell ref="O7:P7"/>
    <mergeCell ref="S7:T7"/>
    <mergeCell ref="W7:X7"/>
  </mergeCells>
  <printOptions horizontalCentered="1"/>
  <pageMargins left="0.75" right="0.75" top="0.87" bottom="0.88" header="0.67" footer="0.5"/>
  <pageSetup scale="82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Q22" sqref="Q22"/>
    </sheetView>
  </sheetViews>
  <sheetFormatPr defaultRowHeight="12.75"/>
  <cols>
    <col min="1" max="1" width="14.140625" style="51" customWidth="1"/>
    <col min="2" max="2" width="13.28515625" style="51" customWidth="1"/>
    <col min="3" max="3" width="8.28515625" style="51" customWidth="1"/>
    <col min="4" max="4" width="9.5703125" style="51" customWidth="1"/>
    <col min="5" max="5" width="10.28515625" style="51" customWidth="1"/>
    <col min="6" max="6" width="10.7109375" style="51" customWidth="1"/>
    <col min="7" max="7" width="2.42578125" style="51" customWidth="1"/>
    <col min="8" max="8" width="9.28515625" style="51" customWidth="1"/>
    <col min="9" max="9" width="1.5703125" style="51" customWidth="1"/>
    <col min="10" max="10" width="10.7109375" style="51" customWidth="1"/>
    <col min="11" max="11" width="9.42578125" style="51" customWidth="1"/>
    <col min="12" max="12" width="8.140625" style="51" customWidth="1"/>
    <col min="13" max="13" width="11.7109375" style="51" customWidth="1"/>
    <col min="14" max="15" width="9.42578125" style="51" customWidth="1"/>
    <col min="16" max="16" width="11.140625" style="51" customWidth="1"/>
    <col min="17" max="16384" width="9.140625" style="51"/>
  </cols>
  <sheetData>
    <row r="1" spans="1:16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3" spans="1:16">
      <c r="A3" s="75" t="s">
        <v>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ht="13.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thickTop="1">
      <c r="E6" s="77" t="s">
        <v>91</v>
      </c>
      <c r="F6" s="77"/>
      <c r="G6" s="77"/>
      <c r="H6" s="77"/>
      <c r="I6" s="27"/>
    </row>
    <row r="7" spans="1:16">
      <c r="A7" s="6" t="s">
        <v>5</v>
      </c>
      <c r="C7" s="29"/>
      <c r="D7" s="29" t="s">
        <v>62</v>
      </c>
      <c r="E7" s="29"/>
      <c r="F7" s="79" t="s">
        <v>64</v>
      </c>
      <c r="G7" s="79"/>
      <c r="H7" s="74" t="s">
        <v>65</v>
      </c>
      <c r="I7" s="74"/>
      <c r="J7" s="29"/>
      <c r="K7" s="29" t="s">
        <v>66</v>
      </c>
      <c r="L7" s="29"/>
      <c r="M7" s="29" t="s">
        <v>66</v>
      </c>
      <c r="N7" s="29"/>
      <c r="O7" s="29" t="s">
        <v>92</v>
      </c>
      <c r="P7" s="29"/>
    </row>
    <row r="8" spans="1:16">
      <c r="A8" t="s">
        <v>8</v>
      </c>
      <c r="B8" s="29" t="s">
        <v>13</v>
      </c>
      <c r="C8" s="29" t="s">
        <v>68</v>
      </c>
      <c r="D8" s="29" t="s">
        <v>68</v>
      </c>
      <c r="E8" s="29" t="s">
        <v>69</v>
      </c>
      <c r="F8" s="74" t="s">
        <v>63</v>
      </c>
      <c r="G8" s="74"/>
      <c r="H8" s="74" t="s">
        <v>63</v>
      </c>
      <c r="I8" s="74"/>
      <c r="J8" s="29" t="s">
        <v>70</v>
      </c>
      <c r="K8" s="29" t="s">
        <v>71</v>
      </c>
      <c r="L8" s="29" t="s">
        <v>72</v>
      </c>
      <c r="M8" s="29" t="s">
        <v>73</v>
      </c>
      <c r="N8" s="29" t="s">
        <v>93</v>
      </c>
      <c r="O8" s="29" t="s">
        <v>94</v>
      </c>
      <c r="P8" s="29" t="s">
        <v>76</v>
      </c>
    </row>
    <row r="9" spans="1:16">
      <c r="A9" s="35" t="s">
        <v>12</v>
      </c>
      <c r="B9" s="37" t="s">
        <v>98</v>
      </c>
      <c r="C9" s="37" t="s">
        <v>78</v>
      </c>
      <c r="D9" s="37" t="s">
        <v>78</v>
      </c>
      <c r="E9" s="37" t="s">
        <v>79</v>
      </c>
      <c r="F9" s="77" t="s">
        <v>80</v>
      </c>
      <c r="G9" s="77"/>
      <c r="H9" s="77" t="s">
        <v>81</v>
      </c>
      <c r="I9" s="77"/>
      <c r="J9" s="37" t="s">
        <v>8</v>
      </c>
      <c r="K9" s="37" t="s">
        <v>82</v>
      </c>
      <c r="L9" s="37" t="s">
        <v>82</v>
      </c>
      <c r="M9" s="37" t="s">
        <v>83</v>
      </c>
      <c r="N9" s="37" t="s">
        <v>84</v>
      </c>
      <c r="O9" s="37" t="s">
        <v>84</v>
      </c>
      <c r="P9" s="37" t="s">
        <v>85</v>
      </c>
    </row>
    <row r="10" spans="1:16" s="80" customFormat="1">
      <c r="A10" s="20" t="s">
        <v>18</v>
      </c>
      <c r="B10" s="80">
        <f>+'Tbl3'!B10-'Tbl5'!B10</f>
        <v>12429.193455972829</v>
      </c>
      <c r="C10" s="80">
        <f>+'Tbl3'!E10-'Tbl5'!C10</f>
        <v>365.93127789431708</v>
      </c>
      <c r="D10" s="80">
        <f>+'Tbl3'!H10-'Tbl5'!E10</f>
        <v>860.21930445984606</v>
      </c>
      <c r="E10" s="80">
        <f>+'Tbl3'!K10-'Tbl5'!G10</f>
        <v>4762.0675055527008</v>
      </c>
      <c r="F10" s="80">
        <f>+'Tbl3'!N10-'Tbl5'!I10</f>
        <v>199.20147289554785</v>
      </c>
      <c r="H10" s="80">
        <f>+'Tbl3'!Q10-'Tbl5'!K10</f>
        <v>182.93624708943079</v>
      </c>
      <c r="J10" s="80">
        <f>+'Tbl3'!T10-'Tbl5'!M10</f>
        <v>1314.9414820043962</v>
      </c>
      <c r="K10" s="80">
        <f>+'Tbl3'!W10-'Tbl5'!O10</f>
        <v>102.70604860070003</v>
      </c>
      <c r="L10" s="80">
        <f>+'Tbl3'!Z10-'Tbl5'!Q10</f>
        <v>79.919959080241611</v>
      </c>
      <c r="M10" s="80">
        <f>+'Tbl3'!AC10-'Tbl5'!S10</f>
        <v>655.6643400246885</v>
      </c>
      <c r="N10" s="80">
        <f>+'Tbl3'!AF10-'Tbl5'!U10</f>
        <v>859.82432060030294</v>
      </c>
      <c r="O10" s="80">
        <f>+'Tbl3'!AI10-'Tbl5'!W10</f>
        <v>276.75981876067584</v>
      </c>
      <c r="P10" s="80">
        <f>+'Tbl3'!AL10-'Tbl5'!Y10</f>
        <v>2769.0216790099785</v>
      </c>
    </row>
    <row r="11" spans="1:16">
      <c r="A11" s="6"/>
      <c r="B11" s="50"/>
      <c r="C11" s="80"/>
      <c r="D11" s="80"/>
      <c r="E11" s="48"/>
      <c r="F11" s="48"/>
      <c r="G11" s="48"/>
      <c r="H11" s="48"/>
      <c r="I11" s="48"/>
      <c r="J11" s="48"/>
      <c r="K11" s="48"/>
      <c r="L11" s="48"/>
      <c r="N11" s="48"/>
      <c r="O11" s="48"/>
      <c r="P11" s="48"/>
    </row>
    <row r="12" spans="1:16">
      <c r="A12" s="6" t="s">
        <v>19</v>
      </c>
      <c r="B12" s="51">
        <f>+'Tbl3'!B12-'Tbl5'!B12</f>
        <v>11599.345403948371</v>
      </c>
      <c r="C12" s="48">
        <f>+'Tbl3'!E12-'Tbl5'!C12</f>
        <v>211.64825839654873</v>
      </c>
      <c r="D12" s="48">
        <f>+'Tbl3'!H12-'Tbl5'!E12</f>
        <v>760.25322675484801</v>
      </c>
      <c r="E12" s="48">
        <f>+'Tbl3'!K12-'Tbl5'!G12</f>
        <v>4654.9460140772107</v>
      </c>
      <c r="F12" s="48">
        <f>+'Tbl3'!N12-'Tbl5'!I12</f>
        <v>222.99585950735587</v>
      </c>
      <c r="G12" s="48"/>
      <c r="H12" s="48">
        <f>+'Tbl3'!Q12-'Tbl5'!K12</f>
        <v>163.25707382675358</v>
      </c>
      <c r="I12" s="48"/>
      <c r="J12" s="48">
        <f>+'Tbl3'!T12-'Tbl5'!M12</f>
        <v>1188.4205930126279</v>
      </c>
      <c r="K12" s="48">
        <f>+'Tbl3'!W12-'Tbl5'!O12</f>
        <v>72.263313674920099</v>
      </c>
      <c r="L12" s="48">
        <f>+'Tbl3'!Z12-'Tbl5'!Q12</f>
        <v>79.62809037824492</v>
      </c>
      <c r="M12" s="48">
        <f>+'Tbl3'!AC12-'Tbl5'!S12</f>
        <v>688.88679315584477</v>
      </c>
      <c r="N12" s="48">
        <f>+'Tbl3'!AF12-'Tbl5'!U12</f>
        <v>881.60142169334051</v>
      </c>
      <c r="O12" s="48">
        <f>+'Tbl3'!AI12-'Tbl5'!W12</f>
        <v>186.74373308027734</v>
      </c>
      <c r="P12" s="48">
        <f>+'Tbl3'!AL12-'Tbl5'!Y12</f>
        <v>2488.7010263904003</v>
      </c>
    </row>
    <row r="13" spans="1:16">
      <c r="A13" s="6" t="s">
        <v>20</v>
      </c>
      <c r="B13" s="51">
        <f>+'Tbl3'!B13-'Tbl5'!B13</f>
        <v>11696.666063297223</v>
      </c>
      <c r="C13" s="48">
        <f>+'Tbl3'!E13-'Tbl5'!C13</f>
        <v>362.21927886755134</v>
      </c>
      <c r="D13" s="48">
        <f>+'Tbl3'!H13-'Tbl5'!E13</f>
        <v>791.21632075151126</v>
      </c>
      <c r="E13" s="48">
        <f>+'Tbl3'!K13-'Tbl5'!G13</f>
        <v>4722.071370130996</v>
      </c>
      <c r="F13" s="48">
        <f>+'Tbl3'!N13-'Tbl5'!I13</f>
        <v>342.62401944862734</v>
      </c>
      <c r="G13" s="48"/>
      <c r="H13" s="48">
        <f>+'Tbl3'!Q13-'Tbl5'!K13</f>
        <v>195.1063913136737</v>
      </c>
      <c r="I13" s="48"/>
      <c r="J13" s="48">
        <f>+'Tbl3'!T13-'Tbl5'!M13</f>
        <v>1113.4226165476007</v>
      </c>
      <c r="K13" s="48">
        <f>+'Tbl3'!W13-'Tbl5'!O13</f>
        <v>87.687642444627826</v>
      </c>
      <c r="L13" s="48">
        <f>+'Tbl3'!Z13-'Tbl5'!Q13</f>
        <v>0</v>
      </c>
      <c r="M13" s="48">
        <f>+'Tbl3'!AC13-'Tbl5'!S13</f>
        <v>651.89306712937832</v>
      </c>
      <c r="N13" s="48">
        <f>+'Tbl3'!AF13-'Tbl5'!U13</f>
        <v>824.03133220642974</v>
      </c>
      <c r="O13" s="48">
        <f>+'Tbl3'!AI13-'Tbl5'!W13</f>
        <v>212.3900657137564</v>
      </c>
      <c r="P13" s="48">
        <f>+'Tbl3'!AL13-'Tbl5'!Y13</f>
        <v>2394.0039587430729</v>
      </c>
    </row>
    <row r="14" spans="1:16">
      <c r="A14" s="6" t="s">
        <v>21</v>
      </c>
      <c r="B14" s="51">
        <f>+'Tbl3'!B14-'Tbl5'!B14</f>
        <v>12905.709091820836</v>
      </c>
      <c r="C14" s="48">
        <f>+'Tbl3'!E14-'Tbl5'!C14</f>
        <v>759.10299643291057</v>
      </c>
      <c r="D14" s="48">
        <f>+'Tbl3'!H14-'Tbl5'!E14</f>
        <v>941.20162169418427</v>
      </c>
      <c r="E14" s="48">
        <f>+'Tbl3'!K14-'Tbl5'!G14</f>
        <v>3941.0800954466376</v>
      </c>
      <c r="F14" s="48">
        <f>+'Tbl3'!N14-'Tbl5'!I14</f>
        <v>111.2961644733825</v>
      </c>
      <c r="G14" s="48"/>
      <c r="H14" s="48">
        <f>+'Tbl3'!Q14-'Tbl5'!K14</f>
        <v>693.37082841184917</v>
      </c>
      <c r="I14" s="48"/>
      <c r="J14" s="48">
        <f>+'Tbl3'!T14-'Tbl5'!M14</f>
        <v>1777.9910332969544</v>
      </c>
      <c r="K14" s="48">
        <f>+'Tbl3'!W14-'Tbl5'!O14</f>
        <v>193.18556768143614</v>
      </c>
      <c r="L14" s="48">
        <v>0</v>
      </c>
      <c r="M14" s="48">
        <f>+'Tbl3'!AC14-'Tbl5'!S14</f>
        <v>614.59733235677277</v>
      </c>
      <c r="N14" s="48">
        <f>+'Tbl3'!AF14-'Tbl5'!U14</f>
        <v>863.29160105670132</v>
      </c>
      <c r="O14" s="48">
        <f>+'Tbl3'!AI14-'Tbl5'!W14</f>
        <v>277.66097644342835</v>
      </c>
      <c r="P14" s="48">
        <f>+'Tbl3'!AL14-'Tbl5'!Y14</f>
        <v>2732.8399063548754</v>
      </c>
    </row>
    <row r="15" spans="1:16">
      <c r="A15" s="6" t="s">
        <v>22</v>
      </c>
      <c r="B15" s="51">
        <f>+'Tbl3'!B15-'Tbl5'!B15</f>
        <v>11833.709931400137</v>
      </c>
      <c r="C15" s="48">
        <f>+'Tbl3'!E15-'Tbl5'!C15</f>
        <v>425.67365481417505</v>
      </c>
      <c r="D15" s="48">
        <f>+'Tbl3'!H15-'Tbl5'!E15</f>
        <v>846.56920135403959</v>
      </c>
      <c r="E15" s="48">
        <f>+'Tbl3'!K15-'Tbl5'!G15</f>
        <v>4324.6585252028071</v>
      </c>
      <c r="F15" s="48">
        <f>+'Tbl3'!N15-'Tbl5'!I15</f>
        <v>226.65608799773275</v>
      </c>
      <c r="G15" s="48"/>
      <c r="H15" s="48">
        <f>+'Tbl3'!Q15-'Tbl5'!K15</f>
        <v>136.99509031480221</v>
      </c>
      <c r="I15" s="48"/>
      <c r="J15" s="48">
        <f>+'Tbl3'!T15-'Tbl5'!M15</f>
        <v>1150.5720809608144</v>
      </c>
      <c r="K15" s="48">
        <f>+'Tbl3'!W15-'Tbl5'!O15</f>
        <v>83.104356788975892</v>
      </c>
      <c r="L15" s="48">
        <f>+'Tbl3'!Z15-'Tbl5'!Q15</f>
        <v>135.93820281718186</v>
      </c>
      <c r="M15" s="48">
        <f>+'Tbl3'!AC15-'Tbl5'!S15</f>
        <v>530.91232558398042</v>
      </c>
      <c r="N15" s="48">
        <f>+'Tbl3'!AF15-'Tbl5'!U15</f>
        <v>857.93557799979578</v>
      </c>
      <c r="O15" s="48">
        <f>+'Tbl3'!AI15-'Tbl5'!W15</f>
        <v>295.90284687025252</v>
      </c>
      <c r="P15" s="48">
        <f>+'Tbl3'!AL15-'Tbl5'!Y15</f>
        <v>2818.7919806955774</v>
      </c>
    </row>
    <row r="16" spans="1:16">
      <c r="A16" s="6" t="s">
        <v>23</v>
      </c>
      <c r="B16" s="51">
        <f>+'Tbl3'!B16-'Tbl5'!B16</f>
        <v>12365.019930436427</v>
      </c>
      <c r="C16" s="48">
        <f>+'Tbl3'!E16-'Tbl5'!C16</f>
        <v>328.10979827917993</v>
      </c>
      <c r="D16" s="48">
        <f>+'Tbl3'!H16-'Tbl5'!E16</f>
        <v>714.73183751121883</v>
      </c>
      <c r="E16" s="48">
        <f>+'Tbl3'!K16-'Tbl5'!G16</f>
        <v>4946.8386092401106</v>
      </c>
      <c r="F16" s="48">
        <f>+'Tbl3'!N16-'Tbl5'!I16</f>
        <v>140.58937426344394</v>
      </c>
      <c r="G16" s="48"/>
      <c r="H16" s="48">
        <f>+'Tbl3'!Q16-'Tbl5'!K16</f>
        <v>56.437260870416146</v>
      </c>
      <c r="I16" s="48"/>
      <c r="J16" s="48">
        <f>+'Tbl3'!T16-'Tbl5'!M16</f>
        <v>1303.7491878873702</v>
      </c>
      <c r="K16" s="48">
        <f>+'Tbl3'!W16-'Tbl5'!O16</f>
        <v>88.538119203149023</v>
      </c>
      <c r="L16" s="48">
        <f>+'Tbl3'!Z16-'Tbl5'!Q16</f>
        <v>86.866345347207272</v>
      </c>
      <c r="M16" s="48">
        <f>+'Tbl3'!AC16-'Tbl5'!S16</f>
        <v>880.7048245478328</v>
      </c>
      <c r="N16" s="48">
        <f>+'Tbl3'!AF16-'Tbl5'!U16</f>
        <v>941.26397918406178</v>
      </c>
      <c r="O16" s="48">
        <f>+'Tbl3'!AI16-'Tbl5'!W16</f>
        <v>199.90760914640899</v>
      </c>
      <c r="P16" s="48">
        <f>+'Tbl3'!AL16-'Tbl5'!Y16</f>
        <v>2677.2829849560285</v>
      </c>
    </row>
    <row r="17" spans="1:16">
      <c r="A17" s="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>
      <c r="A18" s="6" t="s">
        <v>24</v>
      </c>
      <c r="B18" s="51">
        <f>+'Tbl3'!B18-'Tbl5'!B18</f>
        <v>10846.281160093433</v>
      </c>
      <c r="C18" s="48">
        <f>+'Tbl3'!E18-'Tbl5'!C18</f>
        <v>297.55173449567343</v>
      </c>
      <c r="D18" s="48">
        <f>+'Tbl3'!H18-'Tbl5'!E18</f>
        <v>853.68470019856034</v>
      </c>
      <c r="E18" s="48">
        <f>+'Tbl3'!K18-'Tbl5'!G18</f>
        <v>4537.0381119852709</v>
      </c>
      <c r="F18" s="48">
        <f>+'Tbl3'!N18-'Tbl5'!I18</f>
        <v>144.17463426163482</v>
      </c>
      <c r="G18" s="48"/>
      <c r="H18" s="48">
        <f>+'Tbl3'!Q18-'Tbl5'!K18</f>
        <v>99.402985894402818</v>
      </c>
      <c r="I18" s="48"/>
      <c r="J18" s="48">
        <f>+'Tbl3'!T18-'Tbl5'!M18</f>
        <v>718.51317537443288</v>
      </c>
      <c r="K18" s="48">
        <f>+'Tbl3'!W18-'Tbl5'!O18</f>
        <v>111.16476385583994</v>
      </c>
      <c r="L18" s="48">
        <f>+'Tbl3'!Z18-'Tbl5'!Q18</f>
        <v>118.8659203963789</v>
      </c>
      <c r="M18" s="48">
        <f>+'Tbl3'!AC18-'Tbl5'!S18</f>
        <v>664.29978424939793</v>
      </c>
      <c r="N18" s="48">
        <f>+'Tbl3'!AF18-'Tbl5'!U18</f>
        <v>765.92944465834671</v>
      </c>
      <c r="O18" s="48">
        <f>+'Tbl3'!AI18-'Tbl5'!W18</f>
        <v>155.42264507584972</v>
      </c>
      <c r="P18" s="48">
        <f>+'Tbl3'!AL18-'Tbl5'!Y18</f>
        <v>2380.233259647644</v>
      </c>
    </row>
    <row r="19" spans="1:16">
      <c r="A19" s="6" t="s">
        <v>25</v>
      </c>
      <c r="B19" s="51">
        <f>+'Tbl3'!B19-'Tbl5'!B19</f>
        <v>11994.846411601633</v>
      </c>
      <c r="C19" s="48">
        <f>+'Tbl3'!E19-'Tbl5'!C19</f>
        <v>187.6702351614141</v>
      </c>
      <c r="D19" s="48">
        <f>+'Tbl3'!H19-'Tbl5'!E19</f>
        <v>869.3984699215091</v>
      </c>
      <c r="E19" s="48">
        <f>+'Tbl3'!K19-'Tbl5'!G19</f>
        <v>4633.9167963811124</v>
      </c>
      <c r="F19" s="48">
        <f>+'Tbl3'!N19-'Tbl5'!I19</f>
        <v>283.35326422589213</v>
      </c>
      <c r="G19" s="48"/>
      <c r="H19" s="48">
        <f>+'Tbl3'!Q19-'Tbl5'!K19</f>
        <v>66.400602368563042</v>
      </c>
      <c r="I19" s="48"/>
      <c r="J19" s="48">
        <f>+'Tbl3'!T19-'Tbl5'!M19</f>
        <v>1061.8559548184612</v>
      </c>
      <c r="K19" s="48">
        <f>+'Tbl3'!W19-'Tbl5'!O19</f>
        <v>61.057207480123978</v>
      </c>
      <c r="L19" s="48">
        <f>+'Tbl3'!Z19-'Tbl5'!Q19</f>
        <v>133.25732086256372</v>
      </c>
      <c r="M19" s="48">
        <f>+'Tbl3'!AC19-'Tbl5'!S19</f>
        <v>790.72141272182125</v>
      </c>
      <c r="N19" s="48">
        <f>+'Tbl3'!AF19-'Tbl5'!U19</f>
        <v>895.12143765816541</v>
      </c>
      <c r="O19" s="48">
        <f>+'Tbl3'!AI19-'Tbl5'!W19</f>
        <v>254.22709528605688</v>
      </c>
      <c r="P19" s="48">
        <f>+'Tbl3'!AL19-'Tbl5'!Y19</f>
        <v>2757.8666147159488</v>
      </c>
    </row>
    <row r="20" spans="1:16">
      <c r="A20" s="6" t="s">
        <v>26</v>
      </c>
      <c r="B20" s="51">
        <f>+'Tbl3'!B20-'Tbl5'!B20</f>
        <v>11243.905947655445</v>
      </c>
      <c r="C20" s="48">
        <f>+'Tbl3'!E20-'Tbl5'!C20</f>
        <v>247.32048202508616</v>
      </c>
      <c r="D20" s="48">
        <f>+'Tbl3'!H20-'Tbl5'!E20</f>
        <v>865.59433338937288</v>
      </c>
      <c r="E20" s="48">
        <f>+'Tbl3'!K20-'Tbl5'!G20</f>
        <v>4432.073935828932</v>
      </c>
      <c r="F20" s="48">
        <f>+'Tbl3'!N20-'Tbl5'!I20</f>
        <v>254.40960487265471</v>
      </c>
      <c r="G20" s="48"/>
      <c r="H20" s="48">
        <f>+'Tbl3'!Q20-'Tbl5'!K20</f>
        <v>129.38316475728283</v>
      </c>
      <c r="I20" s="48"/>
      <c r="J20" s="48">
        <f>+'Tbl3'!T20-'Tbl5'!M20</f>
        <v>1214.0732823295107</v>
      </c>
      <c r="K20" s="48">
        <f>+'Tbl3'!W20-'Tbl5'!O20</f>
        <v>70.043465069835435</v>
      </c>
      <c r="L20" s="48">
        <f>+'Tbl3'!Z20-'Tbl5'!Q20</f>
        <v>99.36584701909787</v>
      </c>
      <c r="M20" s="48">
        <f>+'Tbl3'!AC20-'Tbl5'!S20</f>
        <v>608.56184246052385</v>
      </c>
      <c r="N20" s="48">
        <f>+'Tbl3'!AF20-'Tbl5'!U20</f>
        <v>773.26834720897364</v>
      </c>
      <c r="O20" s="48">
        <f>+'Tbl3'!AI20-'Tbl5'!W20</f>
        <v>264.1938837583138</v>
      </c>
      <c r="P20" s="48">
        <f>+'Tbl3'!AL20-'Tbl5'!Y20</f>
        <v>2285.6177589358613</v>
      </c>
    </row>
    <row r="21" spans="1:16">
      <c r="A21" s="6" t="s">
        <v>27</v>
      </c>
      <c r="B21" s="51">
        <f>+'Tbl3'!B21-'Tbl5'!B21</f>
        <v>12176.927876121588</v>
      </c>
      <c r="C21" s="48">
        <f>+'Tbl3'!E21-'Tbl5'!C21</f>
        <v>331.10813711703497</v>
      </c>
      <c r="D21" s="48">
        <f>+'Tbl3'!H21-'Tbl5'!E21</f>
        <v>793.98337109280942</v>
      </c>
      <c r="E21" s="48">
        <f>+'Tbl3'!K21-'Tbl5'!G21</f>
        <v>4816.2723808197061</v>
      </c>
      <c r="F21" s="48">
        <f>+'Tbl3'!N21-'Tbl5'!I21</f>
        <v>304.09764519238746</v>
      </c>
      <c r="G21" s="48"/>
      <c r="H21" s="48">
        <f>+'Tbl3'!Q21-'Tbl5'!K21</f>
        <v>60.263204719858734</v>
      </c>
      <c r="I21" s="48"/>
      <c r="J21" s="48">
        <f>+'Tbl3'!T21-'Tbl5'!M21</f>
        <v>1029.9335532122893</v>
      </c>
      <c r="K21" s="48">
        <f>+'Tbl3'!W21-'Tbl5'!O21</f>
        <v>139.82492581682865</v>
      </c>
      <c r="L21" s="48">
        <f>+'Tbl3'!Z21-'Tbl5'!Q21</f>
        <v>116.68840335538192</v>
      </c>
      <c r="M21" s="48">
        <f>+'Tbl3'!AC21-'Tbl5'!S21</f>
        <v>927.68866509178508</v>
      </c>
      <c r="N21" s="48">
        <f>+'Tbl3'!AF21-'Tbl5'!U21</f>
        <v>956.04573374551035</v>
      </c>
      <c r="O21" s="48">
        <f>+'Tbl3'!AI21-'Tbl5'!W21</f>
        <v>242.50580023681258</v>
      </c>
      <c r="P21" s="48">
        <f>+'Tbl3'!AL21-'Tbl5'!Y21</f>
        <v>2458.5160557211825</v>
      </c>
    </row>
    <row r="22" spans="1:16">
      <c r="A22" s="6" t="s">
        <v>28</v>
      </c>
      <c r="B22" s="51">
        <f>+'Tbl3'!B22-'Tbl5'!B22</f>
        <v>12169.80915761984</v>
      </c>
      <c r="C22" s="48">
        <f>+'Tbl3'!E22-'Tbl5'!C22</f>
        <v>312.98729631148427</v>
      </c>
      <c r="D22" s="48">
        <f>+'Tbl3'!H22-'Tbl5'!E22</f>
        <v>1132.3171627134011</v>
      </c>
      <c r="E22" s="48">
        <f>+'Tbl3'!K22-'Tbl5'!G22</f>
        <v>4516.8726782207077</v>
      </c>
      <c r="F22" s="48">
        <f>+'Tbl3'!N22-'Tbl5'!I22</f>
        <v>415.71813178512093</v>
      </c>
      <c r="G22" s="48"/>
      <c r="H22" s="48">
        <f>+'Tbl3'!Q22-'Tbl5'!K22</f>
        <v>208.50126044072255</v>
      </c>
      <c r="I22" s="48"/>
      <c r="J22" s="48">
        <f>+'Tbl3'!T22-'Tbl5'!M22</f>
        <v>1009.0705587809985</v>
      </c>
      <c r="K22" s="48">
        <f>+'Tbl3'!W22-'Tbl5'!O22</f>
        <v>131.58698335959249</v>
      </c>
      <c r="L22" s="48">
        <f>+'Tbl3'!Z22-'Tbl5'!Q22</f>
        <v>120.75540111799366</v>
      </c>
      <c r="M22" s="48">
        <f>+'Tbl3'!AC22-'Tbl5'!S22</f>
        <v>753.62562536421126</v>
      </c>
      <c r="N22" s="48">
        <f>+'Tbl3'!AF22-'Tbl5'!U22</f>
        <v>828.59605896445282</v>
      </c>
      <c r="O22" s="48">
        <f>+'Tbl3'!AI22-'Tbl5'!W22</f>
        <v>272.46858394664707</v>
      </c>
      <c r="P22" s="48">
        <f>+'Tbl3'!AL22-'Tbl5'!Y22</f>
        <v>2467.309416614507</v>
      </c>
    </row>
    <row r="23" spans="1:16">
      <c r="A23" s="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>
      <c r="A24" s="6" t="s">
        <v>29</v>
      </c>
      <c r="B24" s="51">
        <f>+'Tbl3'!B24-'Tbl5'!B24</f>
        <v>11450.628157867866</v>
      </c>
      <c r="C24" s="48">
        <f>+'Tbl3'!E24-'Tbl5'!C24</f>
        <v>215.78461837445835</v>
      </c>
      <c r="D24" s="48">
        <f>+'Tbl3'!H24-'Tbl5'!E24</f>
        <v>756.86110731861527</v>
      </c>
      <c r="E24" s="48">
        <f>+'Tbl3'!K24-'Tbl5'!G24</f>
        <v>4757.1986720934192</v>
      </c>
      <c r="F24" s="48">
        <f>+'Tbl3'!N24-'Tbl5'!I24</f>
        <v>226.65898999888071</v>
      </c>
      <c r="G24" s="48"/>
      <c r="H24" s="48">
        <f>+'Tbl3'!Q24-'Tbl5'!K24</f>
        <v>35.051508408885994</v>
      </c>
      <c r="I24" s="48"/>
      <c r="J24" s="48">
        <f>+'Tbl3'!T24-'Tbl5'!M24</f>
        <v>992.88874243704458</v>
      </c>
      <c r="K24" s="48">
        <f>+'Tbl3'!W24-'Tbl5'!O24</f>
        <v>64.282905601291006</v>
      </c>
      <c r="L24" s="48">
        <f>+'Tbl3'!Z24-'Tbl5'!Q24</f>
        <v>157.68605070792572</v>
      </c>
      <c r="M24" s="48">
        <f>+'Tbl3'!AC24-'Tbl5'!S24</f>
        <v>430.94493886291519</v>
      </c>
      <c r="N24" s="48">
        <f>+'Tbl3'!AF24-'Tbl5'!U24</f>
        <v>833.43185278391752</v>
      </c>
      <c r="O24" s="48">
        <f>+'Tbl3'!AI24-'Tbl5'!W24</f>
        <v>259.11950126013363</v>
      </c>
      <c r="P24" s="48">
        <f>+'Tbl3'!AL24-'Tbl5'!Y24</f>
        <v>2720.7192700203818</v>
      </c>
    </row>
    <row r="25" spans="1:16">
      <c r="A25" s="6" t="s">
        <v>30</v>
      </c>
      <c r="B25" s="51">
        <f>+'Tbl3'!B25-'Tbl5'!B25</f>
        <v>12963.817549541871</v>
      </c>
      <c r="C25" s="48">
        <f>+'Tbl3'!E25-'Tbl5'!C25</f>
        <v>417.09723986078558</v>
      </c>
      <c r="D25" s="48">
        <f>+'Tbl3'!H25-'Tbl5'!E25</f>
        <v>723.14296754030829</v>
      </c>
      <c r="E25" s="48">
        <f>+'Tbl3'!K25-'Tbl5'!G25</f>
        <v>5040.8967881241579</v>
      </c>
      <c r="F25" s="48">
        <f>+'Tbl3'!N25-'Tbl5'!I25</f>
        <v>262.00931884366798</v>
      </c>
      <c r="G25" s="48"/>
      <c r="H25" s="48">
        <f>+'Tbl3'!Q25-'Tbl5'!K25</f>
        <v>81.460100859436039</v>
      </c>
      <c r="I25" s="48"/>
      <c r="J25" s="48">
        <f>+'Tbl3'!T25-'Tbl5'!M25</f>
        <v>844.37645287307373</v>
      </c>
      <c r="K25" s="48">
        <f>+'Tbl3'!W25-'Tbl5'!O25</f>
        <v>207.64297748419631</v>
      </c>
      <c r="L25" s="48">
        <f>+'Tbl3'!Z25-'Tbl5'!Q25</f>
        <v>118.35486895376094</v>
      </c>
      <c r="M25" s="48">
        <f>+'Tbl3'!AC25-'Tbl5'!S25</f>
        <v>1122.8572767952271</v>
      </c>
      <c r="N25" s="48">
        <f>+'Tbl3'!AF25-'Tbl5'!U25</f>
        <v>1044.8250955323533</v>
      </c>
      <c r="O25" s="48">
        <f>+'Tbl3'!AI25-'Tbl5'!W25</f>
        <v>249.58470914127426</v>
      </c>
      <c r="P25" s="48">
        <f>+'Tbl3'!AL25-'Tbl5'!Y25</f>
        <v>2851.5697535336321</v>
      </c>
    </row>
    <row r="26" spans="1:16">
      <c r="A26" s="6" t="s">
        <v>31</v>
      </c>
      <c r="B26" s="51">
        <f>+'Tbl3'!B26-'Tbl5'!B26</f>
        <v>11204.904805938104</v>
      </c>
      <c r="C26" s="48">
        <f>+'Tbl3'!E26-'Tbl5'!C26</f>
        <v>273.37138107663708</v>
      </c>
      <c r="D26" s="48">
        <f>+'Tbl3'!H26-'Tbl5'!E26</f>
        <v>666.36102032707674</v>
      </c>
      <c r="E26" s="48">
        <f>+'Tbl3'!K26-'Tbl5'!G26</f>
        <v>4185.4161338709137</v>
      </c>
      <c r="F26" s="48">
        <f>+'Tbl3'!N26-'Tbl5'!I26</f>
        <v>205.75832685124706</v>
      </c>
      <c r="G26" s="48"/>
      <c r="H26" s="48">
        <f>+'Tbl3'!Q26-'Tbl5'!K26</f>
        <v>49.742304200724035</v>
      </c>
      <c r="I26" s="48"/>
      <c r="J26" s="48">
        <f>+'Tbl3'!T26-'Tbl5'!M26</f>
        <v>902.54028114422363</v>
      </c>
      <c r="K26" s="48">
        <f>+'Tbl3'!W26-'Tbl5'!O26</f>
        <v>44.576750905952153</v>
      </c>
      <c r="L26" s="48">
        <f>+'Tbl3'!Z26-'Tbl5'!Q26</f>
        <v>86.944594740062456</v>
      </c>
      <c r="M26" s="48">
        <f>+'Tbl3'!AC26-'Tbl5'!S26</f>
        <v>816.38699886323525</v>
      </c>
      <c r="N26" s="48">
        <f>+'Tbl3'!AF26-'Tbl5'!U26</f>
        <v>761.72117622836561</v>
      </c>
      <c r="O26" s="48">
        <f>+'Tbl3'!AI26-'Tbl5'!W26</f>
        <v>334.81364825847743</v>
      </c>
      <c r="P26" s="48">
        <f>+'Tbl3'!AL26-'Tbl5'!Y26</f>
        <v>2877.2721894711885</v>
      </c>
    </row>
    <row r="27" spans="1:16">
      <c r="A27" s="6" t="s">
        <v>32</v>
      </c>
      <c r="B27" s="51">
        <f>+'Tbl3'!B27-'Tbl5'!B27</f>
        <v>13997.721390583216</v>
      </c>
      <c r="C27" s="48">
        <f>+'Tbl3'!E27-'Tbl5'!C27</f>
        <v>222.00395607952134</v>
      </c>
      <c r="D27" s="48">
        <f>+'Tbl3'!H27-'Tbl5'!E27</f>
        <v>1061.7332628026011</v>
      </c>
      <c r="E27" s="48">
        <f>+'Tbl3'!K27-'Tbl5'!G27</f>
        <v>5927.1747730565457</v>
      </c>
      <c r="F27" s="48">
        <f>+'Tbl3'!N27-'Tbl5'!I27</f>
        <v>239.86642185777353</v>
      </c>
      <c r="G27" s="48"/>
      <c r="H27" s="48">
        <f>+'Tbl3'!Q27-'Tbl5'!K27</f>
        <v>44.352298831174664</v>
      </c>
      <c r="I27" s="48"/>
      <c r="J27" s="48">
        <f>+'Tbl3'!T27-'Tbl5'!M27</f>
        <v>1645.6362756627711</v>
      </c>
      <c r="K27" s="48">
        <f>+'Tbl3'!W27-'Tbl5'!O27</f>
        <v>56.832223583865883</v>
      </c>
      <c r="L27" s="48">
        <f>+'Tbl3'!Z27-'Tbl5'!Q27</f>
        <v>133.34756311185976</v>
      </c>
      <c r="M27" s="48">
        <f>+'Tbl3'!AC27-'Tbl5'!S27</f>
        <v>690.44862963323169</v>
      </c>
      <c r="N27" s="48">
        <f>+'Tbl3'!AF27-'Tbl5'!U27</f>
        <v>768.43241602278977</v>
      </c>
      <c r="O27" s="48">
        <f>+'Tbl3'!AI27-'Tbl5'!W27</f>
        <v>447.6292427547765</v>
      </c>
      <c r="P27" s="48">
        <f>+'Tbl3'!AL27-'Tbl5'!Y27</f>
        <v>2760.2643271863039</v>
      </c>
    </row>
    <row r="28" spans="1:16">
      <c r="A28" s="6" t="s">
        <v>33</v>
      </c>
      <c r="B28" s="51">
        <f>+'Tbl3'!B28-'Tbl5'!B28</f>
        <v>12156.433343508217</v>
      </c>
      <c r="C28" s="48">
        <f>+'Tbl3'!E28-'Tbl5'!C28</f>
        <v>443.45467552460633</v>
      </c>
      <c r="D28" s="48">
        <f>+'Tbl3'!H28-'Tbl5'!E28</f>
        <v>915.25654704146643</v>
      </c>
      <c r="E28" s="48">
        <f>+'Tbl3'!K28-'Tbl5'!G28</f>
        <v>4354.1696980375709</v>
      </c>
      <c r="F28" s="48">
        <f>+'Tbl3'!N28-'Tbl5'!I28</f>
        <v>178.96508161828632</v>
      </c>
      <c r="G28" s="48"/>
      <c r="H28" s="48">
        <f>+'Tbl3'!Q28-'Tbl5'!K28</f>
        <v>288.38551195797032</v>
      </c>
      <c r="I28" s="48"/>
      <c r="J28" s="48">
        <f>+'Tbl3'!T28-'Tbl5'!M28</f>
        <v>1049.397848549748</v>
      </c>
      <c r="K28" s="48">
        <f>+'Tbl3'!W28-'Tbl5'!O28</f>
        <v>89.638770443864843</v>
      </c>
      <c r="L28" s="48">
        <f>+'Tbl3'!Z28-'Tbl5'!Q28</f>
        <v>147.76266214670198</v>
      </c>
      <c r="M28" s="48">
        <f>+'Tbl3'!AC28-'Tbl5'!S28</f>
        <v>897.85885963540841</v>
      </c>
      <c r="N28" s="48">
        <f>+'Tbl3'!AF28-'Tbl5'!U28</f>
        <v>919.82341149794991</v>
      </c>
      <c r="O28" s="48">
        <f>+'Tbl3'!AI28-'Tbl5'!W28</f>
        <v>316.19228065473311</v>
      </c>
      <c r="P28" s="48">
        <f>+'Tbl3'!AL28-'Tbl5'!Y28</f>
        <v>2555.5279963999105</v>
      </c>
    </row>
    <row r="29" spans="1:16">
      <c r="A29" s="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>
      <c r="A30" s="34" t="s">
        <v>34</v>
      </c>
      <c r="B30" s="51">
        <f>+'Tbl3'!B30-'Tbl5'!B30</f>
        <v>13529.875621658892</v>
      </c>
      <c r="C30" s="48">
        <f>+'Tbl3'!E30-'Tbl5'!C30</f>
        <v>270.02427568887856</v>
      </c>
      <c r="D30" s="48">
        <f>+'Tbl3'!H30-'Tbl5'!E30</f>
        <v>888.54986106102717</v>
      </c>
      <c r="E30" s="48">
        <f>+'Tbl3'!K30-'Tbl5'!G30</f>
        <v>5675.4881482047676</v>
      </c>
      <c r="F30" s="48">
        <f>+'Tbl3'!N30-'Tbl5'!I30</f>
        <v>147.91563628806452</v>
      </c>
      <c r="G30" s="48"/>
      <c r="H30" s="48">
        <f>+'Tbl3'!Q30-'Tbl5'!K30</f>
        <v>53.959543676534139</v>
      </c>
      <c r="I30" s="48"/>
      <c r="J30" s="48">
        <f>+'Tbl3'!T30-'Tbl5'!M30</f>
        <v>1531.8832863195307</v>
      </c>
      <c r="K30" s="48">
        <f>+'Tbl3'!W30-'Tbl5'!O30</f>
        <v>70.426923871406586</v>
      </c>
      <c r="L30" s="48">
        <f>+'Tbl3'!Z30-'Tbl5'!Q30</f>
        <v>1.0439861267579283E-2</v>
      </c>
      <c r="M30" s="48">
        <f>+'Tbl3'!AC30-'Tbl5'!S30</f>
        <v>590.55755317951684</v>
      </c>
      <c r="N30" s="48">
        <f>+'Tbl3'!AF30-'Tbl5'!U30</f>
        <v>857.92186723877444</v>
      </c>
      <c r="O30" s="48">
        <f>+'Tbl3'!AI30-'Tbl5'!W30</f>
        <v>208.52342233164873</v>
      </c>
      <c r="P30" s="48">
        <f>+'Tbl3'!AL30-'Tbl5'!Y30</f>
        <v>3234.6146639374733</v>
      </c>
    </row>
    <row r="31" spans="1:16">
      <c r="A31" s="6" t="s">
        <v>35</v>
      </c>
      <c r="B31" s="51">
        <f>+'Tbl3'!B31-'Tbl5'!B31</f>
        <v>12738.515908530499</v>
      </c>
      <c r="C31" s="48">
        <f>+'Tbl3'!E31-'Tbl5'!C31</f>
        <v>447.83724015644941</v>
      </c>
      <c r="D31" s="48">
        <f>+'Tbl3'!H31-'Tbl5'!E31</f>
        <v>867.91938169054822</v>
      </c>
      <c r="E31" s="48">
        <f>+'Tbl3'!K31-'Tbl5'!G31</f>
        <v>4425.1629639023013</v>
      </c>
      <c r="F31" s="48">
        <f>+'Tbl3'!N31-'Tbl5'!I31</f>
        <v>114.47371254892055</v>
      </c>
      <c r="G31" s="48"/>
      <c r="H31" s="48">
        <f>+'Tbl3'!Q31-'Tbl5'!K31</f>
        <v>308.88942728316692</v>
      </c>
      <c r="I31" s="48"/>
      <c r="J31" s="48">
        <f>+'Tbl3'!T31-'Tbl5'!M31</f>
        <v>1496.4898227275055</v>
      </c>
      <c r="K31" s="48">
        <f>+'Tbl3'!W31-'Tbl5'!O31</f>
        <v>168.96721946084787</v>
      </c>
      <c r="L31" s="48">
        <f>+'Tbl3'!Z31-'Tbl5'!Q31</f>
        <v>129.01724467641606</v>
      </c>
      <c r="M31" s="48">
        <f>+'Tbl3'!AC31-'Tbl5'!S31</f>
        <v>747.98134882125157</v>
      </c>
      <c r="N31" s="48">
        <f>+'Tbl3'!AF31-'Tbl5'!U31</f>
        <v>941.21924294085306</v>
      </c>
      <c r="O31" s="48">
        <f>+'Tbl3'!AI31-'Tbl5'!W31</f>
        <v>323.5063515075517</v>
      </c>
      <c r="P31" s="48">
        <f>+'Tbl3'!AL31-'Tbl5'!Y31</f>
        <v>2767.051952814686</v>
      </c>
    </row>
    <row r="32" spans="1:16">
      <c r="A32" s="6" t="s">
        <v>36</v>
      </c>
      <c r="B32" s="51">
        <f>+'Tbl3'!B32-'Tbl5'!B32</f>
        <v>11190.5122775462</v>
      </c>
      <c r="C32" s="48">
        <f>+'Tbl3'!E32-'Tbl5'!C32</f>
        <v>226.27292874257392</v>
      </c>
      <c r="D32" s="48">
        <f>+'Tbl3'!H32-'Tbl5'!E32</f>
        <v>653.03546263170006</v>
      </c>
      <c r="E32" s="48">
        <f>+'Tbl3'!K32-'Tbl5'!G32</f>
        <v>4691.8589700331549</v>
      </c>
      <c r="F32" s="48">
        <f>+'Tbl3'!N32-'Tbl5'!I32</f>
        <v>153.69684314175993</v>
      </c>
      <c r="G32" s="48"/>
      <c r="H32" s="48">
        <f>+'Tbl3'!Q32-'Tbl5'!K32</f>
        <v>76.430094200282298</v>
      </c>
      <c r="I32" s="48"/>
      <c r="J32" s="48">
        <f>+'Tbl3'!T32-'Tbl5'!M32</f>
        <v>998.94897692585369</v>
      </c>
      <c r="K32" s="48">
        <f>+'Tbl3'!W32-'Tbl5'!O32</f>
        <v>55.390738832179075</v>
      </c>
      <c r="L32" s="48">
        <f>+'Tbl3'!Z32-'Tbl5'!Q32</f>
        <v>89.741891226573003</v>
      </c>
      <c r="M32" s="48">
        <f>+'Tbl3'!AC32-'Tbl5'!S32</f>
        <v>804.88989135786244</v>
      </c>
      <c r="N32" s="48">
        <f>+'Tbl3'!AF32-'Tbl5'!U32</f>
        <v>832.28918895854531</v>
      </c>
      <c r="O32" s="48">
        <f>+'Tbl3'!AI32-'Tbl5'!W32</f>
        <v>205.31711819345523</v>
      </c>
      <c r="P32" s="48">
        <f>+'Tbl3'!AL32-'Tbl5'!Y32</f>
        <v>2402.6401733022594</v>
      </c>
    </row>
    <row r="33" spans="1:16">
      <c r="A33" s="6" t="s">
        <v>37</v>
      </c>
      <c r="B33" s="51">
        <f>+'Tbl3'!B33-'Tbl5'!B33</f>
        <v>10726.088427531336</v>
      </c>
      <c r="C33" s="48">
        <f>+'Tbl3'!E33-'Tbl5'!C33</f>
        <v>164.46975316484236</v>
      </c>
      <c r="D33" s="48">
        <f>+'Tbl3'!H33-'Tbl5'!E33</f>
        <v>928.63615810472561</v>
      </c>
      <c r="E33" s="48">
        <f>+'Tbl3'!K33-'Tbl5'!G33</f>
        <v>4096.1782908905179</v>
      </c>
      <c r="F33" s="48">
        <f>+'Tbl3'!N33-'Tbl5'!I33</f>
        <v>148.27806368478721</v>
      </c>
      <c r="G33" s="48"/>
      <c r="H33" s="48">
        <f>+'Tbl3'!Q33-'Tbl5'!K33</f>
        <v>57.140837647226057</v>
      </c>
      <c r="I33" s="48"/>
      <c r="J33" s="48">
        <f>+'Tbl3'!T33-'Tbl5'!M33</f>
        <v>899.84754062104105</v>
      </c>
      <c r="K33" s="48">
        <f>+'Tbl3'!W33-'Tbl5'!O33</f>
        <v>75.795213088653838</v>
      </c>
      <c r="L33" s="48">
        <f>+'Tbl3'!Z33-'Tbl5'!Q33</f>
        <v>115.08848656525201</v>
      </c>
      <c r="M33" s="48">
        <f>+'Tbl3'!AC33-'Tbl5'!S33</f>
        <v>844.1831883193106</v>
      </c>
      <c r="N33" s="48">
        <f>+'Tbl3'!AF33-'Tbl5'!U33</f>
        <v>749.04598845424721</v>
      </c>
      <c r="O33" s="48">
        <f>+'Tbl3'!AI33-'Tbl5'!W33</f>
        <v>206.56221260373525</v>
      </c>
      <c r="P33" s="48">
        <f>+'Tbl3'!AL33-'Tbl5'!Y33</f>
        <v>2440.8626943869963</v>
      </c>
    </row>
    <row r="34" spans="1:16">
      <c r="A34" s="6" t="s">
        <v>38</v>
      </c>
      <c r="B34" s="51">
        <f>+'Tbl3'!B34-'Tbl5'!B34</f>
        <v>13172.319994708327</v>
      </c>
      <c r="C34" s="48">
        <f>+'Tbl3'!E34-'Tbl5'!C34</f>
        <v>561.51196770512377</v>
      </c>
      <c r="D34" s="48">
        <f>+'Tbl3'!H34-'Tbl5'!E34</f>
        <v>1130.6879463705234</v>
      </c>
      <c r="E34" s="48">
        <f>+'Tbl3'!K34-'Tbl5'!G34</f>
        <v>4725.3762821265937</v>
      </c>
      <c r="F34" s="48">
        <f>+'Tbl3'!N34-'Tbl5'!I34</f>
        <v>216.25052583596175</v>
      </c>
      <c r="G34" s="48"/>
      <c r="H34" s="48">
        <f>+'Tbl3'!Q34-'Tbl5'!K34</f>
        <v>91.215418169682422</v>
      </c>
      <c r="I34" s="48"/>
      <c r="J34" s="48">
        <f>+'Tbl3'!T34-'Tbl5'!M34</f>
        <v>1232.086022940043</v>
      </c>
      <c r="K34" s="48">
        <f>+'Tbl3'!W34-'Tbl5'!O34</f>
        <v>256.52908865057395</v>
      </c>
      <c r="L34" s="48">
        <f>+'Tbl3'!Z34-'Tbl5'!Q34</f>
        <v>129.63436479425141</v>
      </c>
      <c r="M34" s="48">
        <f>+'Tbl3'!AC34-'Tbl5'!S34</f>
        <v>1016.2387807799433</v>
      </c>
      <c r="N34" s="48">
        <f>+'Tbl3'!AF34-'Tbl5'!U34</f>
        <v>857.22547104024454</v>
      </c>
      <c r="O34" s="48">
        <f>+'Tbl3'!AI34-'Tbl5'!W34</f>
        <v>320.12846439700149</v>
      </c>
      <c r="P34" s="48">
        <f>+'Tbl3'!AL34-'Tbl5'!Y34</f>
        <v>2635.4356618983848</v>
      </c>
    </row>
    <row r="35" spans="1:16">
      <c r="A35" s="6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>
      <c r="A36" s="6" t="s">
        <v>39</v>
      </c>
      <c r="B36" s="51">
        <f>+'Tbl3'!B36-'Tbl5'!B36</f>
        <v>10574.284119638203</v>
      </c>
      <c r="C36" s="48">
        <f>+'Tbl3'!E36-'Tbl5'!C36</f>
        <v>222.43782697963485</v>
      </c>
      <c r="D36" s="48">
        <f>+'Tbl3'!H36-'Tbl5'!E36</f>
        <v>801.46524388213743</v>
      </c>
      <c r="E36" s="48">
        <f>+'Tbl3'!K36-'Tbl5'!G36</f>
        <v>4468.0446190555476</v>
      </c>
      <c r="F36" s="48">
        <f>+'Tbl3'!N36-'Tbl5'!I36</f>
        <v>144.34120193108041</v>
      </c>
      <c r="G36" s="48"/>
      <c r="H36" s="48">
        <f>+'Tbl3'!Q36-'Tbl5'!K36</f>
        <v>103.90691970478885</v>
      </c>
      <c r="I36" s="48"/>
      <c r="J36" s="48">
        <f>+'Tbl3'!T36-'Tbl5'!M36</f>
        <v>770.8119926752122</v>
      </c>
      <c r="K36" s="48">
        <f>+'Tbl3'!W36-'Tbl5'!O36</f>
        <v>57.602022085344871</v>
      </c>
      <c r="L36" s="48">
        <f>+'Tbl3'!Z36-'Tbl5'!Q36</f>
        <v>0</v>
      </c>
      <c r="M36" s="48">
        <f>+'Tbl3'!AC36-'Tbl5'!S36</f>
        <v>480.05371511014937</v>
      </c>
      <c r="N36" s="48">
        <f>+'Tbl3'!AF36-'Tbl5'!U36</f>
        <v>763.24119194273351</v>
      </c>
      <c r="O36" s="48">
        <f>+'Tbl3'!AI36-'Tbl5'!W36</f>
        <v>252.3320237500694</v>
      </c>
      <c r="P36" s="48">
        <f>+'Tbl3'!AL36-'Tbl5'!Y36</f>
        <v>2510.0473625215031</v>
      </c>
    </row>
    <row r="37" spans="1:16">
      <c r="A37" s="6" t="s">
        <v>40</v>
      </c>
      <c r="B37" s="51">
        <f>+'Tbl3'!B37-'Tbl5'!B37</f>
        <v>11207.416993174853</v>
      </c>
      <c r="C37" s="48">
        <f>+'Tbl3'!E37-'Tbl5'!C37</f>
        <v>293.80759528651089</v>
      </c>
      <c r="D37" s="48">
        <f>+'Tbl3'!H37-'Tbl5'!E37</f>
        <v>769.66142345680373</v>
      </c>
      <c r="E37" s="48">
        <f>+'Tbl3'!K37-'Tbl5'!G37</f>
        <v>4524.3021393673225</v>
      </c>
      <c r="F37" s="48">
        <f>+'Tbl3'!N37-'Tbl5'!I37</f>
        <v>304.55764811619042</v>
      </c>
      <c r="G37" s="48"/>
      <c r="H37" s="48">
        <f>+'Tbl3'!Q37-'Tbl5'!K37</f>
        <v>123.22197226339819</v>
      </c>
      <c r="I37" s="48"/>
      <c r="J37" s="48">
        <f>+'Tbl3'!T37-'Tbl5'!M37</f>
        <v>823.30668988485627</v>
      </c>
      <c r="K37" s="48">
        <f>+'Tbl3'!W37-'Tbl5'!O37</f>
        <v>70.186247312807737</v>
      </c>
      <c r="L37" s="48">
        <f>+'Tbl3'!Z37-'Tbl5'!Q37</f>
        <v>174.27317074652026</v>
      </c>
      <c r="M37" s="48">
        <f>+'Tbl3'!AC37-'Tbl5'!S37</f>
        <v>455.71351565022508</v>
      </c>
      <c r="N37" s="48">
        <f>+'Tbl3'!AF37-'Tbl5'!U37</f>
        <v>855.97982962345316</v>
      </c>
      <c r="O37" s="48">
        <f>+'Tbl3'!AI37-'Tbl5'!W37</f>
        <v>465.50697959899185</v>
      </c>
      <c r="P37" s="48">
        <f>+'Tbl3'!AL37-'Tbl5'!Y37</f>
        <v>2346.899781867774</v>
      </c>
    </row>
    <row r="38" spans="1:16">
      <c r="A38" s="6" t="s">
        <v>41</v>
      </c>
      <c r="B38" s="51">
        <f>+'Tbl3'!B38-'Tbl5'!B38</f>
        <v>11413.862801532869</v>
      </c>
      <c r="C38" s="48">
        <f>+'Tbl3'!E38-'Tbl5'!C38</f>
        <v>296.80695140704898</v>
      </c>
      <c r="D38" s="48">
        <f>+'Tbl3'!H38-'Tbl5'!E38</f>
        <v>848.75818847618552</v>
      </c>
      <c r="E38" s="48">
        <f>+'Tbl3'!K38-'Tbl5'!G38</f>
        <v>4630.5505967798072</v>
      </c>
      <c r="F38" s="48">
        <f>+'Tbl3'!N38-'Tbl5'!I38</f>
        <v>208.94378919159101</v>
      </c>
      <c r="G38" s="48"/>
      <c r="H38" s="48">
        <f>+'Tbl3'!Q38-'Tbl5'!K38</f>
        <v>73.004856037218644</v>
      </c>
      <c r="I38" s="48"/>
      <c r="J38" s="48">
        <f>+'Tbl3'!T38-'Tbl5'!M38</f>
        <v>1022.1564853973074</v>
      </c>
      <c r="K38" s="48">
        <f>+'Tbl3'!W38-'Tbl5'!O38</f>
        <v>152.03829323534285</v>
      </c>
      <c r="L38" s="48">
        <f>+'Tbl3'!Z38-'Tbl5'!Q38</f>
        <v>104.21872693416948</v>
      </c>
      <c r="M38" s="48">
        <f>+'Tbl3'!AC38-'Tbl5'!S38</f>
        <v>556.67640894665533</v>
      </c>
      <c r="N38" s="48">
        <f>+'Tbl3'!AF38-'Tbl5'!U38</f>
        <v>830.71130865540977</v>
      </c>
      <c r="O38" s="48">
        <f>+'Tbl3'!AI38-'Tbl5'!W38</f>
        <v>249.35251185870328</v>
      </c>
      <c r="P38" s="48">
        <f>+'Tbl3'!AL38-'Tbl5'!Y38</f>
        <v>2440.6446846134277</v>
      </c>
    </row>
    <row r="39" spans="1:16">
      <c r="A39" s="35" t="s">
        <v>42</v>
      </c>
      <c r="B39" s="53">
        <f>+'Tbl3'!B39-'Tbl5'!B39</f>
        <v>14868.067338731358</v>
      </c>
      <c r="C39" s="53">
        <f>+'Tbl3'!E39-'Tbl5'!C39</f>
        <v>257.52153627519959</v>
      </c>
      <c r="D39" s="53">
        <f>+'Tbl3'!H39-'Tbl5'!E39</f>
        <v>1050.9093414452636</v>
      </c>
      <c r="E39" s="53">
        <f>+'Tbl3'!K39-'Tbl5'!G39</f>
        <v>6160.9141027180131</v>
      </c>
      <c r="F39" s="53">
        <f>+'Tbl3'!N39-'Tbl5'!I39</f>
        <v>374.58280852223805</v>
      </c>
      <c r="G39" s="53"/>
      <c r="H39" s="53">
        <f>+'Tbl3'!Q39-'Tbl5'!K39</f>
        <v>143.14787651524017</v>
      </c>
      <c r="I39" s="53"/>
      <c r="J39" s="53">
        <f>+'Tbl3'!T39-'Tbl5'!M39</f>
        <v>1409.0158611350403</v>
      </c>
      <c r="K39" s="53">
        <f>+'Tbl3'!W39-'Tbl5'!O39</f>
        <v>50.134765835995765</v>
      </c>
      <c r="L39" s="53">
        <f>+'Tbl3'!Z39-'Tbl5'!Q39</f>
        <v>128.49390744231326</v>
      </c>
      <c r="M39" s="53">
        <f>+'Tbl3'!AC39-'Tbl5'!S39</f>
        <v>929.72738078664247</v>
      </c>
      <c r="N39" s="53">
        <f>+'Tbl3'!AF39-'Tbl5'!U39</f>
        <v>1124.6680326077899</v>
      </c>
      <c r="O39" s="53">
        <f>+'Tbl3'!AI39-'Tbl5'!W39</f>
        <v>158.48036708049943</v>
      </c>
      <c r="P39" s="53">
        <f>+'Tbl3'!AL39-'Tbl5'!Y39</f>
        <v>3080.47135836712</v>
      </c>
    </row>
    <row r="40" spans="1:16">
      <c r="A40" s="6" t="s">
        <v>43</v>
      </c>
    </row>
  </sheetData>
  <mergeCells count="9">
    <mergeCell ref="F9:G9"/>
    <mergeCell ref="H9:I9"/>
    <mergeCell ref="A1:P1"/>
    <mergeCell ref="A3:P3"/>
    <mergeCell ref="E6:H6"/>
    <mergeCell ref="F7:G7"/>
    <mergeCell ref="H7:I7"/>
    <mergeCell ref="F8:G8"/>
    <mergeCell ref="H8:I8"/>
  </mergeCells>
  <printOptions horizontalCentered="1"/>
  <pageMargins left="0.75" right="0.75" top="0.87" bottom="0.88" header="0.67" footer="0.5"/>
  <pageSetup scale="82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"/>
  <sheetViews>
    <sheetView zoomScaleNormal="100" workbookViewId="0">
      <selection activeCell="Q22" sqref="Q22"/>
    </sheetView>
  </sheetViews>
  <sheetFormatPr defaultRowHeight="12.75"/>
  <cols>
    <col min="1" max="1" width="14.140625" style="6" customWidth="1"/>
    <col min="2" max="4" width="11.7109375" customWidth="1"/>
    <col min="5" max="5" width="4.140625" customWidth="1"/>
    <col min="6" max="8" width="11.7109375" customWidth="1"/>
    <col min="9" max="9" width="4.7109375" customWidth="1"/>
    <col min="10" max="12" width="11.7109375" customWidth="1"/>
    <col min="13" max="13" width="5.5703125" customWidth="1"/>
    <col min="14" max="14" width="12.85546875" bestFit="1" customWidth="1"/>
    <col min="15" max="15" width="17.140625" customWidth="1"/>
    <col min="16" max="17" width="15.5703125" customWidth="1"/>
    <col min="18" max="18" width="8.42578125" customWidth="1"/>
    <col min="19" max="19" width="12.85546875" bestFit="1" customWidth="1"/>
    <col min="20" max="20" width="14.28515625" bestFit="1" customWidth="1"/>
    <col min="21" max="21" width="11.28515625" bestFit="1" customWidth="1"/>
    <col min="22" max="22" width="12.85546875" bestFit="1" customWidth="1"/>
    <col min="23" max="23" width="8.42578125" customWidth="1"/>
    <col min="24" max="24" width="12.85546875" bestFit="1" customWidth="1"/>
    <col min="25" max="25" width="14.28515625" bestFit="1" customWidth="1"/>
    <col min="26" max="26" width="11.28515625" bestFit="1" customWidth="1"/>
    <col min="27" max="27" width="12.85546875" bestFit="1" customWidth="1"/>
    <col min="29" max="29" width="12.28515625" bestFit="1" customWidth="1"/>
    <col min="30" max="30" width="12.5703125" customWidth="1"/>
    <col min="31" max="31" width="9.7109375" bestFit="1" customWidth="1"/>
    <col min="32" max="32" width="12.28515625" bestFit="1" customWidth="1"/>
    <col min="34" max="34" width="10.85546875" bestFit="1" customWidth="1"/>
    <col min="35" max="35" width="12.42578125" bestFit="1" customWidth="1"/>
    <col min="36" max="36" width="10.28515625" bestFit="1" customWidth="1"/>
    <col min="37" max="37" width="9.28515625" bestFit="1" customWidth="1"/>
    <col min="38" max="38" width="11.28515625" customWidth="1"/>
    <col min="40" max="40" width="16" bestFit="1" customWidth="1"/>
    <col min="41" max="41" width="14.28515625" bestFit="1" customWidth="1"/>
    <col min="42" max="42" width="12.28515625" bestFit="1" customWidth="1"/>
    <col min="43" max="43" width="13.42578125" bestFit="1" customWidth="1"/>
  </cols>
  <sheetData>
    <row r="1" spans="1:43">
      <c r="A1" s="4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3">
      <c r="X2" s="81"/>
    </row>
    <row r="3" spans="1:43">
      <c r="A3" s="3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AC3" s="82"/>
      <c r="AD3" s="6"/>
      <c r="AE3" s="6"/>
      <c r="AF3" s="6"/>
      <c r="AG3" s="6"/>
      <c r="AH3" s="6"/>
      <c r="AI3" s="82"/>
      <c r="AJ3" s="6"/>
      <c r="AK3" s="6"/>
      <c r="AL3" s="6"/>
      <c r="AM3" s="6"/>
      <c r="AN3" s="82"/>
      <c r="AO3" s="6"/>
      <c r="AP3" s="6"/>
      <c r="AQ3" s="6"/>
    </row>
    <row r="4" spans="1:4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83" t="s">
        <v>101</v>
      </c>
      <c r="O4" s="1"/>
      <c r="P4" s="1"/>
      <c r="Q4" s="1"/>
      <c r="S4" s="83" t="s">
        <v>102</v>
      </c>
      <c r="T4" s="1"/>
      <c r="U4" s="1"/>
      <c r="V4" s="1"/>
      <c r="X4" s="83" t="s">
        <v>103</v>
      </c>
      <c r="Y4" s="1"/>
      <c r="Z4" s="1"/>
      <c r="AA4" s="1"/>
      <c r="AC4" s="4"/>
      <c r="AD4" s="4"/>
      <c r="AE4" s="4"/>
      <c r="AF4" s="4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84" t="s">
        <v>104</v>
      </c>
      <c r="O5" s="84"/>
      <c r="P5" s="84"/>
      <c r="Q5" s="84"/>
      <c r="S5" s="84" t="s">
        <v>104</v>
      </c>
      <c r="T5" s="84"/>
      <c r="U5" s="84"/>
      <c r="V5" s="84"/>
      <c r="X5" s="84" t="s">
        <v>104</v>
      </c>
      <c r="Y5" s="84"/>
      <c r="Z5" s="84"/>
      <c r="AA5" s="84"/>
      <c r="AC5" s="85"/>
      <c r="AD5" s="85"/>
      <c r="AE5" s="85"/>
      <c r="AF5" s="85"/>
      <c r="AG5" s="6"/>
      <c r="AH5" s="6"/>
      <c r="AI5" s="6"/>
      <c r="AJ5" s="6"/>
      <c r="AK5" s="6"/>
      <c r="AL5" s="6"/>
      <c r="AM5" s="6"/>
      <c r="AN5" s="85"/>
      <c r="AO5" s="85"/>
      <c r="AP5" s="85"/>
      <c r="AQ5" s="85"/>
    </row>
    <row r="6" spans="1:43" ht="15" customHeight="1" thickTop="1">
      <c r="A6" s="6" t="s">
        <v>5</v>
      </c>
      <c r="N6" s="86" t="s">
        <v>13</v>
      </c>
      <c r="O6" s="86"/>
      <c r="P6" s="86" t="s">
        <v>105</v>
      </c>
      <c r="Q6" s="86" t="s">
        <v>65</v>
      </c>
      <c r="S6" s="86" t="s">
        <v>13</v>
      </c>
      <c r="T6" s="86"/>
      <c r="U6" s="86" t="s">
        <v>105</v>
      </c>
      <c r="V6" s="86" t="s">
        <v>65</v>
      </c>
      <c r="X6" s="86" t="s">
        <v>13</v>
      </c>
      <c r="Y6" s="86"/>
      <c r="Z6" s="86" t="s">
        <v>105</v>
      </c>
      <c r="AA6" s="86" t="s">
        <v>65</v>
      </c>
      <c r="AC6" s="86"/>
      <c r="AD6" s="86"/>
      <c r="AE6" s="86"/>
      <c r="AF6" s="86"/>
      <c r="AG6" s="6"/>
      <c r="AH6" s="6"/>
      <c r="AI6" s="3"/>
      <c r="AJ6" s="4"/>
      <c r="AK6" s="4"/>
      <c r="AL6" s="4"/>
      <c r="AM6" s="6"/>
      <c r="AN6" s="86"/>
      <c r="AO6" s="86"/>
      <c r="AP6" s="86"/>
      <c r="AQ6" s="86"/>
    </row>
    <row r="7" spans="1:43" ht="13.5" customHeight="1">
      <c r="A7" t="s">
        <v>8</v>
      </c>
      <c r="B7" s="41" t="s">
        <v>106</v>
      </c>
      <c r="C7" s="41"/>
      <c r="D7" s="41"/>
      <c r="E7" s="8"/>
      <c r="F7" s="41" t="s">
        <v>107</v>
      </c>
      <c r="G7" s="41"/>
      <c r="H7" s="41"/>
      <c r="I7" s="8"/>
      <c r="J7" s="41" t="s">
        <v>108</v>
      </c>
      <c r="K7" s="41"/>
      <c r="L7" s="41"/>
      <c r="N7" s="86" t="s">
        <v>109</v>
      </c>
      <c r="O7" s="86"/>
      <c r="P7" s="86" t="s">
        <v>110</v>
      </c>
      <c r="Q7" s="86" t="s">
        <v>111</v>
      </c>
      <c r="S7" s="86" t="s">
        <v>109</v>
      </c>
      <c r="T7" s="86"/>
      <c r="U7" s="86" t="s">
        <v>110</v>
      </c>
      <c r="V7" s="86" t="s">
        <v>111</v>
      </c>
      <c r="X7" s="86" t="s">
        <v>109</v>
      </c>
      <c r="Y7" s="86"/>
      <c r="Z7" s="86" t="s">
        <v>110</v>
      </c>
      <c r="AA7" s="86" t="s">
        <v>111</v>
      </c>
      <c r="AC7" s="86"/>
      <c r="AD7" s="86"/>
      <c r="AE7" s="86"/>
      <c r="AF7" s="86"/>
      <c r="AG7" s="6"/>
      <c r="AH7" s="6"/>
      <c r="AI7" s="3"/>
      <c r="AJ7" s="3"/>
      <c r="AK7" s="3"/>
      <c r="AL7" s="3"/>
      <c r="AM7" s="6"/>
      <c r="AN7" s="86"/>
      <c r="AO7" s="86"/>
      <c r="AP7" s="86"/>
      <c r="AQ7" s="86"/>
    </row>
    <row r="8" spans="1:43" ht="13.5" thickBot="1">
      <c r="A8" s="14" t="s">
        <v>12</v>
      </c>
      <c r="B8" s="87" t="s">
        <v>112</v>
      </c>
      <c r="C8" s="87" t="s">
        <v>113</v>
      </c>
      <c r="D8" s="87" t="s">
        <v>114</v>
      </c>
      <c r="E8" s="88"/>
      <c r="F8" s="87" t="s">
        <v>112</v>
      </c>
      <c r="G8" s="87" t="s">
        <v>113</v>
      </c>
      <c r="H8" s="87" t="s">
        <v>114</v>
      </c>
      <c r="I8" s="89"/>
      <c r="J8" s="87" t="s">
        <v>112</v>
      </c>
      <c r="K8" s="87" t="s">
        <v>113</v>
      </c>
      <c r="L8" s="87" t="s">
        <v>114</v>
      </c>
      <c r="M8" s="90"/>
      <c r="N8" s="91" t="s">
        <v>115</v>
      </c>
      <c r="O8" s="92" t="s">
        <v>107</v>
      </c>
      <c r="P8" s="93" t="s">
        <v>116</v>
      </c>
      <c r="Q8" s="91" t="s">
        <v>117</v>
      </c>
      <c r="R8" s="90"/>
      <c r="S8" s="91" t="s">
        <v>115</v>
      </c>
      <c r="T8" s="92" t="s">
        <v>107</v>
      </c>
      <c r="U8" s="93" t="s">
        <v>116</v>
      </c>
      <c r="V8" s="91" t="s">
        <v>117</v>
      </c>
      <c r="W8" s="90"/>
      <c r="X8" s="91" t="s">
        <v>115</v>
      </c>
      <c r="Y8" s="92" t="s">
        <v>107</v>
      </c>
      <c r="Z8" s="93" t="s">
        <v>116</v>
      </c>
      <c r="AA8" s="91" t="s">
        <v>117</v>
      </c>
      <c r="AC8" s="86"/>
      <c r="AD8" s="86"/>
      <c r="AE8" s="86"/>
      <c r="AF8" s="86"/>
      <c r="AG8" s="6"/>
      <c r="AH8" s="6"/>
      <c r="AI8" s="89"/>
      <c r="AJ8" s="89"/>
      <c r="AK8" s="86"/>
      <c r="AL8" s="89"/>
      <c r="AM8" s="6"/>
      <c r="AN8" s="86"/>
      <c r="AO8" s="94"/>
      <c r="AP8" s="95"/>
      <c r="AQ8" s="86"/>
    </row>
    <row r="9" spans="1:43" s="100" customFormat="1">
      <c r="A9" s="20" t="s">
        <v>18</v>
      </c>
      <c r="B9" s="96">
        <f>X9</f>
        <v>259.2032795634625</v>
      </c>
      <c r="C9" s="97">
        <f>S9</f>
        <v>275.72645876237436</v>
      </c>
      <c r="D9" s="97">
        <f>N9</f>
        <v>256.9990742156624</v>
      </c>
      <c r="E9" s="98"/>
      <c r="F9" s="96">
        <f>Y9</f>
        <v>47.13365770053953</v>
      </c>
      <c r="G9" s="99">
        <f>T9</f>
        <v>52.04583148692749</v>
      </c>
      <c r="H9" s="100">
        <f>O9</f>
        <v>40.547363760709217</v>
      </c>
      <c r="I9" s="98"/>
      <c r="J9" s="96">
        <f>Z9</f>
        <v>12.290449360807536</v>
      </c>
      <c r="K9" s="96">
        <f>U9</f>
        <v>13.951994051359783</v>
      </c>
      <c r="L9" s="99">
        <f>P9</f>
        <v>12.503159209306085</v>
      </c>
      <c r="N9" s="100">
        <f>N41/'Tbl11'!$C$9</f>
        <v>256.9990742156624</v>
      </c>
      <c r="O9" s="100">
        <f>O41/'Tbl11'!$C$9</f>
        <v>40.547363760709217</v>
      </c>
      <c r="P9" s="100">
        <f>P41/'Tbl11'!$C$9</f>
        <v>12.503159209306085</v>
      </c>
      <c r="Q9" s="100">
        <f>Q41/'Tbl11'!$C$9</f>
        <v>203.94855124564711</v>
      </c>
      <c r="R9" s="101"/>
      <c r="S9" s="32">
        <f>S41/$S$72</f>
        <v>275.72645876237436</v>
      </c>
      <c r="T9" s="32">
        <f t="shared" ref="T9:V9" si="0">T41/$S$72</f>
        <v>52.04583148692749</v>
      </c>
      <c r="U9" s="32">
        <f t="shared" si="0"/>
        <v>13.951994051359783</v>
      </c>
      <c r="V9" s="32">
        <f t="shared" si="0"/>
        <v>209.72863322408708</v>
      </c>
      <c r="W9" s="101"/>
      <c r="X9" s="102">
        <f>X41/$X$72</f>
        <v>259.2032795634625</v>
      </c>
      <c r="Y9" s="102">
        <f t="shared" ref="Y9:AA9" si="1">Y41/$X$72</f>
        <v>47.13365770053953</v>
      </c>
      <c r="Z9" s="102">
        <f t="shared" si="1"/>
        <v>12.290449360807536</v>
      </c>
      <c r="AA9" s="102">
        <f t="shared" si="1"/>
        <v>199.77917250211544</v>
      </c>
      <c r="AB9" s="101"/>
      <c r="AC9" s="103"/>
      <c r="AD9" s="104"/>
      <c r="AE9" s="104"/>
      <c r="AF9" s="104"/>
      <c r="AG9" s="105"/>
      <c r="AH9" s="105"/>
      <c r="AI9" s="106"/>
      <c r="AJ9" s="107"/>
      <c r="AK9" s="108"/>
      <c r="AL9" s="107"/>
      <c r="AM9" s="105"/>
      <c r="AN9" s="109"/>
      <c r="AO9" s="110"/>
      <c r="AP9" s="110"/>
      <c r="AQ9" s="110"/>
    </row>
    <row r="10" spans="1:43">
      <c r="C10" s="111"/>
      <c r="D10" s="111"/>
      <c r="E10" s="112"/>
      <c r="F10" s="111"/>
      <c r="G10" s="90"/>
      <c r="I10" s="112"/>
      <c r="J10" s="90"/>
      <c r="K10" s="90"/>
      <c r="L10" s="90"/>
      <c r="X10" s="109"/>
      <c r="Y10" s="109"/>
      <c r="Z10" s="109"/>
      <c r="AA10" s="109"/>
      <c r="AC10" s="103"/>
      <c r="AD10" s="103"/>
      <c r="AE10" s="103"/>
      <c r="AF10" s="103"/>
      <c r="AG10" s="6"/>
      <c r="AH10" s="6"/>
      <c r="AI10" s="82"/>
      <c r="AJ10" s="82"/>
      <c r="AK10" s="95"/>
      <c r="AL10" s="82"/>
      <c r="AM10" s="6"/>
      <c r="AN10" s="109"/>
      <c r="AO10" s="109"/>
      <c r="AP10" s="109"/>
      <c r="AQ10" s="109"/>
    </row>
    <row r="11" spans="1:43">
      <c r="A11" s="6" t="s">
        <v>19</v>
      </c>
      <c r="B11" s="113">
        <f>X11</f>
        <v>344.28942218404683</v>
      </c>
      <c r="C11" s="97">
        <f>S11</f>
        <v>279.78894073646859</v>
      </c>
      <c r="D11" s="97">
        <f>N11</f>
        <v>255.15144236087258</v>
      </c>
      <c r="E11" s="114"/>
      <c r="F11" s="115">
        <f>Y11</f>
        <v>58.888072244405237</v>
      </c>
      <c r="G11" s="116">
        <f>T11</f>
        <v>10.379544090832299</v>
      </c>
      <c r="H11" s="117">
        <f>O11</f>
        <v>12.224874393800905</v>
      </c>
      <c r="I11" s="114"/>
      <c r="J11" s="116">
        <f>Z11</f>
        <v>12.744509703779366</v>
      </c>
      <c r="K11" s="116">
        <f>U11</f>
        <v>12.773867654683468</v>
      </c>
      <c r="L11" s="116">
        <f>P11</f>
        <v>12.658877432801409</v>
      </c>
      <c r="N11" s="32">
        <f>N43/'Tbl11'!C11</f>
        <v>255.15144236087258</v>
      </c>
      <c r="O11" s="32">
        <f>O43/'Tbl11'!C11</f>
        <v>12.224874393800905</v>
      </c>
      <c r="P11" s="32">
        <f>P43/'Tbl11'!C11</f>
        <v>12.658877432801409</v>
      </c>
      <c r="Q11" s="32">
        <f>Q43/'Tbl11'!C11</f>
        <v>230.26769053427026</v>
      </c>
      <c r="R11" s="32"/>
      <c r="S11" s="32">
        <f>S43/$S$74</f>
        <v>279.78894073646859</v>
      </c>
      <c r="T11" s="32">
        <f t="shared" ref="T11:V11" si="2">T43/$S$74</f>
        <v>10.379544090832299</v>
      </c>
      <c r="U11" s="32">
        <f t="shared" si="2"/>
        <v>12.773867654683468</v>
      </c>
      <c r="V11" s="32">
        <f t="shared" si="2"/>
        <v>256.63552899095288</v>
      </c>
      <c r="W11" s="32"/>
      <c r="X11" s="102">
        <f>X43/$X$74</f>
        <v>344.28942218404683</v>
      </c>
      <c r="Y11" s="102">
        <f t="shared" ref="Y11:Z11" si="3">Y43/$X$74</f>
        <v>58.888072244405237</v>
      </c>
      <c r="Z11" s="102">
        <f t="shared" si="3"/>
        <v>12.744509703779366</v>
      </c>
      <c r="AA11" s="102">
        <f>AA43/$X$74</f>
        <v>272.65684023586221</v>
      </c>
      <c r="AC11" s="109"/>
      <c r="AD11" s="109"/>
      <c r="AE11" s="109"/>
      <c r="AF11" s="109"/>
      <c r="AG11" s="6"/>
      <c r="AH11" s="6"/>
      <c r="AI11" s="109"/>
      <c r="AJ11" s="109"/>
      <c r="AK11" s="109"/>
      <c r="AL11" s="109"/>
      <c r="AM11" s="82"/>
      <c r="AN11" s="109"/>
      <c r="AO11" s="109"/>
      <c r="AP11" s="118"/>
      <c r="AQ11" s="109"/>
    </row>
    <row r="12" spans="1:43">
      <c r="A12" s="6" t="s">
        <v>20</v>
      </c>
      <c r="B12" s="113">
        <f t="shared" ref="B12:B15" si="4">X12</f>
        <v>433.18510929776983</v>
      </c>
      <c r="C12" s="97">
        <f t="shared" ref="C12:C15" si="5">S12</f>
        <v>415.49553219925485</v>
      </c>
      <c r="D12" s="97">
        <f t="shared" ref="D12:D15" si="6">N12</f>
        <v>418.19732167814357</v>
      </c>
      <c r="E12" s="114"/>
      <c r="F12" s="115">
        <f t="shared" ref="F12:F15" si="7">Y12</f>
        <v>175.50955437645138</v>
      </c>
      <c r="G12" s="116">
        <f t="shared" ref="G12:G15" si="8">T12</f>
        <v>145.87991051524224</v>
      </c>
      <c r="H12" s="117">
        <f t="shared" ref="H12:H15" si="9">O12</f>
        <v>125.52787840793889</v>
      </c>
      <c r="I12" s="114"/>
      <c r="J12" s="116">
        <f t="shared" ref="J12:J15" si="10">Z12</f>
        <v>13.017147360637235</v>
      </c>
      <c r="K12" s="116">
        <f t="shared" ref="K12:K15" si="11">U12</f>
        <v>13.864116410295701</v>
      </c>
      <c r="L12" s="116">
        <f t="shared" ref="L12:L15" si="12">P12</f>
        <v>13.955315820347167</v>
      </c>
      <c r="N12" s="32">
        <f>N44/'Tbl11'!C12</f>
        <v>418.19732167814357</v>
      </c>
      <c r="O12" s="32">
        <f>O44/'Tbl11'!C12</f>
        <v>125.52787840793889</v>
      </c>
      <c r="P12" s="32">
        <f>P44/'Tbl11'!C12</f>
        <v>13.955315820347167</v>
      </c>
      <c r="Q12" s="32">
        <f>Q44/'Tbl11'!C12</f>
        <v>278.71412744985753</v>
      </c>
      <c r="R12" s="32"/>
      <c r="S12" s="32">
        <f>S44/$S$75</f>
        <v>415.49553219925485</v>
      </c>
      <c r="T12" s="32">
        <f t="shared" ref="T12:V12" si="13">T44/$S$75</f>
        <v>145.87991051524224</v>
      </c>
      <c r="U12" s="32">
        <f t="shared" si="13"/>
        <v>13.864116410295701</v>
      </c>
      <c r="V12" s="32">
        <f t="shared" si="13"/>
        <v>255.75150527371693</v>
      </c>
      <c r="W12" s="32"/>
      <c r="X12" s="102">
        <f>X44/$X$75</f>
        <v>433.18510929776983</v>
      </c>
      <c r="Y12" s="102">
        <f t="shared" ref="Y12:Z12" si="14">Y44/$X$75</f>
        <v>175.50955437645138</v>
      </c>
      <c r="Z12" s="102">
        <f t="shared" si="14"/>
        <v>13.017147360637235</v>
      </c>
      <c r="AA12" s="102">
        <f>AA44/$X$75</f>
        <v>244.65840756068127</v>
      </c>
      <c r="AC12" s="109"/>
      <c r="AD12" s="109"/>
      <c r="AE12" s="109"/>
      <c r="AF12" s="109"/>
      <c r="AG12" s="6"/>
      <c r="AH12" s="6"/>
      <c r="AI12" s="109"/>
      <c r="AJ12" s="109"/>
      <c r="AK12" s="109"/>
      <c r="AL12" s="109"/>
      <c r="AM12" s="82"/>
      <c r="AN12" s="109"/>
      <c r="AO12" s="109"/>
      <c r="AP12" s="118"/>
      <c r="AQ12" s="109"/>
    </row>
    <row r="13" spans="1:43">
      <c r="A13" s="6" t="s">
        <v>21</v>
      </c>
      <c r="B13" s="113">
        <f t="shared" si="4"/>
        <v>336.45707188555832</v>
      </c>
      <c r="C13" s="97">
        <f t="shared" si="5"/>
        <v>312.92975977157363</v>
      </c>
      <c r="D13" s="97">
        <f t="shared" si="6"/>
        <v>246.75466561961187</v>
      </c>
      <c r="E13" s="114"/>
      <c r="F13" s="115">
        <f t="shared" si="7"/>
        <v>29.587729263048622</v>
      </c>
      <c r="G13" s="116">
        <f t="shared" si="8"/>
        <v>12.141396093893382</v>
      </c>
      <c r="H13" s="117">
        <f t="shared" si="9"/>
        <v>15.349833779515039</v>
      </c>
      <c r="I13" s="114"/>
      <c r="J13" s="116">
        <f t="shared" si="10"/>
        <v>0.25770571470069314</v>
      </c>
      <c r="K13" s="116">
        <f t="shared" si="11"/>
        <v>1.3948155198904455</v>
      </c>
      <c r="L13" s="116">
        <f t="shared" si="12"/>
        <v>0.14935117592455008</v>
      </c>
      <c r="N13" s="32">
        <f>N45/'Tbl11'!C13</f>
        <v>246.75466561961187</v>
      </c>
      <c r="O13" s="32">
        <f>O45/'Tbl11'!C13</f>
        <v>15.349833779515039</v>
      </c>
      <c r="P13" s="32">
        <f>P45/'Tbl11'!C13</f>
        <v>0.14935117592455008</v>
      </c>
      <c r="Q13" s="32">
        <f>Q45/'Tbl11'!C13</f>
        <v>231.2554806641723</v>
      </c>
      <c r="R13" s="32"/>
      <c r="S13" s="32">
        <f>S45/$S$76</f>
        <v>312.92975977157363</v>
      </c>
      <c r="T13" s="32">
        <f t="shared" ref="T13:V13" si="15">T45/$S$76</f>
        <v>12.141396093893382</v>
      </c>
      <c r="U13" s="32">
        <f t="shared" si="15"/>
        <v>1.3948155198904455</v>
      </c>
      <c r="V13" s="32">
        <f t="shared" si="15"/>
        <v>299.39354815778978</v>
      </c>
      <c r="W13" s="32"/>
      <c r="X13" s="102">
        <f>X45/$X$76</f>
        <v>336.45707188555832</v>
      </c>
      <c r="Y13" s="102">
        <f t="shared" ref="Y13:Z13" si="16">Y45/$X$76</f>
        <v>29.587729263048622</v>
      </c>
      <c r="Z13" s="102">
        <f t="shared" si="16"/>
        <v>0.25770571470069314</v>
      </c>
      <c r="AA13" s="102">
        <f>AA45/$X$76</f>
        <v>306.61163690780899</v>
      </c>
      <c r="AC13" s="109"/>
      <c r="AD13" s="109"/>
      <c r="AE13" s="109"/>
      <c r="AF13" s="109"/>
      <c r="AG13" s="6"/>
      <c r="AH13" s="6"/>
      <c r="AI13" s="109"/>
      <c r="AJ13" s="109"/>
      <c r="AK13" s="109"/>
      <c r="AL13" s="109"/>
      <c r="AM13" s="82"/>
      <c r="AN13" s="109"/>
      <c r="AO13" s="109"/>
      <c r="AP13" s="118"/>
      <c r="AQ13" s="109"/>
    </row>
    <row r="14" spans="1:43">
      <c r="A14" s="6" t="s">
        <v>22</v>
      </c>
      <c r="B14" s="113">
        <f t="shared" si="4"/>
        <v>273.02271935059599</v>
      </c>
      <c r="C14" s="97">
        <f t="shared" si="5"/>
        <v>351.31720147207238</v>
      </c>
      <c r="D14" s="97">
        <f t="shared" si="6"/>
        <v>294.87204522710698</v>
      </c>
      <c r="E14" s="114"/>
      <c r="F14" s="115">
        <f t="shared" si="7"/>
        <v>26.425617701617806</v>
      </c>
      <c r="G14" s="116">
        <f t="shared" si="8"/>
        <v>103.79015361821121</v>
      </c>
      <c r="H14" s="117">
        <f t="shared" si="9"/>
        <v>59.365423859446096</v>
      </c>
      <c r="I14" s="114"/>
      <c r="J14" s="116">
        <f t="shared" si="10"/>
        <v>17.605645982848802</v>
      </c>
      <c r="K14" s="116">
        <f t="shared" si="11"/>
        <v>25.310985752356807</v>
      </c>
      <c r="L14" s="116">
        <f t="shared" si="12"/>
        <v>28.361933304703474</v>
      </c>
      <c r="N14" s="32">
        <f>N46/'Tbl11'!C14</f>
        <v>294.87204522710698</v>
      </c>
      <c r="O14" s="32">
        <f>O46/'Tbl11'!C14</f>
        <v>59.365423859446096</v>
      </c>
      <c r="P14" s="32">
        <f>P46/'Tbl11'!C14</f>
        <v>28.361933304703474</v>
      </c>
      <c r="Q14" s="32">
        <f>Q46/'Tbl11'!C14</f>
        <v>207.14468806295741</v>
      </c>
      <c r="R14" s="32"/>
      <c r="S14" s="32">
        <f>S46/$S$77</f>
        <v>351.31720147207238</v>
      </c>
      <c r="T14" s="32">
        <f t="shared" ref="T14:V14" si="17">T46/$S$77</f>
        <v>103.79015361821121</v>
      </c>
      <c r="U14" s="32">
        <f t="shared" si="17"/>
        <v>25.310985752356807</v>
      </c>
      <c r="V14" s="32">
        <f t="shared" si="17"/>
        <v>222.21606210150435</v>
      </c>
      <c r="W14" s="32"/>
      <c r="X14" s="102">
        <f>X46/$X$77</f>
        <v>273.02271935059599</v>
      </c>
      <c r="Y14" s="102">
        <f t="shared" ref="Y14:Z14" si="18">Y46/$X$77</f>
        <v>26.425617701617806</v>
      </c>
      <c r="Z14" s="102">
        <f t="shared" si="18"/>
        <v>17.605645982848802</v>
      </c>
      <c r="AA14" s="102">
        <f>AA46/$X$77</f>
        <v>228.99145566612941</v>
      </c>
      <c r="AC14" s="109"/>
      <c r="AD14" s="109"/>
      <c r="AE14" s="109"/>
      <c r="AF14" s="109"/>
      <c r="AG14" s="6"/>
      <c r="AH14" s="6"/>
      <c r="AI14" s="109"/>
      <c r="AJ14" s="109"/>
      <c r="AK14" s="109"/>
      <c r="AL14" s="119"/>
      <c r="AM14" s="82"/>
      <c r="AN14" s="109"/>
      <c r="AO14" s="109"/>
      <c r="AP14" s="118"/>
      <c r="AQ14" s="109"/>
    </row>
    <row r="15" spans="1:43">
      <c r="A15" s="6" t="s">
        <v>23</v>
      </c>
      <c r="B15" s="113">
        <f t="shared" si="4"/>
        <v>166.03126634523622</v>
      </c>
      <c r="C15" s="97">
        <f t="shared" si="5"/>
        <v>168.40623910640343</v>
      </c>
      <c r="D15" s="97">
        <f t="shared" si="6"/>
        <v>174.00879849270532</v>
      </c>
      <c r="E15" s="114"/>
      <c r="F15" s="115">
        <f t="shared" si="7"/>
        <v>14.260882363877492</v>
      </c>
      <c r="G15" s="116">
        <f t="shared" si="8"/>
        <v>14.492653381085731</v>
      </c>
      <c r="H15" s="117">
        <f t="shared" si="9"/>
        <v>18.763318676649845</v>
      </c>
      <c r="I15" s="114"/>
      <c r="J15" s="116">
        <f t="shared" si="10"/>
        <v>14.667600178480681</v>
      </c>
      <c r="K15" s="116">
        <f t="shared" si="11"/>
        <v>13.711629786581955</v>
      </c>
      <c r="L15" s="116">
        <f t="shared" si="12"/>
        <v>12.708051416215662</v>
      </c>
      <c r="N15" s="32">
        <f>N47/'Tbl11'!C15</f>
        <v>174.00879849270532</v>
      </c>
      <c r="O15" s="32">
        <f>O47/'Tbl11'!C15</f>
        <v>18.763318676649845</v>
      </c>
      <c r="P15" s="32">
        <f>P47/'Tbl11'!C15</f>
        <v>12.708051416215662</v>
      </c>
      <c r="Q15" s="32">
        <f>Q47/'Tbl11'!C15</f>
        <v>142.53742839983983</v>
      </c>
      <c r="R15" s="32"/>
      <c r="S15" s="32">
        <f>S47/$S$78</f>
        <v>168.40623910640343</v>
      </c>
      <c r="T15" s="32">
        <f t="shared" ref="T15:V15" si="19">T47/$S$78</f>
        <v>14.492653381085731</v>
      </c>
      <c r="U15" s="32">
        <f t="shared" si="19"/>
        <v>13.711629786581955</v>
      </c>
      <c r="V15" s="32">
        <f t="shared" si="19"/>
        <v>140.20195593873572</v>
      </c>
      <c r="W15" s="32"/>
      <c r="X15" s="102">
        <f>X47/$X$78</f>
        <v>166.03126634523622</v>
      </c>
      <c r="Y15" s="102">
        <f t="shared" ref="Y15:Z15" si="20">Y47/$X$78</f>
        <v>14.260882363877492</v>
      </c>
      <c r="Z15" s="102">
        <f t="shared" si="20"/>
        <v>14.667600178480681</v>
      </c>
      <c r="AA15" s="102">
        <f>AA47/$X$78</f>
        <v>137.10278380287801</v>
      </c>
      <c r="AC15" s="109"/>
      <c r="AD15" s="118"/>
      <c r="AE15" s="109"/>
      <c r="AF15" s="109"/>
      <c r="AG15" s="6"/>
      <c r="AH15" s="6"/>
      <c r="AI15" s="109"/>
      <c r="AJ15" s="109"/>
      <c r="AK15" s="109"/>
      <c r="AL15" s="109"/>
      <c r="AM15" s="82"/>
      <c r="AN15" s="109"/>
      <c r="AO15" s="109"/>
      <c r="AP15" s="118"/>
      <c r="AQ15" s="109"/>
    </row>
    <row r="16" spans="1:43">
      <c r="B16" s="113"/>
      <c r="C16" s="97"/>
      <c r="D16" s="97"/>
      <c r="E16" s="111"/>
      <c r="F16" s="115"/>
      <c r="G16" s="120"/>
      <c r="H16" s="6"/>
      <c r="I16" s="111"/>
      <c r="J16" s="82"/>
      <c r="K16" s="82"/>
      <c r="L16" s="120"/>
      <c r="O16" s="32"/>
      <c r="P16" s="32"/>
      <c r="Q16" s="32"/>
      <c r="R16" s="32"/>
      <c r="S16" s="32"/>
      <c r="T16" s="32"/>
      <c r="U16" s="32"/>
      <c r="V16" s="32"/>
      <c r="W16" s="32"/>
      <c r="X16" s="102"/>
      <c r="Y16" s="102"/>
      <c r="Z16" s="102"/>
      <c r="AA16" s="102"/>
      <c r="AC16" s="109"/>
      <c r="AD16" s="121"/>
      <c r="AE16" s="122"/>
      <c r="AF16" s="122"/>
      <c r="AG16" s="6"/>
      <c r="AH16" s="6"/>
      <c r="AI16" s="109"/>
      <c r="AJ16" s="122"/>
      <c r="AK16" s="122"/>
      <c r="AL16" s="122"/>
      <c r="AM16" s="82"/>
      <c r="AN16" s="109"/>
      <c r="AO16" s="122"/>
      <c r="AP16" s="122"/>
      <c r="AQ16" s="122"/>
    </row>
    <row r="17" spans="1:43">
      <c r="A17" s="6" t="s">
        <v>24</v>
      </c>
      <c r="B17" s="113">
        <f t="shared" ref="B17:B21" si="21">X17</f>
        <v>202.19295307020815</v>
      </c>
      <c r="C17" s="97">
        <f t="shared" ref="C17:C21" si="22">S17</f>
        <v>220.52384578241649</v>
      </c>
      <c r="D17" s="97">
        <f t="shared" ref="D17:D21" si="23">N17</f>
        <v>216.34042662677666</v>
      </c>
      <c r="E17" s="114"/>
      <c r="F17" s="115">
        <f t="shared" ref="F17:F21" si="24">Y17</f>
        <v>8.0045120495411481</v>
      </c>
      <c r="G17" s="116">
        <f t="shared" ref="G17:G21" si="25">T17</f>
        <v>5.9664041897262559</v>
      </c>
      <c r="H17" s="117">
        <f t="shared" ref="H17:H21" si="26">O17</f>
        <v>23.767322264468955</v>
      </c>
      <c r="I17" s="114"/>
      <c r="J17" s="116">
        <f t="shared" ref="J17:J21" si="27">Z17</f>
        <v>7.7331119898530183</v>
      </c>
      <c r="K17" s="116">
        <f t="shared" ref="K17:K21" si="28">U17</f>
        <v>8.2535675816216614</v>
      </c>
      <c r="L17" s="116">
        <f t="shared" ref="L17:L21" si="29">P17</f>
        <v>8.3181154009292921</v>
      </c>
      <c r="N17" s="32">
        <f>N49/'Tbl11'!C17</f>
        <v>216.34042662677666</v>
      </c>
      <c r="O17" s="32">
        <f>O49/'Tbl11'!C17</f>
        <v>23.767322264468955</v>
      </c>
      <c r="P17" s="32">
        <f>P49/'Tbl11'!C17</f>
        <v>8.3181154009292921</v>
      </c>
      <c r="Q17" s="32">
        <f>Q49/'Tbl11'!C17</f>
        <v>184.25498896137842</v>
      </c>
      <c r="R17" s="32"/>
      <c r="S17" s="32">
        <f>S49/$S$80</f>
        <v>220.52384578241649</v>
      </c>
      <c r="T17" s="32">
        <f t="shared" ref="T17:V17" si="30">T49/$S$80</f>
        <v>5.9664041897262559</v>
      </c>
      <c r="U17" s="32">
        <f t="shared" si="30"/>
        <v>8.2535675816216614</v>
      </c>
      <c r="V17" s="32">
        <f t="shared" si="30"/>
        <v>206.30387401106856</v>
      </c>
      <c r="W17" s="32"/>
      <c r="X17" s="102">
        <f>X49/$X$80</f>
        <v>202.19295307020815</v>
      </c>
      <c r="Y17" s="102">
        <f t="shared" ref="Y17:Z17" si="31">Y49/$X$80</f>
        <v>8.0045120495411481</v>
      </c>
      <c r="Z17" s="102">
        <f t="shared" si="31"/>
        <v>7.7331119898530183</v>
      </c>
      <c r="AA17" s="102">
        <f>AA49/$X$80</f>
        <v>186.455329030814</v>
      </c>
      <c r="AC17" s="109"/>
      <c r="AD17" s="109"/>
      <c r="AE17" s="109"/>
      <c r="AF17" s="109"/>
      <c r="AG17" s="6"/>
      <c r="AH17" s="6"/>
      <c r="AI17" s="109"/>
      <c r="AJ17" s="109"/>
      <c r="AK17" s="109"/>
      <c r="AL17" s="109"/>
      <c r="AM17" s="82"/>
      <c r="AN17" s="109"/>
      <c r="AO17" s="118"/>
      <c r="AP17" s="118"/>
      <c r="AQ17" s="109"/>
    </row>
    <row r="18" spans="1:43">
      <c r="A18" s="6" t="s">
        <v>25</v>
      </c>
      <c r="B18" s="113">
        <f t="shared" si="21"/>
        <v>340.55737746479946</v>
      </c>
      <c r="C18" s="97">
        <f t="shared" si="22"/>
        <v>313.2332261361654</v>
      </c>
      <c r="D18" s="97">
        <f t="shared" si="23"/>
        <v>335.42165604599199</v>
      </c>
      <c r="E18" s="114"/>
      <c r="F18" s="115">
        <f t="shared" si="24"/>
        <v>85.114287606282957</v>
      </c>
      <c r="G18" s="116">
        <f t="shared" si="25"/>
        <v>60.140154831830849</v>
      </c>
      <c r="H18" s="117">
        <f t="shared" si="26"/>
        <v>57.641048729123114</v>
      </c>
      <c r="I18" s="114"/>
      <c r="J18" s="116">
        <f t="shared" si="27"/>
        <v>19.472152071169369</v>
      </c>
      <c r="K18" s="116">
        <f t="shared" si="28"/>
        <v>19.810599671313156</v>
      </c>
      <c r="L18" s="116">
        <f t="shared" si="29"/>
        <v>20.286629249162779</v>
      </c>
      <c r="N18" s="32">
        <f>N50/'Tbl11'!C18</f>
        <v>335.42165604599199</v>
      </c>
      <c r="O18" s="32">
        <f>O50/'Tbl11'!C18</f>
        <v>57.641048729123114</v>
      </c>
      <c r="P18" s="32">
        <f>P50/'Tbl11'!C18</f>
        <v>20.286629249162779</v>
      </c>
      <c r="Q18" s="32">
        <f>Q50/'Tbl11'!C18</f>
        <v>257.49397806770611</v>
      </c>
      <c r="R18" s="32"/>
      <c r="S18" s="32">
        <f>S50/$S$81</f>
        <v>313.2332261361654</v>
      </c>
      <c r="T18" s="32">
        <f t="shared" ref="T18:V18" si="32">T50/$S$81</f>
        <v>60.140154831830849</v>
      </c>
      <c r="U18" s="32">
        <f t="shared" si="32"/>
        <v>19.810599671313156</v>
      </c>
      <c r="V18" s="32">
        <f t="shared" si="32"/>
        <v>233.2824716330214</v>
      </c>
      <c r="W18" s="32"/>
      <c r="X18" s="102">
        <f>X50/$X$81</f>
        <v>340.55737746479946</v>
      </c>
      <c r="Y18" s="102">
        <f t="shared" ref="Y18:Z18" si="33">Y50/$X$81</f>
        <v>85.114287606282957</v>
      </c>
      <c r="Z18" s="102">
        <f t="shared" si="33"/>
        <v>19.472152071169369</v>
      </c>
      <c r="AA18" s="102">
        <f>AA50/$X$81</f>
        <v>235.97093778734711</v>
      </c>
      <c r="AC18" s="109"/>
      <c r="AD18" s="109"/>
      <c r="AE18" s="109"/>
      <c r="AF18" s="109"/>
      <c r="AG18" s="6"/>
      <c r="AH18" s="6"/>
      <c r="AI18" s="109"/>
      <c r="AJ18" s="109"/>
      <c r="AK18" s="109"/>
      <c r="AL18" s="109"/>
      <c r="AM18" s="82"/>
      <c r="AN18" s="109"/>
      <c r="AO18" s="109"/>
      <c r="AP18" s="118"/>
      <c r="AQ18" s="109"/>
    </row>
    <row r="19" spans="1:43">
      <c r="A19" s="6" t="s">
        <v>26</v>
      </c>
      <c r="B19" s="113">
        <f t="shared" si="21"/>
        <v>261.0654590856202</v>
      </c>
      <c r="C19" s="97">
        <f t="shared" si="22"/>
        <v>264.48434494495353</v>
      </c>
      <c r="D19" s="97">
        <f t="shared" si="23"/>
        <v>320.21757869015676</v>
      </c>
      <c r="E19" s="114"/>
      <c r="F19" s="115">
        <f t="shared" si="24"/>
        <v>12.10752003556067</v>
      </c>
      <c r="G19" s="116">
        <f t="shared" si="25"/>
        <v>10.240550338503676</v>
      </c>
      <c r="H19" s="117">
        <f t="shared" si="26"/>
        <v>7.3693649640287564</v>
      </c>
      <c r="I19" s="114"/>
      <c r="J19" s="116">
        <f t="shared" si="27"/>
        <v>9.619121050085635</v>
      </c>
      <c r="K19" s="116">
        <f t="shared" si="28"/>
        <v>10.099725904595708</v>
      </c>
      <c r="L19" s="116">
        <f t="shared" si="29"/>
        <v>10.420257601281712</v>
      </c>
      <c r="N19" s="32">
        <f>N51/'Tbl11'!C19</f>
        <v>320.21757869015676</v>
      </c>
      <c r="O19" s="32">
        <f>O51/'Tbl11'!C19</f>
        <v>7.3693649640287564</v>
      </c>
      <c r="P19" s="32">
        <f>P51/'Tbl11'!C19</f>
        <v>10.420257601281712</v>
      </c>
      <c r="Q19" s="32">
        <f>Q51/'Tbl11'!C19</f>
        <v>302.42795612484628</v>
      </c>
      <c r="R19" s="32"/>
      <c r="S19" s="32">
        <f>S51/$S$82</f>
        <v>264.48434494495353</v>
      </c>
      <c r="T19" s="32">
        <f t="shared" ref="T19:V19" si="34">T51/$S$82</f>
        <v>10.240550338503676</v>
      </c>
      <c r="U19" s="32">
        <f t="shared" si="34"/>
        <v>10.099725904595708</v>
      </c>
      <c r="V19" s="32">
        <f t="shared" si="34"/>
        <v>244.14406870185417</v>
      </c>
      <c r="W19" s="32"/>
      <c r="X19" s="102">
        <f>X51/$X$82</f>
        <v>261.0654590856202</v>
      </c>
      <c r="Y19" s="102">
        <f t="shared" ref="Y19:Z19" si="35">Y51/$X$82</f>
        <v>12.10752003556067</v>
      </c>
      <c r="Z19" s="102">
        <f t="shared" si="35"/>
        <v>9.619121050085635</v>
      </c>
      <c r="AA19" s="102">
        <f>AA51/$X$82</f>
        <v>239.33881799997388</v>
      </c>
      <c r="AC19" s="109"/>
      <c r="AD19" s="109"/>
      <c r="AE19" s="109"/>
      <c r="AF19" s="109"/>
      <c r="AG19" s="6"/>
      <c r="AH19" s="6"/>
      <c r="AI19" s="109"/>
      <c r="AJ19" s="109"/>
      <c r="AK19" s="109"/>
      <c r="AL19" s="109"/>
      <c r="AM19" s="82"/>
      <c r="AN19" s="109"/>
      <c r="AO19" s="109"/>
      <c r="AP19" s="118"/>
      <c r="AQ19" s="109"/>
    </row>
    <row r="20" spans="1:43">
      <c r="A20" s="6" t="s">
        <v>27</v>
      </c>
      <c r="B20" s="113">
        <f t="shared" si="21"/>
        <v>212.89155781279311</v>
      </c>
      <c r="C20" s="97">
        <f t="shared" si="22"/>
        <v>418.92445623582114</v>
      </c>
      <c r="D20" s="97">
        <f t="shared" si="23"/>
        <v>339.31630859238692</v>
      </c>
      <c r="E20" s="114"/>
      <c r="F20" s="115">
        <f t="shared" si="24"/>
        <v>8.3446745482867239</v>
      </c>
      <c r="G20" s="116">
        <f t="shared" si="25"/>
        <v>30.452545833195199</v>
      </c>
      <c r="H20" s="117">
        <f t="shared" si="26"/>
        <v>24.239911250801946</v>
      </c>
      <c r="I20" s="114"/>
      <c r="J20" s="116">
        <f t="shared" si="27"/>
        <v>8.6013866191064849</v>
      </c>
      <c r="K20" s="116">
        <f t="shared" si="28"/>
        <v>18.521240472993476</v>
      </c>
      <c r="L20" s="116">
        <f t="shared" si="29"/>
        <v>8.3357728684581875</v>
      </c>
      <c r="N20" s="32">
        <f>N52/'Tbl11'!C20</f>
        <v>339.31630859238692</v>
      </c>
      <c r="O20" s="32">
        <f>O52/'Tbl11'!C20</f>
        <v>24.239911250801946</v>
      </c>
      <c r="P20" s="32">
        <f>P52/'Tbl11'!C20</f>
        <v>8.3357728684581875</v>
      </c>
      <c r="Q20" s="32">
        <f>Q52/'Tbl11'!C20</f>
        <v>306.74062447312679</v>
      </c>
      <c r="R20" s="32"/>
      <c r="S20" s="32">
        <f>S52/$S$83</f>
        <v>418.92445623582114</v>
      </c>
      <c r="T20" s="32">
        <f t="shared" ref="T20:V20" si="36">T52/$S$83</f>
        <v>30.452545833195199</v>
      </c>
      <c r="U20" s="32">
        <f t="shared" si="36"/>
        <v>18.521240472993476</v>
      </c>
      <c r="V20" s="32">
        <f t="shared" si="36"/>
        <v>369.95066992963245</v>
      </c>
      <c r="W20" s="32"/>
      <c r="X20" s="102">
        <f>X52/$X$83</f>
        <v>212.89155781279311</v>
      </c>
      <c r="Y20" s="102">
        <f t="shared" ref="Y20:Z20" si="37">Y52/$X$83</f>
        <v>8.3446745482867239</v>
      </c>
      <c r="Z20" s="102">
        <f t="shared" si="37"/>
        <v>8.6013866191064849</v>
      </c>
      <c r="AA20" s="102">
        <f>AA52/$X$83</f>
        <v>195.94549664539988</v>
      </c>
      <c r="AC20" s="109"/>
      <c r="AD20" s="109"/>
      <c r="AE20" s="109"/>
      <c r="AF20" s="109"/>
      <c r="AG20" s="6"/>
      <c r="AH20" s="6"/>
      <c r="AI20" s="109"/>
      <c r="AJ20" s="109"/>
      <c r="AK20" s="109"/>
      <c r="AL20" s="109"/>
      <c r="AM20" s="82"/>
      <c r="AN20" s="109"/>
      <c r="AO20" s="109"/>
      <c r="AP20" s="118"/>
      <c r="AQ20" s="109"/>
    </row>
    <row r="21" spans="1:43">
      <c r="A21" s="6" t="s">
        <v>28</v>
      </c>
      <c r="B21" s="113">
        <f t="shared" si="21"/>
        <v>327.43786388540497</v>
      </c>
      <c r="C21" s="97">
        <f t="shared" si="22"/>
        <v>329.3231080577043</v>
      </c>
      <c r="D21" s="97">
        <f t="shared" si="23"/>
        <v>638.6111691451016</v>
      </c>
      <c r="E21" s="114"/>
      <c r="F21" s="115">
        <f t="shared" si="24"/>
        <v>75.343802671243424</v>
      </c>
      <c r="G21" s="116">
        <f t="shared" si="25"/>
        <v>80.939537341130233</v>
      </c>
      <c r="H21" s="117">
        <f t="shared" si="26"/>
        <v>77.802833833336933</v>
      </c>
      <c r="I21" s="114"/>
      <c r="J21" s="116">
        <f t="shared" si="27"/>
        <v>0</v>
      </c>
      <c r="K21" s="116">
        <f t="shared" si="28"/>
        <v>1.2108224320465413</v>
      </c>
      <c r="L21" s="116">
        <f t="shared" si="29"/>
        <v>0.84744566507672714</v>
      </c>
      <c r="N21" s="32">
        <f>N53/'Tbl11'!C21</f>
        <v>638.6111691451016</v>
      </c>
      <c r="O21" s="32">
        <f>O53/'Tbl11'!C21</f>
        <v>77.802833833336933</v>
      </c>
      <c r="P21" s="32">
        <f>P53/'Tbl11'!C21</f>
        <v>0.84744566507672714</v>
      </c>
      <c r="Q21" s="32">
        <f>Q53/'Tbl11'!C21</f>
        <v>559.96088964668797</v>
      </c>
      <c r="R21" s="32"/>
      <c r="S21" s="32">
        <f>S53/$S$84</f>
        <v>329.3231080577043</v>
      </c>
      <c r="T21" s="32">
        <f t="shared" ref="T21:V21" si="38">T53/$S$84</f>
        <v>80.939537341130233</v>
      </c>
      <c r="U21" s="32">
        <f t="shared" si="38"/>
        <v>1.2108224320465413</v>
      </c>
      <c r="V21" s="32">
        <f t="shared" si="38"/>
        <v>247.1727482845275</v>
      </c>
      <c r="W21" s="32"/>
      <c r="X21" s="102">
        <f>X53/$X$84</f>
        <v>327.43786388540497</v>
      </c>
      <c r="Y21" s="102">
        <f t="shared" ref="Y21:Z21" si="39">Y53/$X$84</f>
        <v>75.343802671243424</v>
      </c>
      <c r="Z21" s="102">
        <f t="shared" si="39"/>
        <v>0</v>
      </c>
      <c r="AA21" s="102">
        <f>AA53/$X$84</f>
        <v>252.09406121416154</v>
      </c>
      <c r="AC21" s="109"/>
      <c r="AD21" s="109"/>
      <c r="AE21" s="109"/>
      <c r="AF21" s="109"/>
      <c r="AG21" s="6"/>
      <c r="AH21" s="6"/>
      <c r="AI21" s="109"/>
      <c r="AJ21" s="109"/>
      <c r="AK21" s="109"/>
      <c r="AL21" s="109"/>
      <c r="AM21" s="82"/>
      <c r="AN21" s="109"/>
      <c r="AO21" s="109"/>
      <c r="AP21" s="118"/>
      <c r="AQ21" s="109"/>
    </row>
    <row r="22" spans="1:43">
      <c r="B22" s="113"/>
      <c r="C22" s="97"/>
      <c r="D22" s="97"/>
      <c r="E22" s="114"/>
      <c r="F22" s="115"/>
      <c r="G22" s="120"/>
      <c r="H22" s="6"/>
      <c r="I22" s="114"/>
      <c r="J22" s="82"/>
      <c r="K22" s="82"/>
      <c r="L22" s="120"/>
      <c r="O22" s="32"/>
      <c r="P22" s="32"/>
      <c r="Q22" s="32"/>
      <c r="R22" s="32"/>
      <c r="S22" s="32"/>
      <c r="T22" s="32"/>
      <c r="U22" s="32"/>
      <c r="V22" s="32"/>
      <c r="W22" s="32"/>
      <c r="X22" s="102"/>
      <c r="Y22" s="102"/>
      <c r="Z22" s="102"/>
      <c r="AA22" s="102"/>
      <c r="AC22" s="109"/>
      <c r="AD22" s="122"/>
      <c r="AE22" s="121"/>
      <c r="AF22" s="122"/>
      <c r="AG22" s="6"/>
      <c r="AH22" s="6"/>
      <c r="AI22" s="109"/>
      <c r="AJ22" s="122"/>
      <c r="AK22" s="122"/>
      <c r="AL22" s="122"/>
      <c r="AM22" s="82"/>
      <c r="AN22" s="109"/>
      <c r="AO22" s="122"/>
      <c r="AP22" s="122"/>
      <c r="AQ22" s="122"/>
    </row>
    <row r="23" spans="1:43">
      <c r="A23" s="6" t="s">
        <v>29</v>
      </c>
      <c r="B23" s="113">
        <f t="shared" ref="B23:B27" si="40">X23</f>
        <v>193.32630946256126</v>
      </c>
      <c r="C23" s="97">
        <f t="shared" ref="C23:C27" si="41">S23</f>
        <v>228.6374147295179</v>
      </c>
      <c r="D23" s="97">
        <f t="shared" ref="D23:D27" si="42">N23</f>
        <v>281.06818202504525</v>
      </c>
      <c r="E23" s="114"/>
      <c r="F23" s="115">
        <f t="shared" ref="F23:F27" si="43">Y23</f>
        <v>28.300047738246001</v>
      </c>
      <c r="G23" s="116">
        <f t="shared" ref="G23:G27" si="44">T23</f>
        <v>44.284398116532081</v>
      </c>
      <c r="H23" s="117">
        <f t="shared" ref="H23:H27" si="45">O23</f>
        <v>74.015512989401088</v>
      </c>
      <c r="I23" s="114"/>
      <c r="J23" s="116">
        <f t="shared" ref="J23:J27" si="46">Z23</f>
        <v>23.227636486860849</v>
      </c>
      <c r="K23" s="116">
        <f t="shared" ref="K23:K27" si="47">U23</f>
        <v>22.166098688835707</v>
      </c>
      <c r="L23" s="116">
        <f t="shared" ref="L23:L27" si="48">P23</f>
        <v>22.599581308447998</v>
      </c>
      <c r="N23" s="32">
        <f>N55/'Tbl11'!C23</f>
        <v>281.06818202504525</v>
      </c>
      <c r="O23" s="32">
        <f>O55/'Tbl11'!C23</f>
        <v>74.015512989401088</v>
      </c>
      <c r="P23" s="32">
        <f>P55/'Tbl11'!C23</f>
        <v>22.599581308447998</v>
      </c>
      <c r="Q23" s="32">
        <f>Q55/'Tbl11'!C23</f>
        <v>184.45308772719613</v>
      </c>
      <c r="R23" s="32"/>
      <c r="S23" s="32">
        <f>S55/$S$86</f>
        <v>228.6374147295179</v>
      </c>
      <c r="T23" s="32">
        <f t="shared" ref="T23:V23" si="49">T55/$S$86</f>
        <v>44.284398116532081</v>
      </c>
      <c r="U23" s="32">
        <f t="shared" si="49"/>
        <v>22.166098688835707</v>
      </c>
      <c r="V23" s="32">
        <f t="shared" si="49"/>
        <v>162.18691792415012</v>
      </c>
      <c r="W23" s="32"/>
      <c r="X23" s="102">
        <f>X55/$X$86</f>
        <v>193.32630946256126</v>
      </c>
      <c r="Y23" s="102">
        <f t="shared" ref="Y23:Z23" si="50">Y55/$X$86</f>
        <v>28.300047738246001</v>
      </c>
      <c r="Z23" s="102">
        <f t="shared" si="50"/>
        <v>23.227636486860849</v>
      </c>
      <c r="AA23" s="102">
        <f>AA55/$X$86</f>
        <v>141.79862523745442</v>
      </c>
      <c r="AC23" s="109"/>
      <c r="AD23" s="109"/>
      <c r="AE23" s="118"/>
      <c r="AF23" s="109"/>
      <c r="AG23" s="6"/>
      <c r="AH23" s="6"/>
      <c r="AI23" s="109"/>
      <c r="AJ23" s="109"/>
      <c r="AK23" s="109"/>
      <c r="AL23" s="109"/>
      <c r="AM23" s="82"/>
      <c r="AN23" s="109"/>
      <c r="AO23" s="109"/>
      <c r="AP23" s="118"/>
      <c r="AQ23" s="109"/>
    </row>
    <row r="24" spans="1:43">
      <c r="A24" s="6" t="s">
        <v>30</v>
      </c>
      <c r="B24" s="113">
        <f t="shared" si="40"/>
        <v>245.90965505904268</v>
      </c>
      <c r="C24" s="97">
        <f t="shared" si="41"/>
        <v>335.7461062198239</v>
      </c>
      <c r="D24" s="97">
        <f t="shared" si="42"/>
        <v>337.96627885503233</v>
      </c>
      <c r="E24" s="114"/>
      <c r="F24" s="115">
        <f t="shared" si="43"/>
        <v>95.81941149072577</v>
      </c>
      <c r="G24" s="116">
        <f t="shared" si="44"/>
        <v>162.81857994887815</v>
      </c>
      <c r="H24" s="117">
        <f t="shared" si="45"/>
        <v>84.728844378151848</v>
      </c>
      <c r="I24" s="114"/>
      <c r="J24" s="116">
        <f t="shared" si="46"/>
        <v>5.7178552837064025</v>
      </c>
      <c r="K24" s="116">
        <f t="shared" si="47"/>
        <v>11.624796932689577</v>
      </c>
      <c r="L24" s="116">
        <f t="shared" si="48"/>
        <v>6.4288031820441791</v>
      </c>
      <c r="N24" s="32">
        <f>N56/'Tbl11'!C24</f>
        <v>337.96627885503233</v>
      </c>
      <c r="O24" s="32">
        <f>O56/'Tbl11'!C24</f>
        <v>84.728844378151848</v>
      </c>
      <c r="P24" s="32">
        <f>P56/'Tbl11'!C24</f>
        <v>6.4288031820441791</v>
      </c>
      <c r="Q24" s="32">
        <f>Q56/'Tbl11'!C24</f>
        <v>246.80863129483626</v>
      </c>
      <c r="R24" s="32"/>
      <c r="S24" s="32">
        <f>S56/$S$87</f>
        <v>335.7461062198239</v>
      </c>
      <c r="T24" s="32">
        <f t="shared" ref="T24:V24" si="51">T56/$S$87</f>
        <v>162.81857994887815</v>
      </c>
      <c r="U24" s="32">
        <f t="shared" si="51"/>
        <v>11.624796932689577</v>
      </c>
      <c r="V24" s="32">
        <f t="shared" si="51"/>
        <v>161.3027293382562</v>
      </c>
      <c r="W24" s="32"/>
      <c r="X24" s="102">
        <f>X56/$X$87</f>
        <v>245.90965505904268</v>
      </c>
      <c r="Y24" s="102">
        <f t="shared" ref="Y24:Z24" si="52">Y56/$X$87</f>
        <v>95.81941149072577</v>
      </c>
      <c r="Z24" s="102">
        <f t="shared" si="52"/>
        <v>5.7178552837064025</v>
      </c>
      <c r="AA24" s="102">
        <f>AA56/$X$87</f>
        <v>144.37238828461051</v>
      </c>
      <c r="AC24" s="109"/>
      <c r="AD24" s="118"/>
      <c r="AE24" s="109"/>
      <c r="AF24" s="109"/>
      <c r="AG24" s="6"/>
      <c r="AH24" s="6"/>
      <c r="AI24" s="109"/>
      <c r="AJ24" s="109"/>
      <c r="AK24" s="109"/>
      <c r="AL24" s="109"/>
      <c r="AM24" s="82"/>
      <c r="AN24" s="109"/>
      <c r="AO24" s="109"/>
      <c r="AP24" s="118"/>
      <c r="AQ24" s="109"/>
    </row>
    <row r="25" spans="1:43">
      <c r="A25" s="6" t="s">
        <v>31</v>
      </c>
      <c r="B25" s="113">
        <f t="shared" si="40"/>
        <v>221.79961856427809</v>
      </c>
      <c r="C25" s="97">
        <f t="shared" si="41"/>
        <v>215.96150445598334</v>
      </c>
      <c r="D25" s="97">
        <f t="shared" si="42"/>
        <v>234.68268441127924</v>
      </c>
      <c r="E25" s="114"/>
      <c r="F25" s="115">
        <f t="shared" si="43"/>
        <v>25.85115342728848</v>
      </c>
      <c r="G25" s="116">
        <f t="shared" si="44"/>
        <v>25.802323604917479</v>
      </c>
      <c r="H25" s="117">
        <f t="shared" si="45"/>
        <v>20.249636330284794</v>
      </c>
      <c r="I25" s="114"/>
      <c r="J25" s="116">
        <f t="shared" si="46"/>
        <v>19.606804148046418</v>
      </c>
      <c r="K25" s="116">
        <f t="shared" si="47"/>
        <v>19.691495317788878</v>
      </c>
      <c r="L25" s="116">
        <f t="shared" si="48"/>
        <v>20.120281506319103</v>
      </c>
      <c r="N25" s="32">
        <f>N57/'Tbl11'!C25</f>
        <v>234.68268441127924</v>
      </c>
      <c r="O25" s="32">
        <f>O57/'Tbl11'!C25</f>
        <v>20.249636330284794</v>
      </c>
      <c r="P25" s="32">
        <f>P57/'Tbl11'!C25</f>
        <v>20.120281506319103</v>
      </c>
      <c r="Q25" s="32">
        <f>Q57/'Tbl11'!C25</f>
        <v>194.31276657467535</v>
      </c>
      <c r="R25" s="32"/>
      <c r="S25" s="32">
        <f>S57/$S$88</f>
        <v>215.96150445598334</v>
      </c>
      <c r="T25" s="32">
        <f t="shared" ref="T25:V25" si="53">T57/$S$88</f>
        <v>25.802323604917479</v>
      </c>
      <c r="U25" s="32">
        <f t="shared" si="53"/>
        <v>19.691495317788878</v>
      </c>
      <c r="V25" s="32">
        <f t="shared" si="53"/>
        <v>170.46768553327698</v>
      </c>
      <c r="W25" s="32"/>
      <c r="X25" s="102">
        <f>X57/$X$88</f>
        <v>221.79961856427809</v>
      </c>
      <c r="Y25" s="102">
        <f t="shared" ref="Y25:Z25" si="54">Y57/$X$88</f>
        <v>25.85115342728848</v>
      </c>
      <c r="Z25" s="102">
        <f t="shared" si="54"/>
        <v>19.606804148046418</v>
      </c>
      <c r="AA25" s="102">
        <f>AA57/$X$88</f>
        <v>176.3416609889432</v>
      </c>
      <c r="AC25" s="109"/>
      <c r="AD25" s="118"/>
      <c r="AE25" s="118"/>
      <c r="AF25" s="109"/>
      <c r="AG25" s="6"/>
      <c r="AH25" s="6"/>
      <c r="AI25" s="109"/>
      <c r="AJ25" s="109"/>
      <c r="AK25" s="109"/>
      <c r="AL25" s="109"/>
      <c r="AM25" s="82"/>
      <c r="AN25" s="109"/>
      <c r="AO25" s="109"/>
      <c r="AP25" s="118"/>
      <c r="AQ25" s="109"/>
    </row>
    <row r="26" spans="1:43">
      <c r="A26" s="6" t="s">
        <v>32</v>
      </c>
      <c r="B26" s="113">
        <f t="shared" si="40"/>
        <v>247.92923175193079</v>
      </c>
      <c r="C26" s="97">
        <f t="shared" si="41"/>
        <v>297.89019260204333</v>
      </c>
      <c r="D26" s="97">
        <f t="shared" si="42"/>
        <v>306.31180856825733</v>
      </c>
      <c r="E26" s="114"/>
      <c r="F26" s="115">
        <f t="shared" si="43"/>
        <v>45.80196659117744</v>
      </c>
      <c r="G26" s="116">
        <f t="shared" si="44"/>
        <v>71.928099450489043</v>
      </c>
      <c r="H26" s="117">
        <f t="shared" si="45"/>
        <v>50.790150790752122</v>
      </c>
      <c r="I26" s="114"/>
      <c r="J26" s="116">
        <f t="shared" si="46"/>
        <v>20.003038925343088</v>
      </c>
      <c r="K26" s="116">
        <f t="shared" si="47"/>
        <v>15.962565183243834</v>
      </c>
      <c r="L26" s="116">
        <f t="shared" si="48"/>
        <v>12.153956317399945</v>
      </c>
      <c r="N26" s="32">
        <f>N58/'Tbl11'!C26</f>
        <v>306.31180856825733</v>
      </c>
      <c r="O26" s="32">
        <f>O58/'Tbl11'!C26</f>
        <v>50.790150790752122</v>
      </c>
      <c r="P26" s="32">
        <f>P58/'Tbl11'!C26</f>
        <v>12.153956317399945</v>
      </c>
      <c r="Q26" s="32">
        <f>Q58/'Tbl11'!C26</f>
        <v>243.36770146010528</v>
      </c>
      <c r="R26" s="32"/>
      <c r="S26" s="32">
        <f>S58/$S$89</f>
        <v>297.89019260204333</v>
      </c>
      <c r="T26" s="32">
        <f t="shared" ref="T26:V26" si="55">T58/$S$89</f>
        <v>71.928099450489043</v>
      </c>
      <c r="U26" s="32">
        <f t="shared" si="55"/>
        <v>15.962565183243834</v>
      </c>
      <c r="V26" s="32">
        <f t="shared" si="55"/>
        <v>209.99952796831045</v>
      </c>
      <c r="W26" s="32"/>
      <c r="X26" s="102">
        <f>X58/$X$89</f>
        <v>247.92923175193079</v>
      </c>
      <c r="Y26" s="102">
        <f t="shared" ref="Y26:Z26" si="56">Y58/$X$89</f>
        <v>45.80196659117744</v>
      </c>
      <c r="Z26" s="102">
        <f t="shared" si="56"/>
        <v>20.003038925343088</v>
      </c>
      <c r="AA26" s="102">
        <f>AA58/$X$89</f>
        <v>182.12422623541028</v>
      </c>
      <c r="AC26" s="109"/>
      <c r="AD26" s="118"/>
      <c r="AE26" s="118"/>
      <c r="AF26" s="109"/>
      <c r="AG26" s="6"/>
      <c r="AH26" s="6"/>
      <c r="AI26" s="109"/>
      <c r="AJ26" s="109"/>
      <c r="AK26" s="109"/>
      <c r="AL26" s="109"/>
      <c r="AM26" s="82"/>
      <c r="AN26" s="109"/>
      <c r="AO26" s="109"/>
      <c r="AP26" s="118"/>
      <c r="AQ26" s="109"/>
    </row>
    <row r="27" spans="1:43">
      <c r="A27" s="6" t="s">
        <v>33</v>
      </c>
      <c r="B27" s="113">
        <f t="shared" si="40"/>
        <v>206.02121896162532</v>
      </c>
      <c r="C27" s="97">
        <f t="shared" si="41"/>
        <v>363.15659750248119</v>
      </c>
      <c r="D27" s="97">
        <f t="shared" si="42"/>
        <v>260.33889080529656</v>
      </c>
      <c r="E27" s="114"/>
      <c r="F27" s="115">
        <f t="shared" si="43"/>
        <v>37.310092174567345</v>
      </c>
      <c r="G27" s="116">
        <f t="shared" si="44"/>
        <v>185.5603562170954</v>
      </c>
      <c r="H27" s="117">
        <f t="shared" si="45"/>
        <v>85.780274622598668</v>
      </c>
      <c r="I27" s="114"/>
      <c r="J27" s="116">
        <f t="shared" si="46"/>
        <v>0</v>
      </c>
      <c r="K27" s="116">
        <f t="shared" si="47"/>
        <v>11.468726229637451</v>
      </c>
      <c r="L27" s="116">
        <f t="shared" si="48"/>
        <v>0</v>
      </c>
      <c r="N27" s="32">
        <f>N59/'Tbl11'!C27</f>
        <v>260.33889080529656</v>
      </c>
      <c r="O27" s="32">
        <f>O59/'Tbl11'!C27</f>
        <v>85.780274622598668</v>
      </c>
      <c r="P27" s="32">
        <f>P59/'Tbl11'!C27</f>
        <v>0</v>
      </c>
      <c r="Q27" s="32">
        <f>Q59/'Tbl11'!C27</f>
        <v>174.5586161826979</v>
      </c>
      <c r="R27" s="32"/>
      <c r="S27" s="32">
        <f>S59/$S$90</f>
        <v>363.15659750248119</v>
      </c>
      <c r="T27" s="32">
        <f t="shared" ref="T27:V27" si="57">T59/$S$90</f>
        <v>185.5603562170954</v>
      </c>
      <c r="U27" s="32">
        <f t="shared" si="57"/>
        <v>11.468726229637451</v>
      </c>
      <c r="V27" s="32">
        <f t="shared" si="57"/>
        <v>166.12751505574832</v>
      </c>
      <c r="W27" s="32"/>
      <c r="X27" s="102">
        <f>X59/$X$90</f>
        <v>206.02121896162532</v>
      </c>
      <c r="Y27" s="102">
        <f t="shared" ref="Y27:Z27" si="58">Y59/$X$90</f>
        <v>37.310092174567345</v>
      </c>
      <c r="Z27" s="102">
        <f t="shared" si="58"/>
        <v>0</v>
      </c>
      <c r="AA27" s="102">
        <f>AA59/$X$90</f>
        <v>168.71112678705796</v>
      </c>
      <c r="AC27" s="109"/>
      <c r="AD27" s="109"/>
      <c r="AE27" s="109"/>
      <c r="AF27" s="109"/>
      <c r="AG27" s="6"/>
      <c r="AH27" s="6"/>
      <c r="AI27" s="109"/>
      <c r="AJ27" s="109"/>
      <c r="AK27" s="109"/>
      <c r="AL27" s="109"/>
      <c r="AM27" s="82"/>
      <c r="AN27" s="109"/>
      <c r="AO27" s="109"/>
      <c r="AP27" s="118"/>
      <c r="AQ27" s="109"/>
    </row>
    <row r="28" spans="1:43">
      <c r="B28" s="113"/>
      <c r="C28" s="97"/>
      <c r="D28" s="97"/>
      <c r="E28" s="114"/>
      <c r="F28" s="115"/>
      <c r="G28" s="120"/>
      <c r="H28" s="6"/>
      <c r="I28" s="114"/>
      <c r="J28" s="82"/>
      <c r="K28" s="82"/>
      <c r="L28" s="120"/>
      <c r="O28" s="32"/>
      <c r="P28" s="32"/>
      <c r="Q28" s="32"/>
      <c r="R28" s="32"/>
      <c r="S28" s="32"/>
      <c r="T28" s="32"/>
      <c r="U28" s="32"/>
      <c r="V28" s="32"/>
      <c r="W28" s="32"/>
      <c r="X28" s="102"/>
      <c r="Y28" s="102"/>
      <c r="Z28" s="102"/>
      <c r="AA28" s="102"/>
      <c r="AC28" s="109"/>
      <c r="AD28" s="121"/>
      <c r="AE28" s="122"/>
      <c r="AF28" s="122"/>
      <c r="AG28" s="6"/>
      <c r="AH28" s="6"/>
      <c r="AI28" s="109"/>
      <c r="AJ28" s="122"/>
      <c r="AK28" s="122"/>
      <c r="AL28" s="122"/>
      <c r="AM28" s="82"/>
      <c r="AN28" s="109"/>
      <c r="AO28" s="122"/>
      <c r="AP28" s="122"/>
      <c r="AQ28" s="122"/>
    </row>
    <row r="29" spans="1:43">
      <c r="A29" s="6" t="s">
        <v>118</v>
      </c>
      <c r="B29" s="113">
        <f t="shared" ref="B29:B33" si="59">X29</f>
        <v>188.61061083189657</v>
      </c>
      <c r="C29" s="97">
        <f t="shared" ref="C29:C33" si="60">S29</f>
        <v>174.23635608315075</v>
      </c>
      <c r="D29" s="97">
        <f t="shared" ref="D29:D33" si="61">N29</f>
        <v>163.98000157543973</v>
      </c>
      <c r="E29" s="114"/>
      <c r="F29" s="115">
        <f t="shared" ref="F29:F33" si="62">Y29</f>
        <v>34.907351451406825</v>
      </c>
      <c r="G29" s="116">
        <f t="shared" ref="G29:G33" si="63">T29</f>
        <v>31.973441390796925</v>
      </c>
      <c r="H29" s="117">
        <f t="shared" ref="H29:H33" si="64">O29</f>
        <v>21.864087642704472</v>
      </c>
      <c r="I29" s="114"/>
      <c r="J29" s="116">
        <f t="shared" ref="J29:J33" si="65">Z29</f>
        <v>16.421595804521306</v>
      </c>
      <c r="K29" s="116">
        <f t="shared" ref="K29:K33" si="66">U29</f>
        <v>16.221738699045282</v>
      </c>
      <c r="L29" s="116">
        <f t="shared" ref="L29:L33" si="67">P29</f>
        <v>12.413309545377828</v>
      </c>
      <c r="N29" s="32">
        <f>N61/'Tbl11'!C29</f>
        <v>163.98000157543973</v>
      </c>
      <c r="O29" s="32">
        <f>O61/'Tbl11'!C29</f>
        <v>21.864087642704472</v>
      </c>
      <c r="P29" s="32">
        <f>P61/'Tbl11'!C29</f>
        <v>12.413309545377828</v>
      </c>
      <c r="Q29" s="32">
        <f>Q61/'Tbl11'!C29</f>
        <v>129.70260438735741</v>
      </c>
      <c r="R29" s="32"/>
      <c r="S29" s="32">
        <f>S61/$S$92</f>
        <v>174.23635608315075</v>
      </c>
      <c r="T29" s="32">
        <f t="shared" ref="T29:V29" si="68">T61/$S$92</f>
        <v>31.973441390796925</v>
      </c>
      <c r="U29" s="32">
        <f t="shared" si="68"/>
        <v>16.221738699045282</v>
      </c>
      <c r="V29" s="32">
        <f t="shared" si="68"/>
        <v>126.04117599330853</v>
      </c>
      <c r="W29" s="32"/>
      <c r="X29" s="102">
        <f>X61/$X$92</f>
        <v>188.61061083189657</v>
      </c>
      <c r="Y29" s="102">
        <f t="shared" ref="Y29:Z29" si="69">Y61/$X$92</f>
        <v>34.907351451406825</v>
      </c>
      <c r="Z29" s="102">
        <f t="shared" si="69"/>
        <v>16.421595804521306</v>
      </c>
      <c r="AA29" s="102">
        <f>AA61/$X$92</f>
        <v>137.28166357596842</v>
      </c>
      <c r="AC29" s="109"/>
      <c r="AD29" s="118"/>
      <c r="AE29" s="109"/>
      <c r="AF29" s="109"/>
      <c r="AG29" s="6"/>
      <c r="AH29" s="6"/>
      <c r="AI29" s="109"/>
      <c r="AJ29" s="109"/>
      <c r="AK29" s="109"/>
      <c r="AL29" s="109"/>
      <c r="AM29" s="82"/>
      <c r="AN29" s="109"/>
      <c r="AO29" s="109"/>
      <c r="AP29" s="118"/>
      <c r="AQ29" s="103"/>
    </row>
    <row r="30" spans="1:43">
      <c r="A30" s="6" t="s">
        <v>35</v>
      </c>
      <c r="B30" s="113">
        <f t="shared" si="59"/>
        <v>198.03971875341222</v>
      </c>
      <c r="C30" s="97">
        <f t="shared" si="60"/>
        <v>218.57880353992803</v>
      </c>
      <c r="D30" s="97">
        <f t="shared" si="61"/>
        <v>148.83975064825233</v>
      </c>
      <c r="E30" s="114"/>
      <c r="F30" s="115">
        <f t="shared" si="62"/>
        <v>44.693705159854424</v>
      </c>
      <c r="G30" s="116">
        <f t="shared" si="63"/>
        <v>30.784746986662668</v>
      </c>
      <c r="H30" s="117">
        <f t="shared" si="64"/>
        <v>17.784418124884397</v>
      </c>
      <c r="I30" s="114"/>
      <c r="J30" s="116">
        <f t="shared" si="65"/>
        <v>4.7803258743084385</v>
      </c>
      <c r="K30" s="116">
        <f t="shared" si="66"/>
        <v>7.3224654192683678</v>
      </c>
      <c r="L30" s="116">
        <f t="shared" si="67"/>
        <v>4.2160578175528505</v>
      </c>
      <c r="N30" s="32">
        <f>N62/'Tbl11'!C30</f>
        <v>148.83975064825233</v>
      </c>
      <c r="O30" s="32">
        <f>O62/'Tbl11'!C30</f>
        <v>17.784418124884397</v>
      </c>
      <c r="P30" s="32">
        <f>P62/'Tbl11'!C30</f>
        <v>4.2160578175528505</v>
      </c>
      <c r="Q30" s="32">
        <f>Q62/'Tbl11'!C30</f>
        <v>126.83927470581509</v>
      </c>
      <c r="R30" s="32"/>
      <c r="S30" s="32">
        <f>S62/$S$93</f>
        <v>218.57880353992803</v>
      </c>
      <c r="T30" s="32">
        <f t="shared" ref="T30:V30" si="70">T62/$S$93</f>
        <v>30.784746986662668</v>
      </c>
      <c r="U30" s="32">
        <f t="shared" si="70"/>
        <v>7.3224654192683678</v>
      </c>
      <c r="V30" s="32">
        <f t="shared" si="70"/>
        <v>180.47159113399698</v>
      </c>
      <c r="W30" s="32"/>
      <c r="X30" s="102">
        <f>X62/$X$93</f>
        <v>198.03971875341222</v>
      </c>
      <c r="Y30" s="102">
        <f t="shared" ref="Y30:Z30" si="71">Y62/$X$93</f>
        <v>44.693705159854424</v>
      </c>
      <c r="Z30" s="102">
        <f t="shared" si="71"/>
        <v>4.7803258743084385</v>
      </c>
      <c r="AA30" s="102">
        <f>AA62/$X$93</f>
        <v>148.56568771924935</v>
      </c>
      <c r="AC30" s="109"/>
      <c r="AD30" s="109"/>
      <c r="AE30" s="109"/>
      <c r="AF30" s="109"/>
      <c r="AG30" s="6"/>
      <c r="AH30" s="6"/>
      <c r="AI30" s="109"/>
      <c r="AJ30" s="109"/>
      <c r="AK30" s="109"/>
      <c r="AL30" s="109"/>
      <c r="AM30" s="82"/>
      <c r="AN30" s="109"/>
      <c r="AO30" s="109"/>
      <c r="AP30" s="118"/>
      <c r="AQ30" s="103"/>
    </row>
    <row r="31" spans="1:43">
      <c r="A31" s="6" t="s">
        <v>36</v>
      </c>
      <c r="B31" s="113">
        <f t="shared" si="59"/>
        <v>217.11764636356469</v>
      </c>
      <c r="C31" s="97">
        <f t="shared" si="60"/>
        <v>195.29616917553281</v>
      </c>
      <c r="D31" s="97">
        <f t="shared" si="61"/>
        <v>223.11993698099585</v>
      </c>
      <c r="E31" s="114"/>
      <c r="F31" s="115">
        <f t="shared" si="62"/>
        <v>5.7167191973314422</v>
      </c>
      <c r="G31" s="116">
        <f t="shared" si="63"/>
        <v>5.7171474686254493</v>
      </c>
      <c r="H31" s="117">
        <f t="shared" si="64"/>
        <v>0</v>
      </c>
      <c r="I31" s="114"/>
      <c r="J31" s="116">
        <f t="shared" si="65"/>
        <v>0</v>
      </c>
      <c r="K31" s="116">
        <f t="shared" si="66"/>
        <v>10.890623538324714</v>
      </c>
      <c r="L31" s="116">
        <f t="shared" si="67"/>
        <v>10.95842452489579</v>
      </c>
      <c r="N31" s="32">
        <f>N63/'Tbl11'!C31</f>
        <v>223.11993698099585</v>
      </c>
      <c r="O31" s="32">
        <f>O63/'Tbl11'!C31</f>
        <v>0</v>
      </c>
      <c r="P31" s="32">
        <f>P63/'Tbl11'!C31</f>
        <v>10.95842452489579</v>
      </c>
      <c r="Q31" s="32">
        <f>Q63/'Tbl11'!C31</f>
        <v>212.16151245610004</v>
      </c>
      <c r="R31" s="32"/>
      <c r="S31" s="32">
        <f>S63/$S$94</f>
        <v>195.29616917553281</v>
      </c>
      <c r="T31" s="32">
        <f t="shared" ref="T31:V31" si="72">T63/$S$94</f>
        <v>5.7171474686254493</v>
      </c>
      <c r="U31" s="32">
        <f t="shared" si="72"/>
        <v>10.890623538324714</v>
      </c>
      <c r="V31" s="32">
        <f t="shared" si="72"/>
        <v>178.68839816858264</v>
      </c>
      <c r="W31" s="32"/>
      <c r="X31" s="102">
        <f>X63/$X$94</f>
        <v>217.11764636356469</v>
      </c>
      <c r="Y31" s="102">
        <f t="shared" ref="Y31:Z31" si="73">Y63/$X$94</f>
        <v>5.7167191973314422</v>
      </c>
      <c r="Z31" s="102">
        <f t="shared" si="73"/>
        <v>0</v>
      </c>
      <c r="AA31" s="102">
        <f>AA63/$X$94</f>
        <v>211.40092716623326</v>
      </c>
      <c r="AC31" s="109"/>
      <c r="AD31" s="109"/>
      <c r="AE31" s="109"/>
      <c r="AF31" s="109"/>
      <c r="AG31" s="6"/>
      <c r="AH31" s="6"/>
      <c r="AI31" s="109"/>
      <c r="AJ31" s="109"/>
      <c r="AK31" s="109"/>
      <c r="AL31" s="109"/>
      <c r="AM31" s="82"/>
      <c r="AN31" s="109"/>
      <c r="AO31" s="109"/>
      <c r="AP31" s="118"/>
      <c r="AQ31" s="103"/>
    </row>
    <row r="32" spans="1:43">
      <c r="A32" s="6" t="s">
        <v>37</v>
      </c>
      <c r="B32" s="113">
        <f t="shared" si="59"/>
        <v>263.185278636134</v>
      </c>
      <c r="C32" s="97">
        <f t="shared" si="60"/>
        <v>187.7862833863496</v>
      </c>
      <c r="D32" s="97">
        <f t="shared" si="61"/>
        <v>230.41805175617068</v>
      </c>
      <c r="E32" s="114"/>
      <c r="F32" s="115">
        <f t="shared" si="62"/>
        <v>11.501796477541093</v>
      </c>
      <c r="G32" s="116">
        <f t="shared" si="63"/>
        <v>8.5372889549693607</v>
      </c>
      <c r="H32" s="117">
        <f t="shared" si="64"/>
        <v>28.480057349155132</v>
      </c>
      <c r="I32" s="114"/>
      <c r="J32" s="116">
        <f t="shared" si="65"/>
        <v>12.811160719530966</v>
      </c>
      <c r="K32" s="116">
        <f t="shared" si="66"/>
        <v>12.541074588308632</v>
      </c>
      <c r="L32" s="116">
        <f t="shared" si="67"/>
        <v>12.615904435737907</v>
      </c>
      <c r="N32" s="32">
        <f>N64/'Tbl11'!C32</f>
        <v>230.41805175617068</v>
      </c>
      <c r="O32" s="32">
        <f>O64/'Tbl11'!C32</f>
        <v>28.480057349155132</v>
      </c>
      <c r="P32" s="32">
        <f>P64/'Tbl11'!C32</f>
        <v>12.615904435737907</v>
      </c>
      <c r="Q32" s="32">
        <f>Q64/'Tbl11'!C32</f>
        <v>189.32208997127762</v>
      </c>
      <c r="R32" s="32"/>
      <c r="S32" s="32">
        <f>S64/$S$95</f>
        <v>187.7862833863496</v>
      </c>
      <c r="T32" s="32">
        <f t="shared" ref="T32:V32" si="74">T64/$S$95</f>
        <v>8.5372889549693607</v>
      </c>
      <c r="U32" s="32">
        <f t="shared" si="74"/>
        <v>12.541074588308632</v>
      </c>
      <c r="V32" s="32">
        <f t="shared" si="74"/>
        <v>166.70791984307158</v>
      </c>
      <c r="W32" s="32"/>
      <c r="X32" s="102">
        <f>X64/$X$95</f>
        <v>263.185278636134</v>
      </c>
      <c r="Y32" s="102">
        <f t="shared" ref="Y32:Z32" si="75">Y64/$X$95</f>
        <v>11.501796477541093</v>
      </c>
      <c r="Z32" s="102">
        <f t="shared" si="75"/>
        <v>12.811160719530966</v>
      </c>
      <c r="AA32" s="102">
        <f>AA64/$X$95</f>
        <v>238.87232143906192</v>
      </c>
      <c r="AC32" s="109"/>
      <c r="AD32" s="109"/>
      <c r="AE32" s="109"/>
      <c r="AF32" s="109"/>
      <c r="AG32" s="6"/>
      <c r="AH32" s="6"/>
      <c r="AI32" s="109"/>
      <c r="AJ32" s="109"/>
      <c r="AK32" s="109"/>
      <c r="AL32" s="109"/>
      <c r="AM32" s="82"/>
      <c r="AN32" s="109"/>
      <c r="AO32" s="109"/>
      <c r="AP32" s="118"/>
      <c r="AQ32" s="103"/>
    </row>
    <row r="33" spans="1:43">
      <c r="A33" s="6" t="s">
        <v>38</v>
      </c>
      <c r="B33" s="113">
        <f t="shared" si="59"/>
        <v>185.76842611390109</v>
      </c>
      <c r="C33" s="97">
        <f t="shared" si="60"/>
        <v>290.44410115858977</v>
      </c>
      <c r="D33" s="97">
        <f t="shared" si="61"/>
        <v>299.44479412600009</v>
      </c>
      <c r="E33" s="114"/>
      <c r="F33" s="115">
        <f t="shared" si="62"/>
        <v>28.211992021939668</v>
      </c>
      <c r="G33" s="116">
        <f t="shared" si="63"/>
        <v>53.733008240046992</v>
      </c>
      <c r="H33" s="117">
        <f t="shared" si="64"/>
        <v>34.568225076864671</v>
      </c>
      <c r="I33" s="114"/>
      <c r="J33" s="116">
        <f t="shared" si="65"/>
        <v>4.2522669800904662</v>
      </c>
      <c r="K33" s="116">
        <f t="shared" si="66"/>
        <v>11.563971595863961</v>
      </c>
      <c r="L33" s="116">
        <f t="shared" si="67"/>
        <v>9.1848133017795455</v>
      </c>
      <c r="N33" s="32">
        <f>N65/'Tbl11'!C33</f>
        <v>299.44479412600009</v>
      </c>
      <c r="O33" s="32">
        <f>O65/'Tbl11'!C33</f>
        <v>34.568225076864671</v>
      </c>
      <c r="P33" s="32">
        <f>P65/'Tbl11'!C33</f>
        <v>9.1848133017795455</v>
      </c>
      <c r="Q33" s="32">
        <f>Q65/'Tbl11'!C33</f>
        <v>255.6917557473559</v>
      </c>
      <c r="R33" s="32"/>
      <c r="S33" s="32">
        <f>S65/$S$96</f>
        <v>290.44410115858977</v>
      </c>
      <c r="T33" s="32">
        <f t="shared" ref="T33:V33" si="76">T65/$S$96</f>
        <v>53.733008240046992</v>
      </c>
      <c r="U33" s="32">
        <f t="shared" si="76"/>
        <v>11.563971595863961</v>
      </c>
      <c r="V33" s="32">
        <f t="shared" si="76"/>
        <v>225.14712132267886</v>
      </c>
      <c r="W33" s="32"/>
      <c r="X33" s="102">
        <f>X65/$X$96</f>
        <v>185.76842611390109</v>
      </c>
      <c r="Y33" s="102">
        <f t="shared" ref="Y33:Z33" si="77">Y65/$X$96</f>
        <v>28.211992021939668</v>
      </c>
      <c r="Z33" s="102">
        <f t="shared" si="77"/>
        <v>4.2522669800904662</v>
      </c>
      <c r="AA33" s="102">
        <f>AA65/$X$96</f>
        <v>153.30416711187095</v>
      </c>
      <c r="AC33" s="109"/>
      <c r="AD33" s="109"/>
      <c r="AE33" s="109"/>
      <c r="AF33" s="109"/>
      <c r="AG33" s="6"/>
      <c r="AH33" s="6"/>
      <c r="AI33" s="109"/>
      <c r="AJ33" s="109"/>
      <c r="AK33" s="109"/>
      <c r="AL33" s="109"/>
      <c r="AM33" s="82"/>
      <c r="AN33" s="109"/>
      <c r="AO33" s="109"/>
      <c r="AP33" s="118"/>
      <c r="AQ33" s="103"/>
    </row>
    <row r="34" spans="1:43">
      <c r="B34" s="113"/>
      <c r="C34" s="97"/>
      <c r="D34" s="97"/>
      <c r="E34" s="111"/>
      <c r="F34" s="115"/>
      <c r="G34" s="120"/>
      <c r="H34" s="6"/>
      <c r="I34" s="111"/>
      <c r="J34" s="82"/>
      <c r="K34" s="82"/>
      <c r="L34" s="120"/>
      <c r="O34" s="32"/>
      <c r="P34" s="32"/>
      <c r="Q34" s="32"/>
      <c r="R34" s="32"/>
      <c r="S34" s="32"/>
      <c r="T34" s="32"/>
      <c r="U34" s="32"/>
      <c r="V34" s="32"/>
      <c r="W34" s="32"/>
      <c r="X34" s="102"/>
      <c r="Y34" s="102"/>
      <c r="Z34" s="102"/>
      <c r="AA34" s="102"/>
      <c r="AC34" s="109"/>
      <c r="AD34" s="121"/>
      <c r="AE34" s="122"/>
      <c r="AF34" s="122"/>
      <c r="AG34" s="6"/>
      <c r="AH34" s="6"/>
      <c r="AI34" s="109"/>
      <c r="AJ34" s="122"/>
      <c r="AK34" s="122"/>
      <c r="AL34" s="122"/>
      <c r="AM34" s="82"/>
      <c r="AN34" s="109"/>
      <c r="AO34" s="122"/>
      <c r="AP34" s="123"/>
      <c r="AQ34" s="122"/>
    </row>
    <row r="35" spans="1:43">
      <c r="A35" s="6" t="s">
        <v>39</v>
      </c>
      <c r="B35" s="113">
        <f t="shared" ref="B35:B38" si="78">X35</f>
        <v>187.99134989591818</v>
      </c>
      <c r="C35" s="97">
        <f t="shared" ref="C35:C38" si="79">S35</f>
        <v>192.09121683543586</v>
      </c>
      <c r="D35" s="97">
        <f t="shared" ref="D35:D38" si="80">N35</f>
        <v>192.27612452139169</v>
      </c>
      <c r="E35" s="114"/>
      <c r="F35" s="115">
        <f t="shared" ref="F35:F38" si="81">Y35</f>
        <v>8.1977192506109144</v>
      </c>
      <c r="G35" s="116">
        <f t="shared" ref="G35:G38" si="82">T35</f>
        <v>11.743313910731459</v>
      </c>
      <c r="H35" s="117">
        <f t="shared" ref="H35:H38" si="83">O35</f>
        <v>43.719263081959937</v>
      </c>
      <c r="I35" s="114"/>
      <c r="J35" s="116">
        <f t="shared" ref="J35:J38" si="84">Z35</f>
        <v>9.1828355507285711</v>
      </c>
      <c r="K35" s="116">
        <f t="shared" ref="K35:K38" si="85">U35</f>
        <v>4.8677196356847876</v>
      </c>
      <c r="L35" s="116">
        <f t="shared" ref="L35:L38" si="86">P35</f>
        <v>3.9625925309361305</v>
      </c>
      <c r="N35" s="32">
        <f>N67/'Tbl11'!C35</f>
        <v>192.27612452139169</v>
      </c>
      <c r="O35" s="32">
        <f>O67/'Tbl11'!C35</f>
        <v>43.719263081959937</v>
      </c>
      <c r="P35" s="32">
        <f>P67/'Tbl11'!C35</f>
        <v>3.9625925309361305</v>
      </c>
      <c r="Q35" s="32">
        <f>Q67/'Tbl11'!C35</f>
        <v>144.59426890849562</v>
      </c>
      <c r="R35" s="32"/>
      <c r="S35" s="32">
        <f>S67/$S$98</f>
        <v>192.09121683543586</v>
      </c>
      <c r="T35" s="32">
        <f t="shared" ref="T35:V35" si="87">T67/$S$98</f>
        <v>11.743313910731459</v>
      </c>
      <c r="U35" s="32">
        <f t="shared" si="87"/>
        <v>4.8677196356847876</v>
      </c>
      <c r="V35" s="32">
        <f t="shared" si="87"/>
        <v>175.48018328901961</v>
      </c>
      <c r="W35" s="32"/>
      <c r="X35" s="102">
        <f>X67/$X$98</f>
        <v>187.99134989591818</v>
      </c>
      <c r="Y35" s="102">
        <f t="shared" ref="Y35:Z35" si="88">Y67/$X$98</f>
        <v>8.1977192506109144</v>
      </c>
      <c r="Z35" s="102">
        <f t="shared" si="88"/>
        <v>9.1828355507285711</v>
      </c>
      <c r="AA35" s="102">
        <f>AA67/$X$98</f>
        <v>170.61079509457869</v>
      </c>
      <c r="AC35" s="109"/>
      <c r="AD35" s="118"/>
      <c r="AE35" s="109"/>
      <c r="AF35" s="109"/>
      <c r="AG35" s="6"/>
      <c r="AH35" s="6"/>
      <c r="AI35" s="109"/>
      <c r="AJ35" s="109"/>
      <c r="AK35" s="109"/>
      <c r="AL35" s="109"/>
      <c r="AM35" s="82"/>
      <c r="AN35" s="109"/>
      <c r="AO35" s="109"/>
      <c r="AP35" s="109"/>
      <c r="AQ35" s="109"/>
    </row>
    <row r="36" spans="1:43">
      <c r="A36" s="6" t="s">
        <v>40</v>
      </c>
      <c r="B36" s="113">
        <f t="shared" si="78"/>
        <v>326.8108125736598</v>
      </c>
      <c r="C36" s="97">
        <f t="shared" si="79"/>
        <v>308.29385972181734</v>
      </c>
      <c r="D36" s="97">
        <f t="shared" si="80"/>
        <v>351.24397662715756</v>
      </c>
      <c r="E36" s="114"/>
      <c r="F36" s="115">
        <f t="shared" si="81"/>
        <v>33.534196108067263</v>
      </c>
      <c r="G36" s="116">
        <f t="shared" si="82"/>
        <v>26.879487256321287</v>
      </c>
      <c r="H36" s="117">
        <f t="shared" si="83"/>
        <v>9.0332389485540308</v>
      </c>
      <c r="I36" s="114"/>
      <c r="J36" s="116">
        <f t="shared" si="84"/>
        <v>0.40175029014061697</v>
      </c>
      <c r="K36" s="116">
        <f t="shared" si="85"/>
        <v>4.3319369518075482E-2</v>
      </c>
      <c r="L36" s="116">
        <f t="shared" si="86"/>
        <v>3.4563683530268945E-2</v>
      </c>
      <c r="N36" s="32">
        <f>N68/'Tbl11'!C36</f>
        <v>351.24397662715756</v>
      </c>
      <c r="O36" s="32">
        <f>O68/'Tbl11'!C36</f>
        <v>9.0332389485540308</v>
      </c>
      <c r="P36" s="32">
        <f>P68/'Tbl11'!C36</f>
        <v>3.4563683530268945E-2</v>
      </c>
      <c r="Q36" s="32">
        <f>Q68/'Tbl11'!C36</f>
        <v>342.17617399507327</v>
      </c>
      <c r="R36" s="32"/>
      <c r="S36" s="32">
        <f>S68/$S$99</f>
        <v>308.29385972181734</v>
      </c>
      <c r="T36" s="32">
        <f t="shared" ref="T36:V36" si="89">T68/$S$99</f>
        <v>26.879487256321287</v>
      </c>
      <c r="U36" s="32">
        <f t="shared" si="89"/>
        <v>4.3319369518075482E-2</v>
      </c>
      <c r="V36" s="32">
        <f t="shared" si="89"/>
        <v>281.37105309597803</v>
      </c>
      <c r="W36" s="32"/>
      <c r="X36" s="102">
        <f>X68/$X$99</f>
        <v>326.8108125736598</v>
      </c>
      <c r="Y36" s="102">
        <f t="shared" ref="Y36:Z36" si="90">Y68/$X$99</f>
        <v>33.534196108067263</v>
      </c>
      <c r="Z36" s="102">
        <f t="shared" si="90"/>
        <v>0.40175029014061697</v>
      </c>
      <c r="AA36" s="102">
        <f>AA68/$X$99</f>
        <v>292.87486617545193</v>
      </c>
      <c r="AC36" s="109"/>
      <c r="AD36" s="109"/>
      <c r="AE36" s="118"/>
      <c r="AF36" s="109"/>
      <c r="AG36" s="6"/>
      <c r="AH36" s="6"/>
      <c r="AI36" s="109"/>
      <c r="AJ36" s="109"/>
      <c r="AK36" s="109"/>
      <c r="AL36" s="109"/>
      <c r="AM36" s="82"/>
      <c r="AN36" s="109"/>
      <c r="AO36" s="109"/>
      <c r="AP36" s="118"/>
      <c r="AQ36" s="109"/>
    </row>
    <row r="37" spans="1:43">
      <c r="A37" s="6" t="s">
        <v>41</v>
      </c>
      <c r="B37" s="113">
        <f t="shared" si="78"/>
        <v>239.45407333126181</v>
      </c>
      <c r="C37" s="97">
        <f t="shared" si="79"/>
        <v>289.18131960622759</v>
      </c>
      <c r="D37" s="97">
        <f t="shared" si="80"/>
        <v>291.92650566246283</v>
      </c>
      <c r="E37" s="114"/>
      <c r="F37" s="115">
        <f t="shared" si="81"/>
        <v>42.476445580633317</v>
      </c>
      <c r="G37" s="116">
        <f t="shared" si="82"/>
        <v>38.157739476355481</v>
      </c>
      <c r="H37" s="117">
        <f t="shared" si="83"/>
        <v>43.277773756188253</v>
      </c>
      <c r="I37" s="114"/>
      <c r="J37" s="116">
        <f t="shared" si="84"/>
        <v>14.724151153922206</v>
      </c>
      <c r="K37" s="116">
        <f t="shared" si="85"/>
        <v>14.378929299614303</v>
      </c>
      <c r="L37" s="116">
        <f t="shared" si="86"/>
        <v>13.635483904127595</v>
      </c>
      <c r="N37" s="32">
        <f>N69/'Tbl11'!C37</f>
        <v>291.92650566246283</v>
      </c>
      <c r="O37" s="32">
        <f>O69/'Tbl11'!C37</f>
        <v>43.277773756188253</v>
      </c>
      <c r="P37" s="32">
        <f>P69/'Tbl11'!C37</f>
        <v>13.635483904127595</v>
      </c>
      <c r="Q37" s="32">
        <f>Q69/'Tbl11'!C37</f>
        <v>235.01324800214698</v>
      </c>
      <c r="R37" s="32"/>
      <c r="S37" s="32">
        <f>S69/$S$100</f>
        <v>289.18131960622759</v>
      </c>
      <c r="T37" s="32">
        <f t="shared" ref="T37:V37" si="91">T69/$S$100</f>
        <v>38.157739476355481</v>
      </c>
      <c r="U37" s="32">
        <f t="shared" si="91"/>
        <v>14.378929299614303</v>
      </c>
      <c r="V37" s="32">
        <f t="shared" si="91"/>
        <v>236.64465083025783</v>
      </c>
      <c r="W37" s="32"/>
      <c r="X37" s="102">
        <f>X69/$X$100</f>
        <v>239.45407333126181</v>
      </c>
      <c r="Y37" s="102">
        <f t="shared" ref="Y37:Z37" si="92">Y69/$X$100</f>
        <v>42.476445580633317</v>
      </c>
      <c r="Z37" s="102">
        <f t="shared" si="92"/>
        <v>14.724151153922206</v>
      </c>
      <c r="AA37" s="102">
        <f>AA69/$X$100</f>
        <v>182.25347659670626</v>
      </c>
      <c r="AC37" s="109"/>
      <c r="AD37" s="118"/>
      <c r="AE37" s="109"/>
      <c r="AF37" s="109"/>
      <c r="AG37" s="6"/>
      <c r="AH37" s="6"/>
      <c r="AI37" s="109"/>
      <c r="AJ37" s="109"/>
      <c r="AK37" s="109"/>
      <c r="AL37" s="109"/>
      <c r="AM37" s="82"/>
      <c r="AN37" s="109"/>
      <c r="AO37" s="109"/>
      <c r="AP37" s="118"/>
      <c r="AQ37" s="109"/>
    </row>
    <row r="38" spans="1:43">
      <c r="A38" s="35" t="s">
        <v>42</v>
      </c>
      <c r="B38" s="124">
        <f t="shared" si="78"/>
        <v>360.22612612612613</v>
      </c>
      <c r="C38" s="125">
        <f t="shared" si="79"/>
        <v>523.61396608794269</v>
      </c>
      <c r="D38" s="125">
        <f t="shared" si="80"/>
        <v>538.10918892013535</v>
      </c>
      <c r="E38" s="114"/>
      <c r="F38" s="126">
        <f t="shared" si="81"/>
        <v>30.78673388414321</v>
      </c>
      <c r="G38" s="127">
        <f t="shared" si="82"/>
        <v>29.503492122171778</v>
      </c>
      <c r="H38" s="128">
        <f t="shared" si="83"/>
        <v>20.014469580829626</v>
      </c>
      <c r="I38" s="114"/>
      <c r="J38" s="127">
        <f t="shared" si="84"/>
        <v>8.3100234949975871</v>
      </c>
      <c r="K38" s="127">
        <f t="shared" si="85"/>
        <v>9.2344390857105125</v>
      </c>
      <c r="L38" s="127">
        <f t="shared" si="86"/>
        <v>6.4831866591441081</v>
      </c>
      <c r="N38" s="32">
        <f>N70/'Tbl11'!C38</f>
        <v>538.10918892013535</v>
      </c>
      <c r="O38" s="32">
        <f>O70/'Tbl11'!C38</f>
        <v>20.014469580829626</v>
      </c>
      <c r="P38" s="32">
        <f>P70/'Tbl11'!C38</f>
        <v>6.4831866591441081</v>
      </c>
      <c r="Q38" s="32">
        <f>Q70/'Tbl11'!C38</f>
        <v>511.61153268016159</v>
      </c>
      <c r="R38" s="32"/>
      <c r="S38" s="128">
        <f>S70/$S$101</f>
        <v>523.61396608794269</v>
      </c>
      <c r="T38" s="128">
        <f t="shared" ref="T38:V38" si="93">T70/$S$101</f>
        <v>29.503492122171778</v>
      </c>
      <c r="U38" s="128">
        <f t="shared" si="93"/>
        <v>9.2344390857105125</v>
      </c>
      <c r="V38" s="128">
        <f t="shared" si="93"/>
        <v>484.87603488006039</v>
      </c>
      <c r="W38" s="32"/>
      <c r="X38" s="129">
        <f>X70/$X$101</f>
        <v>360.22612612612613</v>
      </c>
      <c r="Y38" s="129">
        <f t="shared" ref="Y38:Z38" si="94">Y70/$X$101</f>
        <v>30.78673388414321</v>
      </c>
      <c r="Z38" s="129">
        <f t="shared" si="94"/>
        <v>8.3100234949975871</v>
      </c>
      <c r="AA38" s="129">
        <f>AA70/$X$101</f>
        <v>321.12936874698534</v>
      </c>
      <c r="AC38" s="109"/>
      <c r="AD38" s="109"/>
      <c r="AE38" s="109"/>
      <c r="AF38" s="109"/>
      <c r="AG38" s="6"/>
      <c r="AH38" s="6"/>
      <c r="AI38" s="109"/>
      <c r="AJ38" s="109"/>
      <c r="AK38" s="109"/>
      <c r="AL38" s="109"/>
      <c r="AM38" s="82"/>
      <c r="AN38" s="109"/>
      <c r="AO38" s="109"/>
      <c r="AP38" s="118"/>
      <c r="AQ38" s="109"/>
    </row>
    <row r="39" spans="1:43">
      <c r="A39" s="6" t="s">
        <v>43</v>
      </c>
      <c r="B39" s="65"/>
      <c r="C39" s="65"/>
      <c r="E39" s="66"/>
      <c r="F39" s="65"/>
      <c r="G39" s="65"/>
      <c r="H39" s="66"/>
      <c r="I39" s="66"/>
      <c r="J39" s="65"/>
      <c r="K39" s="65"/>
      <c r="L39" s="66"/>
    </row>
    <row r="40" spans="1:43">
      <c r="A40" s="82" t="s">
        <v>119</v>
      </c>
      <c r="B40" s="65"/>
      <c r="C40" s="65"/>
      <c r="E40" s="66"/>
      <c r="F40" s="65"/>
      <c r="G40" s="65"/>
      <c r="H40" s="66"/>
      <c r="I40" s="66"/>
      <c r="J40" s="65"/>
      <c r="K40" s="65"/>
      <c r="L40" s="66"/>
    </row>
    <row r="41" spans="1:43">
      <c r="H41" s="70"/>
      <c r="I41" s="70"/>
      <c r="L41" s="70"/>
      <c r="N41" s="130">
        <f t="shared" ref="N41:Q41" si="95">SUM(N43:N70)</f>
        <v>221539398.23000002</v>
      </c>
      <c r="O41" s="130">
        <f t="shared" si="95"/>
        <v>34952805.160000011</v>
      </c>
      <c r="P41" s="130">
        <f t="shared" si="95"/>
        <v>10778024.690000005</v>
      </c>
      <c r="Q41" s="130">
        <f t="shared" si="95"/>
        <v>175808568.38000003</v>
      </c>
      <c r="R41" s="130"/>
      <c r="S41" s="130">
        <f>SUM(S43:S70)</f>
        <v>235603222.40000004</v>
      </c>
      <c r="T41" s="130">
        <f t="shared" ref="T41:V41" si="96">SUM(T43:T70)</f>
        <v>44472212.299999982</v>
      </c>
      <c r="U41" s="130">
        <f t="shared" si="96"/>
        <v>11921724.060000001</v>
      </c>
      <c r="V41" s="130">
        <f t="shared" si="96"/>
        <v>179209286.04000005</v>
      </c>
      <c r="X41" s="130">
        <f>SUM(X43:X70)</f>
        <v>219761716.20999998</v>
      </c>
      <c r="Y41" s="130">
        <f t="shared" ref="Y41:AA41" si="97">SUM(Y43:Y70)</f>
        <v>39961583.530000001</v>
      </c>
      <c r="Z41" s="130">
        <f t="shared" si="97"/>
        <v>10420278.049999999</v>
      </c>
      <c r="AA41" s="130">
        <f t="shared" si="97"/>
        <v>169379854.63</v>
      </c>
    </row>
    <row r="42" spans="1:43">
      <c r="H42" s="70"/>
      <c r="I42" s="70"/>
      <c r="L42" s="70"/>
      <c r="AB42" s="81"/>
      <c r="AH42" s="32"/>
      <c r="AI42" s="51"/>
      <c r="AJ42" s="51"/>
      <c r="AK42" s="51"/>
      <c r="AL42" s="51"/>
      <c r="AN42" s="64"/>
    </row>
    <row r="43" spans="1:43">
      <c r="H43" s="70"/>
      <c r="I43" s="70"/>
      <c r="L43" s="70"/>
      <c r="N43" s="130">
        <v>2191329.89</v>
      </c>
      <c r="O43" s="130">
        <v>104991.5</v>
      </c>
      <c r="P43" s="130">
        <v>108718.87</v>
      </c>
      <c r="Q43" s="130">
        <v>1977619.52</v>
      </c>
      <c r="S43" s="130">
        <v>2401386.5099999998</v>
      </c>
      <c r="T43" s="130">
        <v>89086.07</v>
      </c>
      <c r="U43" s="130">
        <v>109636.19</v>
      </c>
      <c r="V43" s="130">
        <v>2202664.25</v>
      </c>
      <c r="X43" s="130">
        <v>2966122.2300000004</v>
      </c>
      <c r="Y43" s="130">
        <v>507332.52</v>
      </c>
      <c r="Z43" s="130">
        <v>109796.5</v>
      </c>
      <c r="AA43" s="130">
        <v>2348993.2100000004</v>
      </c>
      <c r="AB43" s="81"/>
      <c r="AH43" s="32"/>
      <c r="AI43" s="51"/>
      <c r="AJ43" s="51"/>
      <c r="AK43" s="51"/>
      <c r="AL43" s="51"/>
    </row>
    <row r="44" spans="1:43">
      <c r="N44" s="130">
        <v>32905943.599999994</v>
      </c>
      <c r="O44" s="130">
        <v>9877187.3300000001</v>
      </c>
      <c r="P44" s="130">
        <v>1098076.94</v>
      </c>
      <c r="Q44" s="130">
        <v>21930679.329999994</v>
      </c>
      <c r="S44" s="130">
        <v>32229332.41</v>
      </c>
      <c r="T44" s="130">
        <v>11315674.33</v>
      </c>
      <c r="U44" s="130">
        <v>1075417.6200000001</v>
      </c>
      <c r="V44" s="130">
        <v>19838240.460000001</v>
      </c>
      <c r="X44" s="130">
        <v>33391207.779999994</v>
      </c>
      <c r="Y44" s="130">
        <v>13528802.98</v>
      </c>
      <c r="Z44" s="130">
        <v>1003400.77</v>
      </c>
      <c r="AA44" s="130">
        <v>18859004.029999994</v>
      </c>
      <c r="AH44" s="32"/>
      <c r="AI44" s="51"/>
      <c r="AJ44" s="51"/>
      <c r="AK44" s="51"/>
      <c r="AL44" s="51"/>
    </row>
    <row r="45" spans="1:43">
      <c r="H45" s="70"/>
      <c r="I45" s="70"/>
      <c r="N45" s="130">
        <v>20549404.839999996</v>
      </c>
      <c r="O45" s="130">
        <v>1278314.0199999998</v>
      </c>
      <c r="P45" s="130">
        <v>12437.77</v>
      </c>
      <c r="Q45" s="130">
        <v>19258653.049999997</v>
      </c>
      <c r="S45" s="130">
        <v>26155030.269999996</v>
      </c>
      <c r="T45" s="130">
        <v>1014791.8899999999</v>
      </c>
      <c r="U45" s="130">
        <v>116580.29</v>
      </c>
      <c r="V45" s="130">
        <v>25023658.089999996</v>
      </c>
      <c r="X45" s="130">
        <v>28261519.249999996</v>
      </c>
      <c r="Y45" s="130">
        <v>2485292.33</v>
      </c>
      <c r="Z45" s="130">
        <v>21646.61</v>
      </c>
      <c r="AA45" s="130">
        <v>25754580.309999995</v>
      </c>
      <c r="AB45" s="81"/>
      <c r="AH45" s="32"/>
      <c r="AI45" s="51"/>
      <c r="AJ45" s="51"/>
      <c r="AK45" s="51"/>
      <c r="AL45" s="51"/>
    </row>
    <row r="46" spans="1:43">
      <c r="H46" s="70"/>
      <c r="I46" s="70"/>
      <c r="N46" s="130">
        <v>31923586.829999983</v>
      </c>
      <c r="O46" s="130">
        <v>6427049.6099999994</v>
      </c>
      <c r="P46" s="130">
        <v>3070534</v>
      </c>
      <c r="Q46" s="130">
        <v>22426003.219999984</v>
      </c>
      <c r="S46" s="130">
        <v>37479013.319999993</v>
      </c>
      <c r="T46" s="130">
        <v>11072479.609999999</v>
      </c>
      <c r="U46" s="130">
        <v>2700211.57</v>
      </c>
      <c r="V46" s="130">
        <v>23706322.139999993</v>
      </c>
      <c r="X46" s="130">
        <v>28729853.129999999</v>
      </c>
      <c r="Y46" s="130">
        <v>2780736.04</v>
      </c>
      <c r="Z46" s="130">
        <v>1852621</v>
      </c>
      <c r="AA46" s="130">
        <v>24096496.09</v>
      </c>
      <c r="AB46" s="81"/>
      <c r="AH46" s="32"/>
      <c r="AI46" s="51"/>
      <c r="AJ46" s="51"/>
      <c r="AK46" s="51"/>
      <c r="AL46" s="51"/>
    </row>
    <row r="47" spans="1:43">
      <c r="H47" s="70"/>
      <c r="I47" s="70"/>
      <c r="N47" s="130">
        <v>2744074.6500000004</v>
      </c>
      <c r="O47" s="130">
        <v>295892.78000000003</v>
      </c>
      <c r="P47" s="130">
        <v>200402.75</v>
      </c>
      <c r="Q47" s="130">
        <v>2247779.12</v>
      </c>
      <c r="S47" s="130">
        <v>2694364.5200000005</v>
      </c>
      <c r="T47" s="130">
        <v>231870.81</v>
      </c>
      <c r="U47" s="130">
        <v>219375.06</v>
      </c>
      <c r="V47" s="130">
        <v>2243118.6500000004</v>
      </c>
      <c r="X47" s="130">
        <v>2679113.7200000007</v>
      </c>
      <c r="Y47" s="130">
        <v>230116.45</v>
      </c>
      <c r="Z47" s="130">
        <v>236679.33</v>
      </c>
      <c r="AA47" s="130">
        <v>2212317.9400000004</v>
      </c>
      <c r="AB47" s="81"/>
      <c r="AH47" s="32"/>
      <c r="AI47" s="51"/>
      <c r="AJ47" s="51"/>
      <c r="AK47" s="51"/>
      <c r="AL47" s="51"/>
    </row>
    <row r="48" spans="1:43">
      <c r="H48" s="70"/>
      <c r="I48" s="70"/>
      <c r="N48" s="130"/>
      <c r="O48" s="130"/>
      <c r="P48" s="130"/>
      <c r="Q48" s="130"/>
      <c r="S48" s="130"/>
      <c r="T48" s="130"/>
      <c r="U48" s="130"/>
      <c r="V48" s="130"/>
      <c r="X48" s="130"/>
      <c r="Y48" s="130"/>
      <c r="Z48" s="130"/>
      <c r="AA48" s="130"/>
      <c r="AB48" s="81"/>
      <c r="AH48" s="32"/>
      <c r="AI48" s="51"/>
      <c r="AJ48" s="51"/>
      <c r="AK48" s="51"/>
      <c r="AL48" s="51"/>
    </row>
    <row r="49" spans="14:38">
      <c r="N49" s="130">
        <v>1175774.6599999999</v>
      </c>
      <c r="O49" s="130">
        <v>129171.49</v>
      </c>
      <c r="P49" s="130">
        <v>45207.59</v>
      </c>
      <c r="Q49" s="130">
        <v>1001395.58</v>
      </c>
      <c r="S49" s="130">
        <v>1187432.7</v>
      </c>
      <c r="T49" s="130">
        <v>32126.7</v>
      </c>
      <c r="U49" s="130">
        <v>44442.16</v>
      </c>
      <c r="V49" s="130">
        <v>1110863.8399999999</v>
      </c>
      <c r="X49" s="130">
        <v>1083996.8599999999</v>
      </c>
      <c r="Y49" s="130">
        <v>42913.79</v>
      </c>
      <c r="Z49" s="130">
        <v>41458.76</v>
      </c>
      <c r="AA49" s="130">
        <v>999624.30999999994</v>
      </c>
      <c r="AH49" s="32"/>
      <c r="AI49" s="51"/>
      <c r="AJ49" s="51"/>
      <c r="AK49" s="51"/>
      <c r="AL49" s="51"/>
    </row>
    <row r="50" spans="14:38">
      <c r="N50" s="130">
        <v>8608714.2000000011</v>
      </c>
      <c r="O50" s="130">
        <v>1479377.69</v>
      </c>
      <c r="P50" s="130">
        <v>520663.44</v>
      </c>
      <c r="Q50" s="130">
        <v>6608673.0700000012</v>
      </c>
      <c r="S50" s="130">
        <v>8167070.8600000022</v>
      </c>
      <c r="T50" s="130">
        <v>1568061.32</v>
      </c>
      <c r="U50" s="130">
        <v>516530.68000000005</v>
      </c>
      <c r="V50" s="130">
        <v>6082478.8600000022</v>
      </c>
      <c r="X50" s="130">
        <v>8999943.870000001</v>
      </c>
      <c r="Y50" s="130">
        <v>2249323.79</v>
      </c>
      <c r="Z50" s="130">
        <v>514592.51</v>
      </c>
      <c r="AA50" s="130">
        <v>6236027.5700000003</v>
      </c>
      <c r="AB50" s="81"/>
      <c r="AH50" s="32"/>
      <c r="AI50" s="51"/>
      <c r="AJ50" s="51"/>
      <c r="AK50" s="51"/>
      <c r="AL50" s="51"/>
    </row>
    <row r="51" spans="14:38">
      <c r="N51" s="130">
        <v>4900832.2400000012</v>
      </c>
      <c r="O51" s="130">
        <v>112785.88</v>
      </c>
      <c r="P51" s="130">
        <v>159478.85999999999</v>
      </c>
      <c r="Q51" s="130">
        <v>4628567.5000000009</v>
      </c>
      <c r="S51" s="130">
        <v>4069366.01</v>
      </c>
      <c r="T51" s="130">
        <v>157561.49</v>
      </c>
      <c r="U51" s="130">
        <v>155394.76</v>
      </c>
      <c r="V51" s="130">
        <v>3756409.76</v>
      </c>
      <c r="X51" s="130">
        <v>3993727.18</v>
      </c>
      <c r="Y51" s="130">
        <v>185218.42</v>
      </c>
      <c r="Z51" s="130">
        <v>147151.39000000001</v>
      </c>
      <c r="AA51" s="130">
        <v>3661357.37</v>
      </c>
      <c r="AB51" s="81"/>
      <c r="AH51" s="32"/>
      <c r="AI51" s="51"/>
      <c r="AJ51" s="51"/>
      <c r="AK51" s="51"/>
      <c r="AL51" s="51"/>
    </row>
    <row r="52" spans="14:38">
      <c r="N52" s="130">
        <v>8821489.5</v>
      </c>
      <c r="O52" s="130">
        <v>630185.22</v>
      </c>
      <c r="P52" s="130">
        <v>216712.05</v>
      </c>
      <c r="Q52" s="130">
        <v>7974592.2299999995</v>
      </c>
      <c r="S52" s="130">
        <v>10945898.83</v>
      </c>
      <c r="T52" s="130">
        <v>795681.61</v>
      </c>
      <c r="U52" s="130">
        <v>483933.61</v>
      </c>
      <c r="V52" s="130">
        <v>9666283.6099999994</v>
      </c>
      <c r="X52" s="130">
        <v>5562494.4900000021</v>
      </c>
      <c r="Y52" s="130">
        <v>218032.16</v>
      </c>
      <c r="Z52" s="130">
        <v>224739.61</v>
      </c>
      <c r="AA52" s="130">
        <v>5119722.7200000016</v>
      </c>
      <c r="AB52" s="81"/>
      <c r="AH52" s="32"/>
      <c r="AI52" s="51"/>
      <c r="AJ52" s="51"/>
      <c r="AK52" s="51"/>
      <c r="AL52" s="51"/>
    </row>
    <row r="53" spans="14:38">
      <c r="N53" s="130">
        <v>2958877.1299999994</v>
      </c>
      <c r="O53" s="130">
        <v>360483.87</v>
      </c>
      <c r="P53" s="130">
        <v>3926.47</v>
      </c>
      <c r="Q53" s="130">
        <v>2594466.7899999996</v>
      </c>
      <c r="S53" s="130">
        <v>1525762.0300000003</v>
      </c>
      <c r="T53" s="130">
        <v>374994.86</v>
      </c>
      <c r="U53" s="130">
        <v>5609.77</v>
      </c>
      <c r="V53" s="130">
        <v>1145157.4000000001</v>
      </c>
      <c r="X53" s="130">
        <v>1488106.8599999999</v>
      </c>
      <c r="Y53" s="130">
        <v>342414.98</v>
      </c>
      <c r="Z53" s="130"/>
      <c r="AA53" s="130">
        <v>1145691.8799999999</v>
      </c>
      <c r="AB53" s="81"/>
      <c r="AH53" s="32"/>
      <c r="AI53" s="51"/>
      <c r="AJ53" s="51"/>
      <c r="AK53" s="51"/>
      <c r="AL53" s="51"/>
    </row>
    <row r="54" spans="14:38">
      <c r="N54" s="130"/>
      <c r="O54" s="130"/>
      <c r="P54" s="130"/>
      <c r="Q54" s="130"/>
      <c r="S54" s="130"/>
      <c r="T54" s="130"/>
      <c r="U54" s="130"/>
      <c r="V54" s="130"/>
      <c r="X54" s="130"/>
      <c r="Y54" s="130"/>
      <c r="Z54" s="130"/>
      <c r="AA54" s="130"/>
      <c r="AB54" s="81"/>
      <c r="AH54" s="32"/>
      <c r="AI54" s="51"/>
      <c r="AJ54" s="51"/>
      <c r="AK54" s="51"/>
      <c r="AL54" s="51"/>
    </row>
    <row r="55" spans="14:38">
      <c r="N55" s="130">
        <v>11425548.080000002</v>
      </c>
      <c r="O55" s="130">
        <v>3008763.9099999997</v>
      </c>
      <c r="P55" s="130">
        <v>918683.15</v>
      </c>
      <c r="Q55" s="130">
        <v>7498101.0200000014</v>
      </c>
      <c r="S55" s="130">
        <v>9328120.2199999988</v>
      </c>
      <c r="T55" s="130">
        <v>1806747.9899999998</v>
      </c>
      <c r="U55" s="130">
        <v>904349.07</v>
      </c>
      <c r="V55" s="130">
        <v>6617023.1600000001</v>
      </c>
      <c r="X55" s="130">
        <v>7815950.6999999974</v>
      </c>
      <c r="Y55" s="130">
        <v>1144136.97</v>
      </c>
      <c r="Z55" s="130">
        <v>939065.47</v>
      </c>
      <c r="AA55" s="130">
        <v>5732748.2599999979</v>
      </c>
      <c r="AB55" s="81"/>
      <c r="AH55" s="32"/>
      <c r="AI55" s="51"/>
      <c r="AJ55" s="51"/>
      <c r="AK55" s="51"/>
      <c r="AL55" s="51"/>
    </row>
    <row r="56" spans="14:38">
      <c r="N56" s="130">
        <v>1189556.81</v>
      </c>
      <c r="O56" s="130">
        <v>298224.34999999998</v>
      </c>
      <c r="P56" s="130">
        <v>22627.78</v>
      </c>
      <c r="Q56" s="130">
        <v>868704.67999999993</v>
      </c>
      <c r="S56" s="130">
        <v>1182162.04</v>
      </c>
      <c r="T56" s="130">
        <v>573284.22</v>
      </c>
      <c r="U56" s="130">
        <v>40930.910000000003</v>
      </c>
      <c r="V56" s="130">
        <v>567946.91</v>
      </c>
      <c r="X56" s="130">
        <v>897545.64999999991</v>
      </c>
      <c r="Y56" s="130">
        <v>349731.27</v>
      </c>
      <c r="Z56" s="130">
        <v>20869.599999999999</v>
      </c>
      <c r="AA56" s="130">
        <v>526944.77999999991</v>
      </c>
      <c r="AH56" s="32"/>
      <c r="AI56" s="51"/>
      <c r="AJ56" s="51"/>
      <c r="AK56" s="51"/>
      <c r="AL56" s="51"/>
    </row>
    <row r="57" spans="14:38">
      <c r="N57" s="130">
        <v>8649099.6399999987</v>
      </c>
      <c r="O57" s="130">
        <v>746289.07000000007</v>
      </c>
      <c r="P57" s="130">
        <v>741521.77</v>
      </c>
      <c r="Q57" s="130">
        <v>7161288.7999999989</v>
      </c>
      <c r="S57" s="130">
        <v>8025387.1700000009</v>
      </c>
      <c r="T57" s="130">
        <v>958845.12999999989</v>
      </c>
      <c r="U57" s="130">
        <v>731759.46</v>
      </c>
      <c r="V57" s="130">
        <v>6334782.580000001</v>
      </c>
      <c r="X57" s="130">
        <v>8268734.1399999997</v>
      </c>
      <c r="Y57" s="130">
        <v>963736.16999999993</v>
      </c>
      <c r="Z57" s="130">
        <v>730945.58</v>
      </c>
      <c r="AA57" s="130">
        <v>6574052.3899999997</v>
      </c>
      <c r="AB57" s="81"/>
      <c r="AH57" s="32"/>
      <c r="AI57" s="51"/>
      <c r="AJ57" s="51"/>
      <c r="AK57" s="51"/>
      <c r="AL57" s="51"/>
    </row>
    <row r="58" spans="14:38">
      <c r="N58" s="130">
        <v>16318030.15</v>
      </c>
      <c r="O58" s="130">
        <v>2705724</v>
      </c>
      <c r="P58" s="130">
        <v>647473</v>
      </c>
      <c r="Q58" s="130">
        <v>12964833.15</v>
      </c>
      <c r="S58" s="130">
        <v>15603149.309999999</v>
      </c>
      <c r="T58" s="130">
        <v>3767512</v>
      </c>
      <c r="U58" s="130">
        <v>836101</v>
      </c>
      <c r="V58" s="130">
        <v>10999536.309999999</v>
      </c>
      <c r="X58" s="130">
        <v>12808767.9</v>
      </c>
      <c r="Y58" s="130">
        <v>2366267</v>
      </c>
      <c r="Z58" s="130">
        <v>1033417</v>
      </c>
      <c r="AA58" s="130">
        <v>9409083.9000000004</v>
      </c>
      <c r="AB58" s="81"/>
      <c r="AH58" s="32"/>
      <c r="AI58" s="51"/>
      <c r="AJ58" s="51"/>
      <c r="AK58" s="51"/>
      <c r="AL58" s="51"/>
    </row>
    <row r="59" spans="14:38">
      <c r="N59" s="130">
        <v>542608.64000000001</v>
      </c>
      <c r="O59" s="130">
        <v>178786.65</v>
      </c>
      <c r="P59" s="130"/>
      <c r="Q59" s="130">
        <v>363821.99</v>
      </c>
      <c r="S59" s="130">
        <v>770305.86</v>
      </c>
      <c r="T59" s="130">
        <v>393599.43</v>
      </c>
      <c r="U59" s="130">
        <v>24326.77</v>
      </c>
      <c r="V59" s="130">
        <v>352379.66</v>
      </c>
      <c r="X59" s="130">
        <v>438083.52000000008</v>
      </c>
      <c r="Y59" s="130">
        <v>79336.180000000008</v>
      </c>
      <c r="Z59" s="130"/>
      <c r="AA59" s="130">
        <v>358747.34000000008</v>
      </c>
      <c r="AB59" s="81"/>
      <c r="AH59" s="32"/>
      <c r="AI59" s="51"/>
      <c r="AJ59" s="51"/>
      <c r="AK59" s="51"/>
      <c r="AL59" s="51"/>
    </row>
    <row r="60" spans="14:38">
      <c r="N60" s="130"/>
      <c r="O60" s="130"/>
      <c r="P60" s="130"/>
      <c r="Q60" s="130"/>
      <c r="S60" s="130"/>
      <c r="T60" s="130"/>
      <c r="U60" s="130"/>
      <c r="V60" s="130"/>
      <c r="X60" s="130"/>
      <c r="Y60" s="130"/>
      <c r="Z60" s="130"/>
      <c r="AA60" s="130"/>
      <c r="AB60" s="81"/>
      <c r="AH60" s="32"/>
      <c r="AI60" s="51"/>
      <c r="AJ60" s="51"/>
      <c r="AK60" s="51"/>
      <c r="AL60" s="51"/>
    </row>
    <row r="61" spans="14:38">
      <c r="N61" s="130">
        <v>25042937.68</v>
      </c>
      <c r="O61" s="130">
        <v>3339071.71</v>
      </c>
      <c r="P61" s="130">
        <v>1895753.96</v>
      </c>
      <c r="Q61" s="130">
        <v>19808112.009999998</v>
      </c>
      <c r="S61" s="130">
        <v>26163599.290000007</v>
      </c>
      <c r="T61" s="130">
        <v>4801181.1500000004</v>
      </c>
      <c r="U61" s="130">
        <v>2435881.2400000002</v>
      </c>
      <c r="V61" s="130">
        <v>18926536.900000006</v>
      </c>
      <c r="X61" s="130">
        <v>27796998.020000003</v>
      </c>
      <c r="Y61" s="130">
        <v>5144565.17</v>
      </c>
      <c r="Z61" s="130">
        <v>2420177.02</v>
      </c>
      <c r="AA61" s="130">
        <v>20232255.830000002</v>
      </c>
      <c r="AB61" s="81"/>
      <c r="AH61" s="32"/>
      <c r="AI61" s="51"/>
      <c r="AJ61" s="51"/>
      <c r="AK61" s="51"/>
      <c r="AL61" s="51"/>
    </row>
    <row r="62" spans="14:38">
      <c r="N62" s="130">
        <v>18785274.730000004</v>
      </c>
      <c r="O62" s="130">
        <v>2244596.48</v>
      </c>
      <c r="P62" s="130">
        <v>532114.6</v>
      </c>
      <c r="Q62" s="130">
        <v>16008563.650000002</v>
      </c>
      <c r="S62" s="130">
        <v>26971425.779999997</v>
      </c>
      <c r="T62" s="130">
        <v>3798668.9699999997</v>
      </c>
      <c r="U62" s="130">
        <v>903552.08000000007</v>
      </c>
      <c r="V62" s="130">
        <v>22269204.729999997</v>
      </c>
      <c r="X62" s="130">
        <v>24122762.65000001</v>
      </c>
      <c r="Y62" s="130">
        <v>5444037.4299999997</v>
      </c>
      <c r="Z62" s="130">
        <v>582280.5</v>
      </c>
      <c r="AA62" s="130">
        <v>18096444.72000001</v>
      </c>
      <c r="AB62" s="81"/>
      <c r="AH62" s="32"/>
      <c r="AI62" s="51"/>
      <c r="AJ62" s="51"/>
      <c r="AK62" s="51"/>
      <c r="AL62" s="51"/>
    </row>
    <row r="63" spans="14:38">
      <c r="N63" s="130">
        <v>1699448.78</v>
      </c>
      <c r="O63" s="130"/>
      <c r="P63" s="130">
        <v>83467.58</v>
      </c>
      <c r="Q63" s="130">
        <v>1615981.2</v>
      </c>
      <c r="S63" s="130">
        <v>1482249.1</v>
      </c>
      <c r="T63" s="130">
        <v>43391.72</v>
      </c>
      <c r="U63" s="130">
        <v>82657.11</v>
      </c>
      <c r="V63" s="130">
        <v>1356200.27</v>
      </c>
      <c r="X63" s="130">
        <v>1653264.0299999998</v>
      </c>
      <c r="Y63" s="130">
        <v>43530.53</v>
      </c>
      <c r="Z63" s="130"/>
      <c r="AA63" s="130">
        <v>1609733.4999999998</v>
      </c>
      <c r="AH63" s="32"/>
      <c r="AI63" s="51"/>
      <c r="AJ63" s="51"/>
      <c r="AK63" s="51"/>
      <c r="AL63" s="51"/>
    </row>
    <row r="64" spans="14:38">
      <c r="N64" s="130">
        <v>3991183.0200000005</v>
      </c>
      <c r="O64" s="130">
        <v>493316.91</v>
      </c>
      <c r="P64" s="130">
        <v>218526.21</v>
      </c>
      <c r="Q64" s="130">
        <v>3279339.9000000004</v>
      </c>
      <c r="S64" s="130">
        <v>3256563.4399999995</v>
      </c>
      <c r="T64" s="130">
        <v>148052.47</v>
      </c>
      <c r="U64" s="130">
        <v>217485.56</v>
      </c>
      <c r="V64" s="130">
        <v>2891025.4099999992</v>
      </c>
      <c r="X64" s="130">
        <v>4479992.45</v>
      </c>
      <c r="Y64" s="130">
        <v>195785.88</v>
      </c>
      <c r="Z64" s="130">
        <v>218074.14</v>
      </c>
      <c r="AA64" s="130">
        <v>4066132.43</v>
      </c>
      <c r="AB64" s="81"/>
      <c r="AH64" s="32"/>
      <c r="AI64" s="51"/>
      <c r="AJ64" s="51"/>
      <c r="AK64" s="51"/>
      <c r="AL64" s="51"/>
    </row>
    <row r="65" spans="14:38">
      <c r="N65" s="130">
        <v>838605.59</v>
      </c>
      <c r="O65" s="130">
        <v>96809.52</v>
      </c>
      <c r="P65" s="130">
        <v>25722.39</v>
      </c>
      <c r="Q65" s="130">
        <v>716073.67999999993</v>
      </c>
      <c r="S65" s="130">
        <v>815988.18</v>
      </c>
      <c r="T65" s="130">
        <v>150960.20000000001</v>
      </c>
      <c r="U65" s="130">
        <v>32488.400000000001</v>
      </c>
      <c r="V65" s="130">
        <v>632539.58000000007</v>
      </c>
      <c r="X65" s="130">
        <v>521582.01</v>
      </c>
      <c r="Y65" s="130">
        <v>79210.81</v>
      </c>
      <c r="Z65" s="130">
        <v>11939.09</v>
      </c>
      <c r="AA65" s="130">
        <v>430432.11000000004</v>
      </c>
      <c r="AB65" s="81"/>
      <c r="AH65" s="32"/>
      <c r="AI65" s="51"/>
      <c r="AJ65" s="51"/>
      <c r="AK65" s="51"/>
      <c r="AL65" s="51"/>
    </row>
    <row r="66" spans="14:38">
      <c r="N66" s="130"/>
      <c r="O66" s="130"/>
      <c r="P66" s="130"/>
      <c r="Q66" s="130"/>
      <c r="S66" s="130"/>
      <c r="T66" s="130"/>
      <c r="U66" s="130"/>
      <c r="V66" s="130"/>
      <c r="X66" s="130"/>
      <c r="Y66" s="130"/>
      <c r="Z66" s="130"/>
      <c r="AA66" s="130"/>
      <c r="AB66" s="81"/>
      <c r="AH66" s="32"/>
      <c r="AI66" s="51"/>
      <c r="AJ66" s="51"/>
      <c r="AK66" s="51"/>
      <c r="AL66" s="51"/>
    </row>
    <row r="67" spans="14:38">
      <c r="N67" s="130">
        <v>866252.00999999989</v>
      </c>
      <c r="O67" s="130">
        <v>196966.21000000002</v>
      </c>
      <c r="P67" s="130">
        <v>17852.47</v>
      </c>
      <c r="Q67" s="130">
        <v>651433.32999999984</v>
      </c>
      <c r="S67" s="130">
        <v>848899.10999999987</v>
      </c>
      <c r="T67" s="130">
        <v>51896.639999999999</v>
      </c>
      <c r="U67" s="130">
        <v>21511.67</v>
      </c>
      <c r="V67" s="130">
        <v>775490.79999999993</v>
      </c>
      <c r="X67" s="130">
        <v>830846.57000000007</v>
      </c>
      <c r="Y67" s="130">
        <v>36230.639999999999</v>
      </c>
      <c r="Z67" s="130">
        <v>40584.46</v>
      </c>
      <c r="AA67" s="130">
        <v>754031.47000000009</v>
      </c>
      <c r="AB67" s="81"/>
      <c r="AH67" s="32"/>
      <c r="AI67" s="51"/>
      <c r="AJ67" s="51"/>
      <c r="AK67" s="51"/>
      <c r="AL67" s="51"/>
    </row>
    <row r="68" spans="14:38">
      <c r="N68" s="130">
        <v>7741685.6799999997</v>
      </c>
      <c r="O68" s="130">
        <v>199099.49</v>
      </c>
      <c r="P68" s="130">
        <v>761.81</v>
      </c>
      <c r="Q68" s="130">
        <v>7541824.3799999999</v>
      </c>
      <c r="S68" s="130">
        <v>6844194.8299999991</v>
      </c>
      <c r="T68" s="130">
        <v>596730.81999999995</v>
      </c>
      <c r="U68" s="130">
        <v>961.7</v>
      </c>
      <c r="V68" s="130">
        <v>6246502.3099999996</v>
      </c>
      <c r="X68" s="130">
        <v>7265200.4500000011</v>
      </c>
      <c r="Y68" s="130">
        <v>745485.3</v>
      </c>
      <c r="Z68" s="130">
        <v>8931.15</v>
      </c>
      <c r="AA68" s="130">
        <v>6510784.0000000009</v>
      </c>
      <c r="AB68" s="81"/>
      <c r="AH68" s="32"/>
      <c r="AI68" s="51"/>
      <c r="AJ68" s="51"/>
      <c r="AK68" s="51"/>
      <c r="AL68" s="51"/>
    </row>
    <row r="69" spans="14:38">
      <c r="N69" s="130">
        <v>4182358.3000000007</v>
      </c>
      <c r="O69" s="130">
        <v>620029.88</v>
      </c>
      <c r="P69" s="130">
        <v>195352.18</v>
      </c>
      <c r="Q69" s="130">
        <v>3366976.2400000007</v>
      </c>
      <c r="S69" s="130">
        <v>4085291.9699999997</v>
      </c>
      <c r="T69" s="130">
        <v>539058.01</v>
      </c>
      <c r="U69" s="130">
        <v>203132.5</v>
      </c>
      <c r="V69" s="130">
        <v>3343101.46</v>
      </c>
      <c r="X69" s="130">
        <v>3390765.4599999995</v>
      </c>
      <c r="Y69" s="130">
        <v>601483.46</v>
      </c>
      <c r="Z69" s="130">
        <v>208499.87</v>
      </c>
      <c r="AA69" s="130">
        <v>2580782.1299999994</v>
      </c>
      <c r="AB69" s="81"/>
      <c r="AH69" s="32"/>
      <c r="AI69" s="51"/>
      <c r="AJ69" s="51"/>
      <c r="AK69" s="51"/>
      <c r="AL69" s="51"/>
    </row>
    <row r="70" spans="14:38">
      <c r="N70" s="130">
        <v>3486781.5799999996</v>
      </c>
      <c r="O70" s="130">
        <v>129687.59000000001</v>
      </c>
      <c r="P70" s="130">
        <v>42009.05</v>
      </c>
      <c r="Q70" s="130">
        <v>3315084.9399999995</v>
      </c>
      <c r="S70" s="130">
        <v>3371228.6400000006</v>
      </c>
      <c r="T70" s="130">
        <v>189954.86</v>
      </c>
      <c r="U70" s="130">
        <v>59454.879999999997</v>
      </c>
      <c r="V70" s="130">
        <v>3121818.9000000004</v>
      </c>
      <c r="X70" s="130">
        <v>2315137.29</v>
      </c>
      <c r="Y70" s="130">
        <v>197863.25999999998</v>
      </c>
      <c r="Z70" s="130">
        <v>53407.689999999995</v>
      </c>
      <c r="AA70" s="130">
        <v>2063866.34</v>
      </c>
    </row>
    <row r="71" spans="14:38">
      <c r="AB71" s="81"/>
      <c r="AH71" s="32"/>
      <c r="AI71" s="51"/>
      <c r="AJ71" s="51"/>
      <c r="AK71" s="51"/>
      <c r="AL71" s="51"/>
    </row>
    <row r="72" spans="14:38">
      <c r="S72" s="131">
        <v>854481.73330020101</v>
      </c>
      <c r="X72" s="131">
        <v>847835.39999999979</v>
      </c>
      <c r="AB72" s="81"/>
      <c r="AH72" s="32"/>
      <c r="AI72" s="51"/>
      <c r="AJ72" s="51"/>
      <c r="AK72" s="51"/>
      <c r="AL72" s="51"/>
    </row>
    <row r="73" spans="14:38">
      <c r="S73" s="131"/>
      <c r="X73" s="131"/>
      <c r="AB73" s="81"/>
      <c r="AH73" s="32"/>
      <c r="AI73" s="51"/>
      <c r="AJ73" s="51"/>
      <c r="AK73" s="51"/>
      <c r="AL73" s="51"/>
    </row>
    <row r="74" spans="14:38">
      <c r="S74" s="131">
        <v>8582.85</v>
      </c>
      <c r="X74" s="131">
        <v>8615.2000000000007</v>
      </c>
      <c r="AB74" s="81"/>
      <c r="AH74" s="32"/>
      <c r="AI74" s="51"/>
      <c r="AJ74" s="51"/>
      <c r="AK74" s="51"/>
      <c r="AL74" s="51"/>
    </row>
    <row r="75" spans="14:38">
      <c r="S75" s="131">
        <v>77568.421107700662</v>
      </c>
      <c r="X75" s="131">
        <v>77083</v>
      </c>
      <c r="AI75" s="32"/>
    </row>
    <row r="76" spans="14:38">
      <c r="S76" s="131">
        <v>83581.153448275858</v>
      </c>
      <c r="X76" s="131">
        <v>83997.4</v>
      </c>
    </row>
    <row r="77" spans="14:38">
      <c r="S77" s="131">
        <v>106681.40689655172</v>
      </c>
      <c r="X77" s="131">
        <v>105228.8</v>
      </c>
    </row>
    <row r="78" spans="14:38">
      <c r="S78" s="131">
        <v>15999.196551724139</v>
      </c>
      <c r="X78" s="131">
        <v>16136.2</v>
      </c>
    </row>
    <row r="79" spans="14:38">
      <c r="S79" s="131"/>
      <c r="X79" s="131"/>
    </row>
    <row r="80" spans="14:38">
      <c r="S80" s="131">
        <v>5384.6</v>
      </c>
      <c r="X80" s="131">
        <v>5361.2</v>
      </c>
    </row>
    <row r="81" spans="19:24">
      <c r="S81" s="131">
        <v>26073.45</v>
      </c>
      <c r="X81" s="131">
        <v>26427.1</v>
      </c>
    </row>
    <row r="82" spans="19:24">
      <c r="S82" s="131">
        <v>15386.037350705754</v>
      </c>
      <c r="X82" s="131">
        <v>15297.8</v>
      </c>
    </row>
    <row r="83" spans="19:24">
      <c r="S83" s="131">
        <v>26128.574417336786</v>
      </c>
      <c r="X83" s="131">
        <v>26128.3</v>
      </c>
    </row>
    <row r="84" spans="19:24">
      <c r="S84" s="131">
        <v>4633.0245059288545</v>
      </c>
      <c r="X84" s="131">
        <v>4544.7</v>
      </c>
    </row>
    <row r="85" spans="19:24">
      <c r="S85" s="131"/>
      <c r="X85" s="131"/>
    </row>
    <row r="86" spans="19:24">
      <c r="S86" s="131">
        <v>40798.747794779476</v>
      </c>
      <c r="X86" s="131">
        <v>40428.800000000003</v>
      </c>
    </row>
    <row r="87" spans="19:24">
      <c r="S87" s="131">
        <v>3521</v>
      </c>
      <c r="X87" s="131">
        <v>3649.9</v>
      </c>
    </row>
    <row r="88" spans="19:24">
      <c r="S88" s="131">
        <v>37161.19310344827</v>
      </c>
      <c r="X88" s="131">
        <v>37280.199999999997</v>
      </c>
    </row>
    <row r="89" spans="19:24">
      <c r="S89" s="131">
        <v>52378.862068965514</v>
      </c>
      <c r="X89" s="131">
        <v>51663</v>
      </c>
    </row>
    <row r="90" spans="19:24">
      <c r="S90" s="131">
        <v>2121.1396551724138</v>
      </c>
      <c r="X90" s="131">
        <v>2126.4</v>
      </c>
    </row>
    <row r="91" spans="19:24">
      <c r="S91" s="131"/>
      <c r="X91" s="131"/>
    </row>
    <row r="92" spans="19:24">
      <c r="S92" s="131">
        <v>150161.53848806367</v>
      </c>
      <c r="X92" s="131">
        <v>147377.70000000001</v>
      </c>
    </row>
    <row r="93" spans="19:24">
      <c r="S93" s="131">
        <v>123394.51650019256</v>
      </c>
      <c r="X93" s="131">
        <v>121807.7</v>
      </c>
    </row>
    <row r="94" spans="19:24">
      <c r="S94" s="131">
        <v>7589.75</v>
      </c>
      <c r="X94" s="131">
        <v>7614.6</v>
      </c>
    </row>
    <row r="95" spans="19:24">
      <c r="S95" s="131">
        <v>17341.860019136642</v>
      </c>
      <c r="X95" s="131">
        <v>17022.2</v>
      </c>
    </row>
    <row r="96" spans="19:24">
      <c r="S96" s="131">
        <v>2809.45</v>
      </c>
      <c r="X96" s="131">
        <v>2807.7</v>
      </c>
    </row>
    <row r="97" spans="19:24">
      <c r="S97" s="131"/>
      <c r="X97" s="131"/>
    </row>
    <row r="98" spans="19:24">
      <c r="S98" s="131">
        <v>4419.25</v>
      </c>
      <c r="X98" s="131">
        <v>4419.6000000000004</v>
      </c>
    </row>
    <row r="99" spans="19:24">
      <c r="S99" s="131">
        <v>22200.230767410412</v>
      </c>
      <c r="X99" s="131">
        <v>22230.6</v>
      </c>
    </row>
    <row r="100" spans="19:24">
      <c r="S100" s="131">
        <v>14127.094985121652</v>
      </c>
      <c r="X100" s="131">
        <v>14160.4</v>
      </c>
    </row>
    <row r="101" spans="19:24">
      <c r="S101" s="131">
        <v>6438.385639686684</v>
      </c>
      <c r="X101" s="131">
        <v>6426.9</v>
      </c>
    </row>
  </sheetData>
  <mergeCells count="17">
    <mergeCell ref="AI6:AL6"/>
    <mergeCell ref="B7:D7"/>
    <mergeCell ref="F7:H7"/>
    <mergeCell ref="J7:L7"/>
    <mergeCell ref="AI7:AL7"/>
    <mergeCell ref="AC4:AF4"/>
    <mergeCell ref="N5:Q5"/>
    <mergeCell ref="S5:V5"/>
    <mergeCell ref="X5:AA5"/>
    <mergeCell ref="AC5:AF5"/>
    <mergeCell ref="AN5:AQ5"/>
    <mergeCell ref="A1:L1"/>
    <mergeCell ref="A3:L3"/>
    <mergeCell ref="A4:L4"/>
    <mergeCell ref="N4:Q4"/>
    <mergeCell ref="S4:V4"/>
    <mergeCell ref="X4:AA4"/>
  </mergeCells>
  <printOptions horizontalCentered="1"/>
  <pageMargins left="0.75" right="0.75" top="0.87" bottom="0.88" header="0.67" footer="0.5"/>
  <pageSetup scale="92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zoomScaleNormal="100" workbookViewId="0">
      <selection activeCell="Q22" sqref="Q22"/>
    </sheetView>
  </sheetViews>
  <sheetFormatPr defaultRowHeight="12.75"/>
  <cols>
    <col min="1" max="1" width="14.140625" style="6" customWidth="1"/>
    <col min="2" max="2" width="8" customWidth="1"/>
    <col min="3" max="3" width="2.28515625" customWidth="1"/>
    <col min="4" max="4" width="11.42578125" customWidth="1"/>
    <col min="5" max="5" width="1.85546875" customWidth="1"/>
    <col min="6" max="6" width="11.85546875" customWidth="1"/>
    <col min="7" max="7" width="2.28515625" customWidth="1"/>
    <col min="8" max="8" width="9.5703125" customWidth="1"/>
    <col min="9" max="9" width="2.42578125" customWidth="1"/>
    <col min="10" max="10" width="8.5703125" customWidth="1"/>
    <col min="11" max="11" width="2.28515625" customWidth="1"/>
    <col min="12" max="12" width="7.42578125" customWidth="1"/>
    <col min="13" max="13" width="1.7109375" customWidth="1"/>
    <col min="14" max="14" width="8.5703125" customWidth="1"/>
    <col min="15" max="15" width="2" customWidth="1"/>
    <col min="16" max="16" width="8" customWidth="1"/>
    <col min="17" max="17" width="2.140625" customWidth="1"/>
    <col min="18" max="18" width="9.28515625" customWidth="1"/>
    <col min="19" max="19" width="3" customWidth="1"/>
    <col min="20" max="20" width="8.28515625" customWidth="1"/>
    <col min="21" max="21" width="1.5703125" customWidth="1"/>
    <col min="22" max="22" width="8.140625" customWidth="1"/>
    <col min="23" max="23" width="1.85546875" customWidth="1"/>
    <col min="24" max="24" width="8.28515625" customWidth="1"/>
  </cols>
  <sheetData>
    <row r="1" spans="1:30">
      <c r="A1" s="4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3" spans="1:30">
      <c r="A3" s="3" t="s">
        <v>121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30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0" ht="15" customHeight="1" thickTop="1">
      <c r="A6" s="6" t="s">
        <v>5</v>
      </c>
      <c r="B6" s="6"/>
      <c r="C6" s="6"/>
      <c r="D6" s="58" t="s">
        <v>62</v>
      </c>
      <c r="E6" s="58"/>
      <c r="F6" s="132"/>
      <c r="G6" s="132"/>
      <c r="H6" s="132"/>
      <c r="I6" s="132"/>
      <c r="J6" s="58" t="s">
        <v>66</v>
      </c>
      <c r="K6" s="58"/>
      <c r="L6" s="6"/>
      <c r="M6" s="6"/>
      <c r="N6" s="58" t="s">
        <v>122</v>
      </c>
      <c r="O6" s="58"/>
      <c r="P6" s="6"/>
      <c r="Q6" s="6"/>
      <c r="R6" s="132"/>
      <c r="S6" s="8"/>
      <c r="T6" s="6"/>
      <c r="U6" s="6"/>
      <c r="V6" s="132"/>
      <c r="W6" s="8"/>
      <c r="X6" s="6"/>
    </row>
    <row r="7" spans="1:30">
      <c r="A7" s="133" t="s">
        <v>8</v>
      </c>
      <c r="B7" s="134" t="s">
        <v>68</v>
      </c>
      <c r="C7" s="134"/>
      <c r="D7" s="134" t="s">
        <v>68</v>
      </c>
      <c r="E7" s="134"/>
      <c r="F7" s="135"/>
      <c r="G7" s="135"/>
      <c r="H7" s="134" t="s">
        <v>70</v>
      </c>
      <c r="I7" s="134"/>
      <c r="J7" s="134" t="s">
        <v>71</v>
      </c>
      <c r="K7" s="134"/>
      <c r="L7" s="134" t="s">
        <v>72</v>
      </c>
      <c r="M7" s="134"/>
      <c r="N7" s="134" t="s">
        <v>73</v>
      </c>
      <c r="O7" s="134"/>
      <c r="P7" s="134" t="s">
        <v>93</v>
      </c>
      <c r="Q7" s="134"/>
      <c r="R7" s="136" t="s">
        <v>75</v>
      </c>
      <c r="S7" s="136"/>
      <c r="T7" s="136" t="s">
        <v>76</v>
      </c>
      <c r="U7" s="136"/>
      <c r="V7" s="136" t="s">
        <v>123</v>
      </c>
      <c r="W7" s="136"/>
      <c r="X7" s="137" t="s">
        <v>124</v>
      </c>
    </row>
    <row r="8" spans="1:30" ht="13.5" thickBot="1">
      <c r="A8" s="138" t="s">
        <v>12</v>
      </c>
      <c r="B8" s="139" t="s">
        <v>78</v>
      </c>
      <c r="C8" s="139"/>
      <c r="D8" s="139" t="s">
        <v>78</v>
      </c>
      <c r="E8" s="139"/>
      <c r="F8" s="140" t="s">
        <v>125</v>
      </c>
      <c r="G8" s="140"/>
      <c r="H8" s="139" t="s">
        <v>8</v>
      </c>
      <c r="I8" s="139"/>
      <c r="J8" s="139" t="s">
        <v>82</v>
      </c>
      <c r="K8" s="139"/>
      <c r="L8" s="139" t="s">
        <v>82</v>
      </c>
      <c r="M8" s="139"/>
      <c r="N8" s="139" t="s">
        <v>83</v>
      </c>
      <c r="O8" s="139"/>
      <c r="P8" s="139" t="s">
        <v>84</v>
      </c>
      <c r="Q8" s="139"/>
      <c r="R8" s="141" t="s">
        <v>84</v>
      </c>
      <c r="S8" s="141"/>
      <c r="T8" s="141" t="s">
        <v>85</v>
      </c>
      <c r="U8" s="141"/>
      <c r="V8" s="141" t="s">
        <v>82</v>
      </c>
      <c r="W8" s="141"/>
      <c r="X8" s="140" t="s">
        <v>126</v>
      </c>
    </row>
    <row r="9" spans="1:30" s="64" customFormat="1">
      <c r="A9" s="20" t="s">
        <v>18</v>
      </c>
      <c r="B9" s="142">
        <f>+[1]Allexp!D10/[1]Allexp!$C10</f>
        <v>2.9282428685635069E-2</v>
      </c>
      <c r="C9" s="142"/>
      <c r="D9" s="142">
        <f>+[1]Allexp!E10/[1]Allexp!$C10</f>
        <v>6.5299594164846694E-2</v>
      </c>
      <c r="E9" s="142"/>
      <c r="F9" s="142">
        <f>+[1]Allexp!F10/[1]Allexp!$C10</f>
        <v>0.40235619429216646</v>
      </c>
      <c r="G9" s="142"/>
      <c r="H9" s="142">
        <f>+[1]Allexp!G10/[1]Allexp!$C10</f>
        <v>0.13340256754188895</v>
      </c>
      <c r="I9" s="142"/>
      <c r="J9" s="142">
        <f>+[1]Allexp!H10/[1]Allexp!$C10</f>
        <v>7.9255779791029476E-3</v>
      </c>
      <c r="K9" s="142"/>
      <c r="L9" s="142">
        <f>+[1]Allexp!I10/[1]Allexp!$C10</f>
        <v>7.1046689591321007E-3</v>
      </c>
      <c r="M9" s="142"/>
      <c r="N9" s="142">
        <f>+[1]Allexp!J10/[1]Allexp!$C10</f>
        <v>5.0973365460315917E-2</v>
      </c>
      <c r="O9" s="142"/>
      <c r="P9" s="142">
        <f>+[1]Allexp!K10/[1]Allexp!$C10</f>
        <v>6.4136168817764627E-2</v>
      </c>
      <c r="Q9" s="142"/>
      <c r="R9" s="142">
        <f>+[1]Allexp!N10/[1]Allexp!$C10</f>
        <v>2.1082321252369546E-2</v>
      </c>
      <c r="S9" s="142"/>
      <c r="T9" s="142">
        <f>+[1]Allexp!O10/[1]Allexp!$C10</f>
        <v>0.2136519708162796</v>
      </c>
      <c r="U9" s="142"/>
      <c r="V9" s="142">
        <f>+[1]Allexp!P10/[1]Allexp!$C10</f>
        <v>1.5869432326825214E-3</v>
      </c>
      <c r="W9" s="142"/>
      <c r="X9" s="142">
        <f>+[1]Allexp!Q10/[1]Allexp!$C10</f>
        <v>3.1981987978157707E-3</v>
      </c>
    </row>
    <row r="10" spans="1:30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30">
      <c r="A11" s="6" t="s">
        <v>19</v>
      </c>
      <c r="B11" s="143">
        <f>+[1]Allexp!D12/[1]Allexp!$C12*100</f>
        <v>1.7456530873036853</v>
      </c>
      <c r="C11" s="143"/>
      <c r="D11" s="143">
        <f>+[1]Allexp!E12/[1]Allexp!$C12*100</f>
        <v>5.8487542622998321</v>
      </c>
      <c r="E11" s="143"/>
      <c r="F11" s="143">
        <f>+[1]Allexp!F12/[1]Allexp!$C12*100</f>
        <v>41.884587856176054</v>
      </c>
      <c r="G11" s="143"/>
      <c r="H11" s="143">
        <f>+[1]Allexp!G12/[1]Allexp!$C12*100</f>
        <v>15.57881632946348</v>
      </c>
      <c r="I11" s="143"/>
      <c r="J11" s="143">
        <f>+[1]Allexp!H12/[1]Allexp!$C12*100</f>
        <v>0.53660012346137309</v>
      </c>
      <c r="K11" s="143"/>
      <c r="L11" s="143">
        <f>+[1]Allexp!I12/[1]Allexp!$C12*100</f>
        <v>0.83933703444798224</v>
      </c>
      <c r="M11" s="143"/>
      <c r="N11" s="143">
        <f>+[1]Allexp!J12/[1]Allexp!$C12*100</f>
        <v>5.3055934961789966</v>
      </c>
      <c r="O11" s="143"/>
      <c r="P11" s="143">
        <f>+[1]Allexp!K12/[1]Allexp!$C12*100</f>
        <v>6.6143893328063736</v>
      </c>
      <c r="Q11" s="143"/>
      <c r="R11" s="143">
        <f>+[1]Allexp!N12/[1]Allexp!$C12*100</f>
        <v>1.4071312561045748</v>
      </c>
      <c r="S11" s="143"/>
      <c r="T11" s="143">
        <f>+[1]Allexp!O12/[1]Allexp!$C12*100</f>
        <v>19.860604163351383</v>
      </c>
      <c r="U11" s="143"/>
      <c r="V11" s="143">
        <f>+[1]Allexp!P12/[1]Allexp!$C12*100</f>
        <v>0.23102405587993877</v>
      </c>
      <c r="W11" s="143"/>
      <c r="X11" s="143">
        <f>+[1]Allexp!Q12/[1]Allexp!$C12*100</f>
        <v>0.14750900252633659</v>
      </c>
      <c r="Y11" s="6"/>
      <c r="Z11" s="6"/>
      <c r="AA11" s="6"/>
      <c r="AB11" s="6"/>
      <c r="AC11" s="6"/>
      <c r="AD11" s="6"/>
    </row>
    <row r="12" spans="1:30">
      <c r="A12" s="6" t="s">
        <v>20</v>
      </c>
      <c r="B12" s="143">
        <f>+[1]Allexp!D13/[1]Allexp!$C13*100</f>
        <v>2.9987727654477907</v>
      </c>
      <c r="C12" s="143"/>
      <c r="D12" s="143">
        <f>+[1]Allexp!E13/[1]Allexp!$C13*100</f>
        <v>6.3323816479896839</v>
      </c>
      <c r="E12" s="143"/>
      <c r="F12" s="143">
        <f>+[1]Allexp!F13/[1]Allexp!$C13*100</f>
        <v>43.38110315592251</v>
      </c>
      <c r="G12" s="143"/>
      <c r="H12" s="143">
        <f>+[1]Allexp!G13/[1]Allexp!$C13*100</f>
        <v>12.768823022029267</v>
      </c>
      <c r="I12" s="143"/>
      <c r="J12" s="143">
        <f>+[1]Allexp!H13/[1]Allexp!$C13*100</f>
        <v>0.70759262382517008</v>
      </c>
      <c r="K12" s="143"/>
      <c r="L12" s="143">
        <f>+[1]Allexp!I13/[1]Allexp!$C13*100</f>
        <v>0</v>
      </c>
      <c r="M12" s="143"/>
      <c r="N12" s="143">
        <f>+[1]Allexp!J13/[1]Allexp!$C13*100</f>
        <v>5.2147257315861184</v>
      </c>
      <c r="O12" s="143"/>
      <c r="P12" s="143">
        <f>+[1]Allexp!K13/[1]Allexp!$C13*100</f>
        <v>6.5935548110494251</v>
      </c>
      <c r="Q12" s="143"/>
      <c r="R12" s="143">
        <f>+[1]Allexp!N13/[1]Allexp!$C13*100</f>
        <v>1.7100528631821783</v>
      </c>
      <c r="S12" s="143"/>
      <c r="T12" s="143">
        <f>+[1]Allexp!O13/[1]Allexp!$C13*100</f>
        <v>19.92668162618541</v>
      </c>
      <c r="U12" s="143"/>
      <c r="V12" s="143">
        <f>+[1]Allexp!P13/[1]Allexp!$C13*100</f>
        <v>4.058891876214981E-2</v>
      </c>
      <c r="W12" s="143"/>
      <c r="X12" s="143">
        <f>+[1]Allexp!Q13/[1]Allexp!$C13*100</f>
        <v>0.32572283402030561</v>
      </c>
      <c r="Y12" s="6"/>
      <c r="Z12" s="6"/>
      <c r="AA12" s="6"/>
      <c r="AB12" s="6"/>
      <c r="AC12" s="6"/>
      <c r="AD12" s="6"/>
    </row>
    <row r="13" spans="1:30">
      <c r="A13" s="6" t="s">
        <v>21</v>
      </c>
      <c r="B13" s="143">
        <f>+[1]Allexp!D14/[1]Allexp!$C14*100</f>
        <v>5.6961859747121268</v>
      </c>
      <c r="C13" s="143"/>
      <c r="D13" s="143">
        <f>+[1]Allexp!E14/[1]Allexp!$C14*100</f>
        <v>6.9545822916839031</v>
      </c>
      <c r="E13" s="143"/>
      <c r="F13" s="143">
        <f>+[1]Allexp!F14/[1]Allexp!$C14*100</f>
        <v>36.437428743460352</v>
      </c>
      <c r="G13" s="143"/>
      <c r="H13" s="143">
        <f>+[1]Allexp!G14/[1]Allexp!$C14*100</f>
        <v>16.320040699589285</v>
      </c>
      <c r="I13" s="143"/>
      <c r="J13" s="143">
        <f>+[1]Allexp!H14/[1]Allexp!$C14*100</f>
        <v>1.3347477569802761</v>
      </c>
      <c r="K13" s="143"/>
      <c r="L13" s="143">
        <f>+[1]Allexp!I14/[1]Allexp!$C14*100</f>
        <v>0.98766586032791559</v>
      </c>
      <c r="M13" s="143"/>
      <c r="N13" s="143">
        <f>+[1]Allexp!J14/[1]Allexp!$C14*100</f>
        <v>4.1044706531238146</v>
      </c>
      <c r="O13" s="143"/>
      <c r="P13" s="143">
        <f>+[1]Allexp!K14/[1]Allexp!$C14*100</f>
        <v>5.7387733911274372</v>
      </c>
      <c r="Q13" s="143"/>
      <c r="R13" s="143">
        <f>+[1]Allexp!N14/[1]Allexp!$C14*100</f>
        <v>1.8436795288462779</v>
      </c>
      <c r="S13" s="143"/>
      <c r="T13" s="143">
        <f>+[1]Allexp!O14/[1]Allexp!$C14*100</f>
        <v>19.571908127977281</v>
      </c>
      <c r="U13" s="143"/>
      <c r="V13" s="143">
        <f>+[1]Allexp!P14/[1]Allexp!$C14*100</f>
        <v>-3.5054149277584449E-4</v>
      </c>
      <c r="W13" s="143"/>
      <c r="X13" s="143">
        <f>+[1]Allexp!Q14/[1]Allexp!$C14*100</f>
        <v>1.0108675136641061</v>
      </c>
      <c r="Y13" s="6"/>
      <c r="Z13" s="6"/>
      <c r="AA13" s="6"/>
      <c r="AB13" s="6"/>
      <c r="AC13" s="6"/>
      <c r="AD13" s="6"/>
    </row>
    <row r="14" spans="1:30">
      <c r="A14" s="6" t="s">
        <v>22</v>
      </c>
      <c r="B14" s="143">
        <f>+[1]Allexp!D15/[1]Allexp!$C15*100</f>
        <v>3.8916149378331926</v>
      </c>
      <c r="C14" s="143"/>
      <c r="D14" s="143">
        <f>+[1]Allexp!E15/[1]Allexp!$C15*100</f>
        <v>6.5543394647011102</v>
      </c>
      <c r="E14" s="143"/>
      <c r="F14" s="143">
        <f>+[1]Allexp!F15/[1]Allexp!$C15*100</f>
        <v>37.87529763637675</v>
      </c>
      <c r="G14" s="143"/>
      <c r="H14" s="143">
        <f>+[1]Allexp!G15/[1]Allexp!$C15*100</f>
        <v>13.329843853008075</v>
      </c>
      <c r="I14" s="143"/>
      <c r="J14" s="143">
        <f>+[1]Allexp!H15/[1]Allexp!$C15*100</f>
        <v>0.72860501379950215</v>
      </c>
      <c r="K14" s="143"/>
      <c r="L14" s="143">
        <f>+[1]Allexp!I15/[1]Allexp!$C15*100</f>
        <v>1.0763064272624532</v>
      </c>
      <c r="M14" s="143"/>
      <c r="N14" s="143">
        <f>+[1]Allexp!J15/[1]Allexp!$C15*100</f>
        <v>4.6498580243519729</v>
      </c>
      <c r="O14" s="143"/>
      <c r="P14" s="143">
        <f>+[1]Allexp!K15/[1]Allexp!$C15*100</f>
        <v>6.6338590543603289</v>
      </c>
      <c r="Q14" s="143"/>
      <c r="R14" s="143">
        <f>+[1]Allexp!N15/[1]Allexp!$C15*100</f>
        <v>2.3752983276858251</v>
      </c>
      <c r="S14" s="143"/>
      <c r="T14" s="143">
        <f>+[1]Allexp!O15/[1]Allexp!$C15*100</f>
        <v>22.626667391538405</v>
      </c>
      <c r="U14" s="143"/>
      <c r="V14" s="143">
        <f>+[1]Allexp!P15/[1]Allexp!$C15*100</f>
        <v>1.7774159743918758E-2</v>
      </c>
      <c r="W14" s="143"/>
      <c r="X14" s="143">
        <f>+[1]Allexp!Q15/[1]Allexp!$C15*100</f>
        <v>0.24053570933846774</v>
      </c>
      <c r="Y14" s="6"/>
      <c r="Z14" s="6"/>
      <c r="AA14" s="6"/>
      <c r="AB14" s="6"/>
      <c r="AC14" s="6"/>
      <c r="AD14" s="6"/>
    </row>
    <row r="15" spans="1:30">
      <c r="A15" s="6" t="s">
        <v>23</v>
      </c>
      <c r="B15" s="143">
        <f>+[1]Allexp!D16/[1]Allexp!$C16*100</f>
        <v>2.5837632864111257</v>
      </c>
      <c r="C15" s="143"/>
      <c r="D15" s="143">
        <f>+[1]Allexp!E16/[1]Allexp!$C16*100</f>
        <v>5.4570066055193891</v>
      </c>
      <c r="E15" s="143"/>
      <c r="F15" s="143">
        <f>+[1]Allexp!F16/[1]Allexp!$C16*100</f>
        <v>41.072091916473155</v>
      </c>
      <c r="G15" s="143"/>
      <c r="H15" s="143">
        <f>+[1]Allexp!G16/[1]Allexp!$C16*100</f>
        <v>12.013028448372264</v>
      </c>
      <c r="I15" s="143"/>
      <c r="J15" s="143">
        <f>+[1]Allexp!H16/[1]Allexp!$C16*100</f>
        <v>0.67418672644775213</v>
      </c>
      <c r="K15" s="143"/>
      <c r="L15" s="143">
        <f>+[1]Allexp!I16/[1]Allexp!$C16*100</f>
        <v>0.71575322741032488</v>
      </c>
      <c r="M15" s="143"/>
      <c r="N15" s="143">
        <f>+[1]Allexp!J16/[1]Allexp!$C16*100</f>
        <v>6.7063954740041094</v>
      </c>
      <c r="O15" s="143"/>
      <c r="P15" s="143">
        <f>+[1]Allexp!K16/[1]Allexp!$C16*100</f>
        <v>7.2084366198876166</v>
      </c>
      <c r="Q15" s="143"/>
      <c r="R15" s="143">
        <f>+[1]Allexp!N16/[1]Allexp!$C16*100</f>
        <v>1.5269858585336591</v>
      </c>
      <c r="S15" s="143"/>
      <c r="T15" s="143">
        <f>+[1]Allexp!O16/[1]Allexp!$C16*100</f>
        <v>21.093429562565092</v>
      </c>
      <c r="U15" s="143"/>
      <c r="V15" s="143">
        <f>+[1]Allexp!P16/[1]Allexp!$C16*100</f>
        <v>0.57917517514131833</v>
      </c>
      <c r="W15" s="143"/>
      <c r="X15" s="143">
        <f>+[1]Allexp!Q16/[1]Allexp!$C16*100</f>
        <v>0.36974709923417615</v>
      </c>
      <c r="Y15" s="6"/>
      <c r="Z15" s="6"/>
      <c r="AA15" s="6"/>
      <c r="AB15" s="6"/>
      <c r="AC15" s="6"/>
      <c r="AD15" s="6"/>
    </row>
    <row r="16" spans="1:30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30">
      <c r="A17" s="6" t="s">
        <v>24</v>
      </c>
      <c r="B17" s="143">
        <f>+[1]Allexp!D18/[1]Allexp!$C18*100</f>
        <v>2.5547892382093789</v>
      </c>
      <c r="C17" s="143"/>
      <c r="D17" s="143">
        <f>+[1]Allexp!E18/[1]Allexp!$C18*100</f>
        <v>7.1713275016511284</v>
      </c>
      <c r="E17" s="143"/>
      <c r="F17" s="143">
        <f>+[1]Allexp!F18/[1]Allexp!$C18*100</f>
        <v>43.277243599738021</v>
      </c>
      <c r="G17" s="143"/>
      <c r="H17" s="143">
        <f>+[1]Allexp!G18/[1]Allexp!$C18*100</f>
        <v>10.216242038637573</v>
      </c>
      <c r="I17" s="143"/>
      <c r="J17" s="143">
        <f>+[1]Allexp!H18/[1]Allexp!$C18*100</f>
        <v>0.91309225600052313</v>
      </c>
      <c r="K17" s="143"/>
      <c r="L17" s="143">
        <f>+[1]Allexp!I18/[1]Allexp!$C18*100</f>
        <v>1.0260978286461959</v>
      </c>
      <c r="M17" s="143"/>
      <c r="N17" s="143">
        <f>+[1]Allexp!J18/[1]Allexp!$C18*100</f>
        <v>5.8185742497156356</v>
      </c>
      <c r="O17" s="143"/>
      <c r="P17" s="143">
        <f>+[1]Allexp!K18/[1]Allexp!$C18*100</f>
        <v>6.3147978204349711</v>
      </c>
      <c r="Q17" s="143"/>
      <c r="R17" s="143">
        <f>+[1]Allexp!N18/[1]Allexp!$C18*100</f>
        <v>1.2883382728055968</v>
      </c>
      <c r="S17" s="143"/>
      <c r="T17" s="143">
        <f>+[1]Allexp!O18/[1]Allexp!$C18*100</f>
        <v>20.583814824541996</v>
      </c>
      <c r="U17" s="143"/>
      <c r="V17" s="143">
        <f>+[1]Allexp!P18/[1]Allexp!$C18*100</f>
        <v>0.62883566302511984</v>
      </c>
      <c r="W17" s="143"/>
      <c r="X17" s="143">
        <f>+[1]Allexp!Q18/[1]Allexp!$C18*100</f>
        <v>0.20684670659386378</v>
      </c>
      <c r="Y17" s="6"/>
      <c r="Z17" s="6"/>
      <c r="AA17" s="6"/>
      <c r="AB17" s="6"/>
      <c r="AC17" s="6"/>
      <c r="AD17" s="6"/>
    </row>
    <row r="18" spans="1:30">
      <c r="A18" s="6" t="s">
        <v>25</v>
      </c>
      <c r="B18" s="143">
        <f>+[1]Allexp!D19/[1]Allexp!$C19*100</f>
        <v>1.5349913763475049</v>
      </c>
      <c r="C18" s="143"/>
      <c r="D18" s="143">
        <f>+[1]Allexp!E19/[1]Allexp!$C19*100</f>
        <v>6.9113028511705075</v>
      </c>
      <c r="E18" s="143"/>
      <c r="F18" s="143">
        <f>+[1]Allexp!F19/[1]Allexp!$C19*100</f>
        <v>40.135275833375275</v>
      </c>
      <c r="G18" s="143"/>
      <c r="H18" s="143">
        <f>+[1]Allexp!G19/[1]Allexp!$C19*100</f>
        <v>11.43063444207063</v>
      </c>
      <c r="I18" s="143"/>
      <c r="J18" s="143">
        <f>+[1]Allexp!H19/[1]Allexp!$C19*100</f>
        <v>0.48043796924703763</v>
      </c>
      <c r="K18" s="143"/>
      <c r="L18" s="143">
        <f>+[1]Allexp!I19/[1]Allexp!$C19*100</f>
        <v>1.0462965815902503</v>
      </c>
      <c r="M18" s="143"/>
      <c r="N18" s="143">
        <f>+[1]Allexp!J19/[1]Allexp!$C19*100</f>
        <v>6.272446041951385</v>
      </c>
      <c r="O18" s="143"/>
      <c r="P18" s="143">
        <f>+[1]Allexp!K19/[1]Allexp!$C19*100</f>
        <v>7.1740454349037979</v>
      </c>
      <c r="Q18" s="143"/>
      <c r="R18" s="143">
        <f>+[1]Allexp!N19/[1]Allexp!$C19*100</f>
        <v>2.3587274647566678</v>
      </c>
      <c r="S18" s="143"/>
      <c r="T18" s="143">
        <f>+[1]Allexp!O19/[1]Allexp!$C19*100</f>
        <v>22.367640605553611</v>
      </c>
      <c r="U18" s="143"/>
      <c r="V18" s="143">
        <f>+[1]Allexp!P19/[1]Allexp!$C19*100</f>
        <v>8.2238701110872905E-2</v>
      </c>
      <c r="W18" s="143"/>
      <c r="X18" s="143">
        <f>+[1]Allexp!Q19/[1]Allexp!$C19*100</f>
        <v>0.20596269792247432</v>
      </c>
      <c r="Y18" s="6"/>
      <c r="Z18" s="6"/>
      <c r="AA18" s="6"/>
      <c r="AB18" s="6"/>
      <c r="AC18" s="6"/>
      <c r="AD18" s="6"/>
    </row>
    <row r="19" spans="1:30">
      <c r="A19" s="6" t="s">
        <v>26</v>
      </c>
      <c r="B19" s="143">
        <f>+[1]Allexp!D20/[1]Allexp!$C20*100</f>
        <v>2.195178016443128</v>
      </c>
      <c r="C19" s="143"/>
      <c r="D19" s="143">
        <f>+[1]Allexp!E20/[1]Allexp!$C20*100</f>
        <v>7.2067983828834583</v>
      </c>
      <c r="E19" s="143"/>
      <c r="F19" s="143">
        <f>+[1]Allexp!F20/[1]Allexp!$C20*100</f>
        <v>41.700525100565088</v>
      </c>
      <c r="G19" s="143"/>
      <c r="H19" s="143">
        <f>+[1]Allexp!G20/[1]Allexp!$C20*100</f>
        <v>13.59187445276666</v>
      </c>
      <c r="I19" s="143"/>
      <c r="J19" s="143">
        <f>+[1]Allexp!H20/[1]Allexp!$C20*100</f>
        <v>0.57758982716243745</v>
      </c>
      <c r="K19" s="143"/>
      <c r="L19" s="143">
        <f>+[1]Allexp!I20/[1]Allexp!$C20*100</f>
        <v>0.8194590530505691</v>
      </c>
      <c r="M19" s="143"/>
      <c r="N19" s="143">
        <f>+[1]Allexp!J20/[1]Allexp!$C20*100</f>
        <v>5.0951701848727442</v>
      </c>
      <c r="O19" s="143"/>
      <c r="P19" s="143">
        <f>+[1]Allexp!K20/[1]Allexp!$C20*100</f>
        <v>6.4120837057784943</v>
      </c>
      <c r="Q19" s="143"/>
      <c r="R19" s="143">
        <f>+[1]Allexp!N20/[1]Allexp!$C20*100</f>
        <v>2.2049396638931102</v>
      </c>
      <c r="S19" s="143"/>
      <c r="T19" s="143">
        <f>+[1]Allexp!O20/[1]Allexp!$C20*100</f>
        <v>19.872249356352686</v>
      </c>
      <c r="U19" s="143"/>
      <c r="V19" s="143">
        <f>+[1]Allexp!P20/[1]Allexp!$C20*100</f>
        <v>0.16433103679220071</v>
      </c>
      <c r="W19" s="143"/>
      <c r="X19" s="143">
        <f>+[1]Allexp!Q20/[1]Allexp!$C20*100</f>
        <v>0.15980121943941339</v>
      </c>
      <c r="Y19" s="6"/>
      <c r="Z19" s="6"/>
      <c r="AA19" s="6"/>
      <c r="AB19" s="6"/>
      <c r="AC19" s="6"/>
      <c r="AD19" s="6"/>
    </row>
    <row r="20" spans="1:30">
      <c r="A20" s="6" t="s">
        <v>27</v>
      </c>
      <c r="B20" s="143">
        <f>+[1]Allexp!D21/[1]Allexp!$C21*100</f>
        <v>2.6657619426676065</v>
      </c>
      <c r="C20" s="143"/>
      <c r="D20" s="143">
        <f>+[1]Allexp!E21/[1]Allexp!$C21*100</f>
        <v>6.3058342197250203</v>
      </c>
      <c r="E20" s="143"/>
      <c r="F20" s="143">
        <f>+[1]Allexp!F21/[1]Allexp!$C21*100</f>
        <v>40.903380390320265</v>
      </c>
      <c r="G20" s="143"/>
      <c r="H20" s="143">
        <f>+[1]Allexp!G21/[1]Allexp!$C21*100</f>
        <v>9.9010392618899914</v>
      </c>
      <c r="I20" s="143"/>
      <c r="J20" s="143">
        <f>+[1]Allexp!H21/[1]Allexp!$C21*100</f>
        <v>1.0630039090993606</v>
      </c>
      <c r="K20" s="143"/>
      <c r="L20" s="143">
        <f>+[1]Allexp!I21/[1]Allexp!$C21*100</f>
        <v>0.88711099389980919</v>
      </c>
      <c r="M20" s="143"/>
      <c r="N20" s="143">
        <f>+[1]Allexp!J21/[1]Allexp!$C21*100</f>
        <v>7.088318841867439</v>
      </c>
      <c r="O20" s="143"/>
      <c r="P20" s="143">
        <f>+[1]Allexp!K21/[1]Allexp!$C21*100</f>
        <v>7.4466562954937849</v>
      </c>
      <c r="Q20" s="143"/>
      <c r="R20" s="143">
        <f>+[1]Allexp!N21/[1]Allexp!$C21*100</f>
        <v>2.4626771327942354</v>
      </c>
      <c r="S20" s="143"/>
      <c r="T20" s="143">
        <f>+[1]Allexp!O21/[1]Allexp!$C21*100</f>
        <v>19.288528406615711</v>
      </c>
      <c r="U20" s="143"/>
      <c r="V20" s="143">
        <f>+[1]Allexp!P21/[1]Allexp!$C21*100</f>
        <v>0.46875613449440384</v>
      </c>
      <c r="W20" s="143"/>
      <c r="X20" s="143">
        <f>+[1]Allexp!Q21/[1]Allexp!$C21*100</f>
        <v>1.5189324711323833</v>
      </c>
      <c r="Y20" s="6"/>
      <c r="Z20" s="6"/>
      <c r="AA20" s="6"/>
      <c r="AB20" s="6"/>
      <c r="AC20" s="6"/>
      <c r="AD20" s="6"/>
    </row>
    <row r="21" spans="1:30">
      <c r="A21" s="6" t="s">
        <v>28</v>
      </c>
      <c r="B21" s="143">
        <f>+[1]Allexp!D22/[1]Allexp!$C22*100</f>
        <v>2.3699379889200154</v>
      </c>
      <c r="C21" s="143"/>
      <c r="D21" s="143">
        <f>+[1]Allexp!E22/[1]Allexp!$C22*100</f>
        <v>8.6209181087184135</v>
      </c>
      <c r="E21" s="143"/>
      <c r="F21" s="143">
        <f>+[1]Allexp!F22/[1]Allexp!$C22*100</f>
        <v>43.448833411997256</v>
      </c>
      <c r="G21" s="143"/>
      <c r="H21" s="143">
        <f>+[1]Allexp!G22/[1]Allexp!$C22*100</f>
        <v>9.298144719357385</v>
      </c>
      <c r="I21" s="143"/>
      <c r="J21" s="143">
        <f>+[1]Allexp!H22/[1]Allexp!$C22*100</f>
        <v>0.99589515763416692</v>
      </c>
      <c r="K21" s="143"/>
      <c r="L21" s="143">
        <f>+[1]Allexp!I22/[1]Allexp!$C22*100</f>
        <v>0.91391804995592363</v>
      </c>
      <c r="M21" s="143"/>
      <c r="N21" s="143">
        <f>+[1]Allexp!J22/[1]Allexp!$C22*100</f>
        <v>5.987365050290026</v>
      </c>
      <c r="O21" s="143"/>
      <c r="P21" s="143">
        <f>+[1]Allexp!K22/[1]Allexp!$C22*100</f>
        <v>6.2862975633279072</v>
      </c>
      <c r="Q21" s="143"/>
      <c r="R21" s="143">
        <f>+[1]Allexp!N22/[1]Allexp!$C22*100</f>
        <v>2.117674646806702</v>
      </c>
      <c r="S21" s="143"/>
      <c r="T21" s="143">
        <f>+[1]Allexp!O22/[1]Allexp!$C22*100</f>
        <v>19.87062902738948</v>
      </c>
      <c r="U21" s="143"/>
      <c r="V21" s="143">
        <f>+[1]Allexp!P22/[1]Allexp!$C22*100</f>
        <v>0</v>
      </c>
      <c r="W21" s="143"/>
      <c r="X21" s="143">
        <f>+[1]Allexp!Q22/[1]Allexp!$C22*100</f>
        <v>9.0386275602724733E-2</v>
      </c>
      <c r="Y21" s="6"/>
      <c r="Z21" s="6"/>
      <c r="AA21" s="6"/>
      <c r="AB21" s="6"/>
      <c r="AC21" s="6"/>
      <c r="AD21" s="6"/>
    </row>
    <row r="22" spans="1:30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6"/>
      <c r="Z22" s="6"/>
      <c r="AA22" s="6"/>
      <c r="AB22" s="6"/>
      <c r="AC22" s="6"/>
      <c r="AD22" s="6"/>
    </row>
    <row r="23" spans="1:30">
      <c r="A23" s="6" t="s">
        <v>29</v>
      </c>
      <c r="B23" s="143">
        <f>+[1]Allexp!D24/[1]Allexp!$C24*100</f>
        <v>1.806035309705232</v>
      </c>
      <c r="C23" s="143"/>
      <c r="D23" s="143">
        <f>+[1]Allexp!E24/[1]Allexp!$C24*100</f>
        <v>6.2588427109709812</v>
      </c>
      <c r="E23" s="143"/>
      <c r="F23" s="143">
        <f>+[1]Allexp!F24/[1]Allexp!$C24*100</f>
        <v>42.319434685344547</v>
      </c>
      <c r="G23" s="143"/>
      <c r="H23" s="143">
        <f>+[1]Allexp!G24/[1]Allexp!$C24*100</f>
        <v>11.347582459090328</v>
      </c>
      <c r="I23" s="143"/>
      <c r="J23" s="143">
        <f>+[1]Allexp!H24/[1]Allexp!$C24*100</f>
        <v>0.5348760552277263</v>
      </c>
      <c r="K23" s="143"/>
      <c r="L23" s="143">
        <f>+[1]Allexp!I24/[1]Allexp!$C24*100</f>
        <v>1.2944894622780558</v>
      </c>
      <c r="M23" s="143"/>
      <c r="N23" s="143">
        <f>+[1]Allexp!J24/[1]Allexp!$C24*100</f>
        <v>3.9004799236928926</v>
      </c>
      <c r="O23" s="143"/>
      <c r="P23" s="143">
        <f>+[1]Allexp!K24/[1]Allexp!$C24*100</f>
        <v>6.8806487946177848</v>
      </c>
      <c r="Q23" s="143"/>
      <c r="R23" s="143">
        <f>+[1]Allexp!N24/[1]Allexp!$C24*100</f>
        <v>2.134516905284797</v>
      </c>
      <c r="S23" s="143"/>
      <c r="T23" s="143">
        <f>+[1]Allexp!O24/[1]Allexp!$C24*100</f>
        <v>23.029838110846249</v>
      </c>
      <c r="U23" s="143"/>
      <c r="V23" s="143">
        <f>+[1]Allexp!P24/[1]Allexp!$C24*100</f>
        <v>0.17210825960420689</v>
      </c>
      <c r="W23" s="143"/>
      <c r="X23" s="143">
        <f>+[1]Allexp!Q24/[1]Allexp!$C24*100</f>
        <v>0.32114732333720591</v>
      </c>
      <c r="Y23" s="6"/>
      <c r="Z23" s="6"/>
      <c r="AA23" s="6"/>
      <c r="AB23" s="6"/>
      <c r="AC23" s="6"/>
      <c r="AD23" s="6"/>
    </row>
    <row r="24" spans="1:30">
      <c r="A24" s="6" t="s">
        <v>30</v>
      </c>
      <c r="B24" s="143">
        <f>+[1]Allexp!D25/[1]Allexp!$C25*100</f>
        <v>3.446884949487024</v>
      </c>
      <c r="C24" s="143"/>
      <c r="D24" s="143">
        <f>+[1]Allexp!E25/[1]Allexp!$C25*100</f>
        <v>5.1096754585640047</v>
      </c>
      <c r="E24" s="143"/>
      <c r="F24" s="143">
        <f>+[1]Allexp!F25/[1]Allexp!$C25*100</f>
        <v>40.851810196247065</v>
      </c>
      <c r="G24" s="143"/>
      <c r="H24" s="143">
        <f>+[1]Allexp!G25/[1]Allexp!$C25*100</f>
        <v>8.4235185107110659</v>
      </c>
      <c r="I24" s="143"/>
      <c r="J24" s="143">
        <f>+[1]Allexp!H25/[1]Allexp!$C25*100</f>
        <v>1.4137625560467877</v>
      </c>
      <c r="K24" s="143"/>
      <c r="L24" s="143">
        <f>+[1]Allexp!I25/[1]Allexp!$C25*100</f>
        <v>1.0146969265641419</v>
      </c>
      <c r="M24" s="143"/>
      <c r="N24" s="143">
        <f>+[1]Allexp!J25/[1]Allexp!$C25*100</f>
        <v>7.6039381329300548</v>
      </c>
      <c r="O24" s="143"/>
      <c r="P24" s="143">
        <f>+[1]Allexp!K25/[1]Allexp!$C25*100</f>
        <v>7.1582405635799011</v>
      </c>
      <c r="Q24" s="143"/>
      <c r="R24" s="143">
        <f>+[1]Allexp!N25/[1]Allexp!$C25*100</f>
        <v>1.8945279352080249</v>
      </c>
      <c r="S24" s="143"/>
      <c r="T24" s="143">
        <f>+[1]Allexp!O25/[1]Allexp!$C25*100</f>
        <v>20.763556725694198</v>
      </c>
      <c r="U24" s="143"/>
      <c r="V24" s="143">
        <f>+[1]Allexp!P25/[1]Allexp!$C25*100</f>
        <v>0.4588677486256264</v>
      </c>
      <c r="W24" s="143"/>
      <c r="X24" s="143">
        <f>+[1]Allexp!Q25/[1]Allexp!$C25*100</f>
        <v>1.8605202963420873</v>
      </c>
      <c r="Y24" s="6"/>
      <c r="Z24" s="6"/>
      <c r="AA24" s="6"/>
      <c r="AB24" s="6"/>
      <c r="AC24" s="6"/>
      <c r="AD24" s="6"/>
    </row>
    <row r="25" spans="1:30">
      <c r="A25" s="6" t="s">
        <v>31</v>
      </c>
      <c r="B25" s="143">
        <f>+[1]Allexp!D26/[1]Allexp!$C26*100</f>
        <v>2.3538039870843575</v>
      </c>
      <c r="C25" s="143"/>
      <c r="D25" s="143">
        <f>+[1]Allexp!E26/[1]Allexp!$C26*100</f>
        <v>5.5407477958374116</v>
      </c>
      <c r="E25" s="143"/>
      <c r="F25" s="143">
        <f>+[1]Allexp!F26/[1]Allexp!$C26*100</f>
        <v>38.011667831677507</v>
      </c>
      <c r="G25" s="143"/>
      <c r="H25" s="143">
        <f>+[1]Allexp!G26/[1]Allexp!$C26*100</f>
        <v>12.708155085964872</v>
      </c>
      <c r="I25" s="143"/>
      <c r="J25" s="143">
        <f>+[1]Allexp!H26/[1]Allexp!$C26*100</f>
        <v>0.36366876291670186</v>
      </c>
      <c r="K25" s="143"/>
      <c r="L25" s="143">
        <f>+[1]Allexp!I26/[1]Allexp!$C26*100</f>
        <v>0.74222063434725727</v>
      </c>
      <c r="M25" s="143"/>
      <c r="N25" s="143">
        <f>+[1]Allexp!J26/[1]Allexp!$C26*100</f>
        <v>6.6839374114181407</v>
      </c>
      <c r="O25" s="143"/>
      <c r="P25" s="143">
        <f>+[1]Allexp!K26/[1]Allexp!$C26*100</f>
        <v>6.2909185011748958</v>
      </c>
      <c r="Q25" s="143"/>
      <c r="R25" s="143">
        <f>+[1]Allexp!N26/[1]Allexp!$C26*100</f>
        <v>2.7413731990245167</v>
      </c>
      <c r="S25" s="143"/>
      <c r="T25" s="143">
        <f>+[1]Allexp!O26/[1]Allexp!$C26*100</f>
        <v>24.323183664755568</v>
      </c>
      <c r="U25" s="143"/>
      <c r="V25" s="143">
        <f>+[1]Allexp!P26/[1]Allexp!$C26*100</f>
        <v>0.10296430387526821</v>
      </c>
      <c r="W25" s="143"/>
      <c r="X25" s="143">
        <f>+[1]Allexp!Q26/[1]Allexp!$C26*100</f>
        <v>0.13735882192349952</v>
      </c>
      <c r="Y25" s="6"/>
      <c r="Z25" s="6"/>
      <c r="AA25" s="6"/>
      <c r="AB25" s="6"/>
      <c r="AC25" s="6"/>
      <c r="AD25" s="6"/>
    </row>
    <row r="26" spans="1:30">
      <c r="A26" s="6" t="s">
        <v>32</v>
      </c>
      <c r="B26" s="143">
        <f>+[1]Allexp!D27/[1]Allexp!$C27*100</f>
        <v>1.5575163069437072</v>
      </c>
      <c r="C26" s="143"/>
      <c r="D26" s="143">
        <f>+[1]Allexp!E27/[1]Allexp!$C27*100</f>
        <v>7.3718287318081579</v>
      </c>
      <c r="E26" s="143"/>
      <c r="F26" s="143">
        <f>+[1]Allexp!F27/[1]Allexp!$C27*100</f>
        <v>43.153427570916151</v>
      </c>
      <c r="G26" s="143"/>
      <c r="H26" s="143">
        <f>+[1]Allexp!G27/[1]Allexp!$C27*100</f>
        <v>13.532646488234402</v>
      </c>
      <c r="I26" s="143"/>
      <c r="J26" s="143">
        <f>+[1]Allexp!H27/[1]Allexp!$C27*100</f>
        <v>0.38618693839707174</v>
      </c>
      <c r="K26" s="143"/>
      <c r="L26" s="143">
        <f>+[1]Allexp!I27/[1]Allexp!$C27*100</f>
        <v>0.90612479845850935</v>
      </c>
      <c r="M26" s="143"/>
      <c r="N26" s="143">
        <f>+[1]Allexp!J27/[1]Allexp!$C27*100</f>
        <v>4.7081666053838189</v>
      </c>
      <c r="O26" s="143"/>
      <c r="P26" s="143">
        <f>+[1]Allexp!K27/[1]Allexp!$C27*100</f>
        <v>5.2372355206883858</v>
      </c>
      <c r="Q26" s="143"/>
      <c r="R26" s="143">
        <f>+[1]Allexp!N27/[1]Allexp!$C27*100</f>
        <v>3.1018965733467536</v>
      </c>
      <c r="S26" s="143"/>
      <c r="T26" s="143">
        <f>+[1]Allexp!O27/[1]Allexp!$C27*100</f>
        <v>19.163750379779312</v>
      </c>
      <c r="U26" s="143"/>
      <c r="V26" s="143">
        <f>+[1]Allexp!P27/[1]Allexp!$C27*100</f>
        <v>0.77886157541208034</v>
      </c>
      <c r="W26" s="143"/>
      <c r="X26" s="143">
        <f>+[1]Allexp!Q27/[1]Allexp!$C27*100</f>
        <v>0.10235851063166164</v>
      </c>
      <c r="Y26" s="6"/>
      <c r="Z26" s="6"/>
      <c r="AA26" s="6"/>
      <c r="AB26" s="6"/>
      <c r="AC26" s="6"/>
      <c r="AD26" s="6"/>
    </row>
    <row r="27" spans="1:30">
      <c r="A27" s="6" t="s">
        <v>33</v>
      </c>
      <c r="B27" s="143">
        <f>+[1]Allexp!D28/[1]Allexp!$C28*100</f>
        <v>3.5000964565481922</v>
      </c>
      <c r="C27" s="143"/>
      <c r="D27" s="143">
        <f>+[1]Allexp!E28/[1]Allexp!$C28*100</f>
        <v>7.0983268732793245</v>
      </c>
      <c r="E27" s="143"/>
      <c r="F27" s="143">
        <f>+[1]Allexp!F28/[1]Allexp!$C28*100</f>
        <v>40.32717283208094</v>
      </c>
      <c r="G27" s="143"/>
      <c r="H27" s="143">
        <f>+[1]Allexp!G28/[1]Allexp!$C28*100</f>
        <v>10.081981315803185</v>
      </c>
      <c r="I27" s="143"/>
      <c r="J27" s="143">
        <f>+[1]Allexp!H28/[1]Allexp!$C28*100</f>
        <v>0.66743763718902371</v>
      </c>
      <c r="K27" s="143"/>
      <c r="L27" s="143">
        <f>+[1]Allexp!I28/[1]Allexp!$C28*100</f>
        <v>1.1002199338478855</v>
      </c>
      <c r="M27" s="143"/>
      <c r="N27" s="143">
        <f>+[1]Allexp!J28/[1]Allexp!$C28*100</f>
        <v>6.7915899735671577</v>
      </c>
      <c r="O27" s="143"/>
      <c r="P27" s="143">
        <f>+[1]Allexp!K28/[1]Allexp!$C28*100</f>
        <v>6.8488753400048186</v>
      </c>
      <c r="Q27" s="143"/>
      <c r="R27" s="143">
        <f>+[1]Allexp!N28/[1]Allexp!$C28*100</f>
        <v>2.6634768121318619</v>
      </c>
      <c r="S27" s="143"/>
      <c r="T27" s="143">
        <f>+[1]Allexp!O28/[1]Allexp!$C28*100</f>
        <v>19.900486485094913</v>
      </c>
      <c r="U27" s="143"/>
      <c r="V27" s="143">
        <f>+[1]Allexp!P28/[1]Allexp!$C28*100</f>
        <v>0.26616524292129246</v>
      </c>
      <c r="W27" s="143"/>
      <c r="X27" s="143">
        <f>+[1]Allexp!Q28/[1]Allexp!$C28*100</f>
        <v>0.75417109753141265</v>
      </c>
      <c r="Y27" s="6"/>
      <c r="Z27" s="6"/>
      <c r="AA27" s="6"/>
      <c r="AB27" s="6"/>
      <c r="AC27" s="6"/>
      <c r="AD27" s="6"/>
    </row>
    <row r="28" spans="1:30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6"/>
      <c r="Z28" s="6"/>
      <c r="AA28" s="6"/>
      <c r="AB28" s="6"/>
      <c r="AC28" s="6"/>
      <c r="AD28" s="6"/>
    </row>
    <row r="29" spans="1:30">
      <c r="A29" s="34" t="s">
        <v>34</v>
      </c>
      <c r="B29" s="143">
        <f>+[1]Allexp!D30/[1]Allexp!$C30*100</f>
        <v>1.9660294711104218</v>
      </c>
      <c r="C29" s="143"/>
      <c r="D29" s="143">
        <f>+[1]Allexp!E30/[1]Allexp!$C30*100</f>
        <v>6.2364344680187589</v>
      </c>
      <c r="E29" s="143"/>
      <c r="F29" s="143">
        <f>+[1]Allexp!F30/[1]Allexp!$C30*100</f>
        <v>42.057330491966852</v>
      </c>
      <c r="G29" s="143"/>
      <c r="H29" s="143">
        <f>+[1]Allexp!G30/[1]Allexp!$C30*100</f>
        <v>13.619325963650509</v>
      </c>
      <c r="I29" s="143"/>
      <c r="J29" s="143">
        <f>+[1]Allexp!H30/[1]Allexp!$C30*100</f>
        <v>0.50993834593123211</v>
      </c>
      <c r="K29" s="143"/>
      <c r="L29" s="143">
        <f>+[1]Allexp!I30/[1]Allexp!$C30*100</f>
        <v>7.2683671360845655E-5</v>
      </c>
      <c r="M29" s="143"/>
      <c r="N29" s="143">
        <f>+[1]Allexp!J30/[1]Allexp!$C30*100</f>
        <v>4.6170154490279689</v>
      </c>
      <c r="O29" s="143"/>
      <c r="P29" s="143">
        <f>+[1]Allexp!K30/[1]Allexp!$C30*100</f>
        <v>5.9928723664989292</v>
      </c>
      <c r="Q29" s="143"/>
      <c r="R29" s="143">
        <f>+[1]Allexp!N30/[1]Allexp!$C30*100</f>
        <v>1.4987984042075706</v>
      </c>
      <c r="S29" s="143"/>
      <c r="T29" s="143">
        <f>+[1]Allexp!O30/[1]Allexp!$C30*100</f>
        <v>23.38856092517198</v>
      </c>
      <c r="U29" s="143"/>
      <c r="V29" s="143">
        <f>+[1]Allexp!P30/[1]Allexp!$C30*100</f>
        <v>0.11362143074440528</v>
      </c>
      <c r="W29" s="143"/>
      <c r="X29" s="143">
        <f>+[1]Allexp!Q30/[1]Allexp!$C30*100</f>
        <v>0</v>
      </c>
      <c r="Y29" s="6"/>
      <c r="Z29" s="6"/>
      <c r="AA29" s="6"/>
      <c r="AB29" s="6"/>
      <c r="AC29" s="6"/>
      <c r="AD29" s="6"/>
    </row>
    <row r="30" spans="1:30">
      <c r="A30" s="6" t="s">
        <v>35</v>
      </c>
      <c r="B30" s="143">
        <f>+[1]Allexp!D31/[1]Allexp!$C31*100</f>
        <v>3.3033464264213017</v>
      </c>
      <c r="C30" s="143"/>
      <c r="D30" s="143">
        <f>+[1]Allexp!E31/[1]Allexp!$C31*100</f>
        <v>6.3893680370413275</v>
      </c>
      <c r="E30" s="143"/>
      <c r="F30" s="143">
        <f>+[1]Allexp!F31/[1]Allexp!$C31*100</f>
        <v>37.564223950557505</v>
      </c>
      <c r="G30" s="143"/>
      <c r="H30" s="143">
        <f>+[1]Allexp!G31/[1]Allexp!$C31*100</f>
        <v>15.147246539697226</v>
      </c>
      <c r="I30" s="143"/>
      <c r="J30" s="143">
        <f>+[1]Allexp!H31/[1]Allexp!$C31*100</f>
        <v>1.2879120339014722</v>
      </c>
      <c r="K30" s="143"/>
      <c r="L30" s="143">
        <f>+[1]Allexp!I31/[1]Allexp!$C31*100</f>
        <v>0.9442945008809458</v>
      </c>
      <c r="M30" s="143"/>
      <c r="N30" s="143">
        <f>+[1]Allexp!J31/[1]Allexp!$C31*100</f>
        <v>5.4899057866670331</v>
      </c>
      <c r="O30" s="143"/>
      <c r="P30" s="143">
        <f>+[1]Allexp!K31/[1]Allexp!$C31*100</f>
        <v>6.7928528675451734</v>
      </c>
      <c r="Q30" s="143"/>
      <c r="R30" s="143">
        <f>+[1]Allexp!N31/[1]Allexp!$C31*100</f>
        <v>2.3231768380317623</v>
      </c>
      <c r="S30" s="143"/>
      <c r="T30" s="143">
        <f>+[1]Allexp!O31/[1]Allexp!$C31*100</f>
        <v>20.60475047646591</v>
      </c>
      <c r="U30" s="143"/>
      <c r="V30" s="143">
        <f>+[1]Allexp!P31/[1]Allexp!$C31*100</f>
        <v>0.15292254279033973</v>
      </c>
      <c r="W30" s="143"/>
      <c r="X30" s="143">
        <f>+[1]Allexp!Q31/[1]Allexp!$C31*100</f>
        <v>0</v>
      </c>
      <c r="Y30" s="6"/>
      <c r="Z30" s="6"/>
      <c r="AA30" s="6"/>
      <c r="AB30" s="6"/>
      <c r="AC30" s="6"/>
      <c r="AD30" s="6"/>
    </row>
    <row r="31" spans="1:30">
      <c r="A31" s="6" t="s">
        <v>36</v>
      </c>
      <c r="B31" s="143">
        <f>+[1]Allexp!D32/[1]Allexp!$C32*100</f>
        <v>2.0707132129304942</v>
      </c>
      <c r="C31" s="143"/>
      <c r="D31" s="143">
        <f>+[1]Allexp!E32/[1]Allexp!$C32*100</f>
        <v>5.6954762476139891</v>
      </c>
      <c r="E31" s="143"/>
      <c r="F31" s="143">
        <f>+[1]Allexp!F32/[1]Allexp!$C32*100</f>
        <v>43.923551200756279</v>
      </c>
      <c r="G31" s="143"/>
      <c r="H31" s="143">
        <f>+[1]Allexp!G32/[1]Allexp!$C32*100</f>
        <v>10.183795732444645</v>
      </c>
      <c r="I31" s="143"/>
      <c r="J31" s="143">
        <f>+[1]Allexp!H32/[1]Allexp!$C32*100</f>
        <v>0.46841636485010879</v>
      </c>
      <c r="K31" s="143"/>
      <c r="L31" s="143">
        <f>+[1]Allexp!I32/[1]Allexp!$C32*100</f>
        <v>0.76583227238780915</v>
      </c>
      <c r="M31" s="143"/>
      <c r="N31" s="143">
        <f>+[1]Allexp!J32/[1]Allexp!$C32*100</f>
        <v>6.962347348306511</v>
      </c>
      <c r="O31" s="143"/>
      <c r="P31" s="143">
        <f>+[1]Allexp!K32/[1]Allexp!$C32*100</f>
        <v>7.0745216989510809</v>
      </c>
      <c r="Q31" s="143"/>
      <c r="R31" s="143">
        <f>+[1]Allexp!N32/[1]Allexp!$C32*100</f>
        <v>1.751063656800492</v>
      </c>
      <c r="S31" s="143"/>
      <c r="T31" s="143">
        <f>+[1]Allexp!O32/[1]Allexp!$C32*100</f>
        <v>21.077858046133841</v>
      </c>
      <c r="U31" s="143"/>
      <c r="V31" s="143">
        <f>+[1]Allexp!P32/[1]Allexp!$C32*100</f>
        <v>2.6424218824743644E-2</v>
      </c>
      <c r="W31" s="143"/>
      <c r="X31" s="143">
        <f>+[1]Allexp!Q32/[1]Allexp!$C32*100</f>
        <v>0</v>
      </c>
      <c r="Y31" s="6"/>
      <c r="Z31" s="6"/>
      <c r="AA31" s="6"/>
      <c r="AB31" s="6"/>
      <c r="AC31" s="6"/>
      <c r="AD31" s="6"/>
    </row>
    <row r="32" spans="1:30">
      <c r="A32" s="6" t="s">
        <v>37</v>
      </c>
      <c r="B32" s="143">
        <f>+[1]Allexp!D33/[1]Allexp!$C33*100</f>
        <v>1.5176919220077534</v>
      </c>
      <c r="C32" s="143"/>
      <c r="D32" s="143">
        <f>+[1]Allexp!E33/[1]Allexp!$C33*100</f>
        <v>8.2010238761735259</v>
      </c>
      <c r="E32" s="143"/>
      <c r="F32" s="143">
        <f>+[1]Allexp!F33/[1]Allexp!$C33*100</f>
        <v>39.425580714521722</v>
      </c>
      <c r="G32" s="143"/>
      <c r="H32" s="143">
        <f>+[1]Allexp!G33/[1]Allexp!$C33*100</f>
        <v>10.483570580533819</v>
      </c>
      <c r="I32" s="143"/>
      <c r="J32" s="143">
        <f>+[1]Allexp!H33/[1]Allexp!$C33*100</f>
        <v>0.67632286563922528</v>
      </c>
      <c r="K32" s="143"/>
      <c r="L32" s="143">
        <f>+[1]Allexp!I33/[1]Allexp!$C33*100</f>
        <v>1.0226838976425991</v>
      </c>
      <c r="M32" s="143"/>
      <c r="N32" s="143">
        <f>+[1]Allexp!J33/[1]Allexp!$C33*100</f>
        <v>7.7076184570195103</v>
      </c>
      <c r="O32" s="143"/>
      <c r="P32" s="143">
        <f>+[1]Allexp!K33/[1]Allexp!$C33*100</f>
        <v>6.7489133084706054</v>
      </c>
      <c r="Q32" s="143"/>
      <c r="R32" s="143">
        <f>+[1]Allexp!N33/[1]Allexp!$C33*100</f>
        <v>1.7762310055746331</v>
      </c>
      <c r="S32" s="143"/>
      <c r="T32" s="143">
        <f>+[1]Allexp!O33/[1]Allexp!$C33*100</f>
        <v>21.994131503586111</v>
      </c>
      <c r="U32" s="143"/>
      <c r="V32" s="143">
        <f>+[1]Allexp!P33/[1]Allexp!$C33*100</f>
        <v>0.1094657716695291</v>
      </c>
      <c r="W32" s="143"/>
      <c r="X32" s="143">
        <f>+[1]Allexp!Q33/[1]Allexp!$C33*100</f>
        <v>0.33676609716095984</v>
      </c>
      <c r="Y32" s="6"/>
      <c r="Z32" s="6"/>
      <c r="AA32" s="6"/>
      <c r="AB32" s="6"/>
      <c r="AC32" s="6"/>
      <c r="AD32" s="6"/>
    </row>
    <row r="33" spans="1:30">
      <c r="A33" s="6" t="s">
        <v>38</v>
      </c>
      <c r="B33" s="143">
        <f>+[1]Allexp!D34/[1]Allexp!$C34*100</f>
        <v>3.8727064576483055</v>
      </c>
      <c r="C33" s="143"/>
      <c r="D33" s="143">
        <f>+[1]Allexp!E34/[1]Allexp!$C34*100</f>
        <v>9.0256874474989193</v>
      </c>
      <c r="E33" s="143"/>
      <c r="F33" s="143">
        <f>+[1]Allexp!F34/[1]Allexp!$C34*100</f>
        <v>39.933500306227913</v>
      </c>
      <c r="G33" s="143"/>
      <c r="H33" s="143">
        <f>+[1]Allexp!G34/[1]Allexp!$C34*100</f>
        <v>9.9154600561520567</v>
      </c>
      <c r="I33" s="143"/>
      <c r="J33" s="143">
        <f>+[1]Allexp!H34/[1]Allexp!$C34*100</f>
        <v>1.7767071841650983</v>
      </c>
      <c r="K33" s="143"/>
      <c r="L33" s="143">
        <f>+[1]Allexp!I34/[1]Allexp!$C34*100</f>
        <v>0.8948977404827323</v>
      </c>
      <c r="M33" s="143"/>
      <c r="N33" s="143">
        <f>+[1]Allexp!J34/[1]Allexp!$C34*100</f>
        <v>6.9427958080780909</v>
      </c>
      <c r="O33" s="143"/>
      <c r="P33" s="143">
        <f>+[1]Allexp!K34/[1]Allexp!$C34*100</f>
        <v>5.9400516484682617</v>
      </c>
      <c r="Q33" s="143"/>
      <c r="R33" s="143">
        <f>+[1]Allexp!N34/[1]Allexp!$C34*100</f>
        <v>2.2209509564819969</v>
      </c>
      <c r="S33" s="143"/>
      <c r="T33" s="143">
        <f>+[1]Allexp!O34/[1]Allexp!$C34*100</f>
        <v>19.08910496632117</v>
      </c>
      <c r="U33" s="143"/>
      <c r="V33" s="143">
        <f>+[1]Allexp!P34/[1]Allexp!$C34*100</f>
        <v>7.1331774957983244E-3</v>
      </c>
      <c r="W33" s="143"/>
      <c r="X33" s="143">
        <f>+[1]Allexp!Q34/[1]Allexp!$C34*100</f>
        <v>0.38100425097965768</v>
      </c>
      <c r="Y33" s="6"/>
      <c r="Z33" s="6"/>
      <c r="AA33" s="6"/>
      <c r="AB33" s="6"/>
      <c r="AC33" s="6"/>
      <c r="AD33" s="6"/>
    </row>
    <row r="34" spans="1:30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</row>
    <row r="35" spans="1:30">
      <c r="A35" s="6" t="s">
        <v>39</v>
      </c>
      <c r="B35" s="143">
        <f>+[1]Allexp!D36/[1]Allexp!$C36*100</f>
        <v>2.0379747751817763</v>
      </c>
      <c r="C35" s="143"/>
      <c r="D35" s="143">
        <f>+[1]Allexp!E36/[1]Allexp!$C36*100</f>
        <v>7.2629145852172199</v>
      </c>
      <c r="E35" s="143"/>
      <c r="F35" s="143">
        <f>+[1]Allexp!F36/[1]Allexp!$C36*100</f>
        <v>44.487343419166301</v>
      </c>
      <c r="G35" s="143"/>
      <c r="H35" s="143">
        <f>+[1]Allexp!G36/[1]Allexp!$C36*100</f>
        <v>8.1398050451439712</v>
      </c>
      <c r="I35" s="143"/>
      <c r="J35" s="143">
        <f>+[1]Allexp!H36/[1]Allexp!$C36*100</f>
        <v>0.50612821720103685</v>
      </c>
      <c r="K35" s="143"/>
      <c r="L35" s="143">
        <f>+[1]Allexp!I36/[1]Allexp!$C36*100</f>
        <v>0</v>
      </c>
      <c r="M35" s="143"/>
      <c r="N35" s="143">
        <f>+[1]Allexp!J36/[1]Allexp!$C36*100</f>
        <v>4.8468152203571622</v>
      </c>
      <c r="O35" s="143"/>
      <c r="P35" s="143">
        <f>+[1]Allexp!K36/[1]Allexp!$C36*100</f>
        <v>6.7088653678322769</v>
      </c>
      <c r="Q35" s="143"/>
      <c r="R35" s="143">
        <f>+[1]Allexp!N36/[1]Allexp!$C36*100</f>
        <v>2.3275310697985487</v>
      </c>
      <c r="S35" s="143"/>
      <c r="T35" s="143">
        <f>+[1]Allexp!O36/[1]Allexp!$C36*100</f>
        <v>23.104679663580228</v>
      </c>
      <c r="U35" s="143"/>
      <c r="V35" s="143">
        <f>+[1]Allexp!P36/[1]Allexp!$C36*100</f>
        <v>0.5779426365214867</v>
      </c>
      <c r="W35" s="143"/>
      <c r="X35" s="143">
        <f>+[1]Allexp!Q36/[1]Allexp!$C36*100</f>
        <v>0</v>
      </c>
      <c r="Y35" s="6"/>
      <c r="Z35" s="6"/>
      <c r="AA35" s="6"/>
      <c r="AB35" s="6"/>
      <c r="AC35" s="6"/>
      <c r="AD35" s="6"/>
    </row>
    <row r="36" spans="1:30">
      <c r="A36" s="6" t="s">
        <v>40</v>
      </c>
      <c r="B36" s="143">
        <f>+[1]Allexp!D37/[1]Allexp!$C37*100</f>
        <v>2.6362542851920181</v>
      </c>
      <c r="C36" s="143"/>
      <c r="D36" s="143">
        <f>+[1]Allexp!E37/[1]Allexp!$C37*100</f>
        <v>6.5307858958598253</v>
      </c>
      <c r="E36" s="143"/>
      <c r="F36" s="143">
        <f>+[1]Allexp!F37/[1]Allexp!$C37*100</f>
        <v>43.104992223783128</v>
      </c>
      <c r="G36" s="143"/>
      <c r="H36" s="143">
        <f>+[1]Allexp!G37/[1]Allexp!$C37*100</f>
        <v>9.3611493522444018</v>
      </c>
      <c r="I36" s="143"/>
      <c r="J36" s="143">
        <f>+[1]Allexp!H37/[1]Allexp!$C37*100</f>
        <v>0.56632505937082767</v>
      </c>
      <c r="K36" s="143"/>
      <c r="L36" s="143">
        <f>+[1]Allexp!I37/[1]Allexp!$C37*100</f>
        <v>1.4070208385359575</v>
      </c>
      <c r="M36" s="143"/>
      <c r="N36" s="143">
        <f>+[1]Allexp!J37/[1]Allexp!$C37*100</f>
        <v>4.3569185373095705</v>
      </c>
      <c r="O36" s="143"/>
      <c r="P36" s="143">
        <f>+[1]Allexp!K37/[1]Allexp!$C37*100</f>
        <v>7.4804498645881869</v>
      </c>
      <c r="Q36" s="143"/>
      <c r="R36" s="143">
        <f>+[1]Allexp!N37/[1]Allexp!$C37*100</f>
        <v>3.8453061808825804</v>
      </c>
      <c r="S36" s="143"/>
      <c r="T36" s="143">
        <f>+[1]Allexp!O37/[1]Allexp!$C37*100</f>
        <v>20.082006146718275</v>
      </c>
      <c r="U36" s="143"/>
      <c r="V36" s="143">
        <f>+[1]Allexp!P37/[1]Allexp!$C37*100</f>
        <v>1.4394791083531162E-2</v>
      </c>
      <c r="W36" s="143"/>
      <c r="X36" s="143">
        <f>+[1]Allexp!Q37/[1]Allexp!$C37*100</f>
        <v>0.61439682443170229</v>
      </c>
      <c r="Y36" s="6"/>
      <c r="Z36" s="6"/>
      <c r="AA36" s="6"/>
      <c r="AB36" s="6"/>
      <c r="AC36" s="6"/>
      <c r="AD36" s="6"/>
    </row>
    <row r="37" spans="1:30">
      <c r="A37" s="6" t="s">
        <v>41</v>
      </c>
      <c r="B37" s="143">
        <f>+[1]Allexp!D38/[1]Allexp!$C38*100</f>
        <v>2.570257838735857</v>
      </c>
      <c r="C37" s="143"/>
      <c r="D37" s="143">
        <f>+[1]Allexp!E38/[1]Allexp!$C38*100</f>
        <v>6.7783918254482547</v>
      </c>
      <c r="E37" s="143"/>
      <c r="F37" s="143">
        <f>+[1]Allexp!F38/[1]Allexp!$C38*100</f>
        <v>42.390330891360826</v>
      </c>
      <c r="G37" s="143"/>
      <c r="H37" s="143">
        <f>+[1]Allexp!G38/[1]Allexp!$C38*100</f>
        <v>9.934627068492615</v>
      </c>
      <c r="I37" s="143"/>
      <c r="J37" s="143">
        <f>+[1]Allexp!H38/[1]Allexp!$C38*100</f>
        <v>1.1987016443069449</v>
      </c>
      <c r="K37" s="143"/>
      <c r="L37" s="143">
        <f>+[1]Allexp!I38/[1]Allexp!$C38*100</f>
        <v>0.82449240717684424</v>
      </c>
      <c r="M37" s="143"/>
      <c r="N37" s="143">
        <f>+[1]Allexp!J38/[1]Allexp!$C38*100</f>
        <v>4.6929461645147237</v>
      </c>
      <c r="O37" s="143"/>
      <c r="P37" s="143">
        <f>+[1]Allexp!K38/[1]Allexp!$C38*100</f>
        <v>6.6271306998383368</v>
      </c>
      <c r="Q37" s="143"/>
      <c r="R37" s="143">
        <f>+[1]Allexp!N38/[1]Allexp!$C38*100</f>
        <v>2.0438833463309125</v>
      </c>
      <c r="S37" s="143"/>
      <c r="T37" s="143">
        <f>+[1]Allexp!O38/[1]Allexp!$C38*100</f>
        <v>20.719750893702486</v>
      </c>
      <c r="U37" s="143"/>
      <c r="V37" s="143">
        <f>+[1]Allexp!P38/[1]Allexp!$C38*100</f>
        <v>0.13337716009248807</v>
      </c>
      <c r="W37" s="143"/>
      <c r="X37" s="143">
        <f>+[1]Allexp!Q38/[1]Allexp!$C38*100</f>
        <v>2.086110059999744</v>
      </c>
      <c r="Y37" s="6"/>
      <c r="Z37" s="6"/>
      <c r="AA37" s="6"/>
      <c r="AB37" s="6"/>
      <c r="AC37" s="6"/>
      <c r="AD37" s="6"/>
    </row>
    <row r="38" spans="1:30">
      <c r="A38" s="35" t="s">
        <v>42</v>
      </c>
      <c r="B38" s="55">
        <f>+[1]Allexp!D39/[1]Allexp!$C39*100</f>
        <v>1.6386549793060836</v>
      </c>
      <c r="C38" s="55"/>
      <c r="D38" s="55">
        <f>+[1]Allexp!E39/[1]Allexp!$C39*100</f>
        <v>6.6017130645042794</v>
      </c>
      <c r="E38" s="55"/>
      <c r="F38" s="55">
        <f>+[1]Allexp!F39/[1]Allexp!$C39*100</f>
        <v>45.345846056434191</v>
      </c>
      <c r="G38" s="55"/>
      <c r="H38" s="55">
        <f>+[1]Allexp!G39/[1]Allexp!$C39*100</f>
        <v>10.657600257659682</v>
      </c>
      <c r="I38" s="55"/>
      <c r="J38" s="55">
        <f>+[1]Allexp!H39/[1]Allexp!$C39*100</f>
        <v>0.32108405434276888</v>
      </c>
      <c r="K38" s="55"/>
      <c r="L38" s="55">
        <f>+[1]Allexp!I39/[1]Allexp!$C39*100</f>
        <v>0.86551412459832855</v>
      </c>
      <c r="M38" s="55"/>
      <c r="N38" s="55">
        <f>+[1]Allexp!J39/[1]Allexp!$C39*100</f>
        <v>6.1823679187597254</v>
      </c>
      <c r="O38" s="55"/>
      <c r="P38" s="55">
        <f>+[1]Allexp!K39/[1]Allexp!$C39*100</f>
        <v>7.2125304304168125</v>
      </c>
      <c r="Q38" s="55"/>
      <c r="R38" s="55">
        <f>+[1]Allexp!N39/[1]Allexp!$C39*100</f>
        <v>0.99235241847215661</v>
      </c>
      <c r="S38" s="55"/>
      <c r="T38" s="55">
        <f>+[1]Allexp!O39/[1]Allexp!$C39*100</f>
        <v>19.933028214651042</v>
      </c>
      <c r="U38" s="55"/>
      <c r="V38" s="55">
        <f>+[1]Allexp!P39/[1]Allexp!$C39*100</f>
        <v>4.5775955811438729E-2</v>
      </c>
      <c r="W38" s="55"/>
      <c r="X38" s="55">
        <f>+[1]Allexp!Q39/[1]Allexp!$C39*100</f>
        <v>0.20353252504348324</v>
      </c>
      <c r="Y38" s="6"/>
      <c r="Z38" s="6"/>
      <c r="AA38" s="6"/>
      <c r="AB38" s="6"/>
      <c r="AC38" s="6"/>
      <c r="AD38" s="6"/>
    </row>
    <row r="39" spans="1:30">
      <c r="A39" s="6" t="s">
        <v>127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"/>
      <c r="Z39" s="6"/>
      <c r="AA39" s="6"/>
      <c r="AB39" s="6"/>
      <c r="AC39" s="6"/>
      <c r="AD39" s="6"/>
    </row>
    <row r="40" spans="1:30">
      <c r="A40" s="144" t="s">
        <v>128</v>
      </c>
    </row>
  </sheetData>
  <mergeCells count="26">
    <mergeCell ref="P8:Q8"/>
    <mergeCell ref="R8:S8"/>
    <mergeCell ref="T8:U8"/>
    <mergeCell ref="V8:W8"/>
    <mergeCell ref="P7:Q7"/>
    <mergeCell ref="R7:S7"/>
    <mergeCell ref="T7:U7"/>
    <mergeCell ref="V7:W7"/>
    <mergeCell ref="B8:C8"/>
    <mergeCell ref="D8:E8"/>
    <mergeCell ref="H8:I8"/>
    <mergeCell ref="J8:K8"/>
    <mergeCell ref="L8:M8"/>
    <mergeCell ref="N8:O8"/>
    <mergeCell ref="B7:C7"/>
    <mergeCell ref="D7:E7"/>
    <mergeCell ref="H7:I7"/>
    <mergeCell ref="J7:K7"/>
    <mergeCell ref="L7:M7"/>
    <mergeCell ref="N7:O7"/>
    <mergeCell ref="A1:X1"/>
    <mergeCell ref="A3:X3"/>
    <mergeCell ref="A4:X4"/>
    <mergeCell ref="D6:E6"/>
    <mergeCell ref="J6:K6"/>
    <mergeCell ref="N6:O6"/>
  </mergeCells>
  <printOptions horizontalCentered="1"/>
  <pageMargins left="0.75" right="0.75" top="0.87" bottom="0.88" header="0.67" footer="0.5"/>
  <pageSetup scale="85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zoomScaleNormal="100" workbookViewId="0">
      <selection activeCell="Q22" sqref="Q22"/>
    </sheetView>
  </sheetViews>
  <sheetFormatPr defaultRowHeight="12.75"/>
  <cols>
    <col min="1" max="1" width="14.140625" style="6" customWidth="1"/>
    <col min="2" max="2" width="8.42578125" customWidth="1"/>
    <col min="3" max="3" width="2.28515625" customWidth="1"/>
    <col min="4" max="4" width="8.28515625" customWidth="1"/>
    <col min="5" max="5" width="2.28515625" customWidth="1"/>
    <col min="6" max="6" width="10" customWidth="1"/>
    <col min="7" max="7" width="2.85546875" customWidth="1"/>
    <col min="8" max="8" width="10.5703125" customWidth="1"/>
    <col min="9" max="9" width="3.85546875" customWidth="1"/>
    <col min="10" max="10" width="8.7109375" customWidth="1"/>
    <col min="11" max="11" width="2.42578125" customWidth="1"/>
    <col min="12" max="12" width="8.28515625" customWidth="1"/>
    <col min="13" max="13" width="2.28515625" customWidth="1"/>
    <col min="14" max="14" width="8.28515625" customWidth="1"/>
    <col min="15" max="15" width="2.5703125" customWidth="1"/>
    <col min="16" max="16" width="7.85546875" customWidth="1"/>
    <col min="17" max="17" width="2" customWidth="1"/>
    <col min="18" max="18" width="8.140625" customWidth="1"/>
    <col min="19" max="19" width="1.85546875" customWidth="1"/>
    <col min="20" max="20" width="8.42578125" customWidth="1"/>
    <col min="21" max="21" width="2" customWidth="1"/>
    <col min="23" max="23" width="2.5703125" customWidth="1"/>
    <col min="24" max="24" width="8.28515625" customWidth="1"/>
    <col min="25" max="25" width="9.42578125" customWidth="1"/>
  </cols>
  <sheetData>
    <row r="1" spans="1:35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3" spans="1:35">
      <c r="A3" s="3" t="s">
        <v>130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7"/>
    </row>
    <row r="4" spans="1: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7"/>
    </row>
    <row r="5" spans="1:3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35" ht="15" customHeight="1" thickTop="1">
      <c r="A6" s="6" t="s">
        <v>5</v>
      </c>
      <c r="B6" s="6"/>
      <c r="C6" s="6"/>
      <c r="D6" s="58" t="s">
        <v>62</v>
      </c>
      <c r="E6" s="58"/>
      <c r="F6" s="58" t="s">
        <v>63</v>
      </c>
      <c r="G6" s="58"/>
      <c r="H6" s="58" t="s">
        <v>64</v>
      </c>
      <c r="I6" s="58"/>
      <c r="J6" s="58" t="s">
        <v>65</v>
      </c>
      <c r="K6" s="58"/>
      <c r="L6" s="6"/>
      <c r="M6" s="6"/>
      <c r="N6" s="58" t="s">
        <v>122</v>
      </c>
      <c r="O6" s="58"/>
      <c r="P6" s="6"/>
      <c r="Q6" s="6"/>
      <c r="R6" s="58" t="s">
        <v>66</v>
      </c>
      <c r="S6" s="58"/>
      <c r="T6" s="6"/>
      <c r="U6" s="6"/>
      <c r="V6" s="132"/>
      <c r="W6" s="8"/>
      <c r="X6" s="6"/>
    </row>
    <row r="7" spans="1:35">
      <c r="A7" s="6" t="s">
        <v>8</v>
      </c>
      <c r="B7" s="4" t="s">
        <v>68</v>
      </c>
      <c r="C7" s="4"/>
      <c r="D7" s="4" t="s">
        <v>68</v>
      </c>
      <c r="E7" s="4"/>
      <c r="F7" s="4" t="s">
        <v>69</v>
      </c>
      <c r="G7" s="4"/>
      <c r="H7" s="4" t="s">
        <v>63</v>
      </c>
      <c r="I7" s="4"/>
      <c r="J7" s="4" t="s">
        <v>63</v>
      </c>
      <c r="K7" s="4"/>
      <c r="L7" s="4" t="s">
        <v>70</v>
      </c>
      <c r="M7" s="4"/>
      <c r="N7" s="4" t="s">
        <v>71</v>
      </c>
      <c r="O7" s="4"/>
      <c r="P7" s="4" t="s">
        <v>72</v>
      </c>
      <c r="Q7" s="4"/>
      <c r="R7" s="4" t="s">
        <v>73</v>
      </c>
      <c r="S7" s="4"/>
      <c r="T7" s="4" t="s">
        <v>74</v>
      </c>
      <c r="U7" s="4"/>
      <c r="V7" s="4" t="s">
        <v>75</v>
      </c>
      <c r="W7" s="4"/>
      <c r="X7" s="145" t="s">
        <v>131</v>
      </c>
    </row>
    <row r="8" spans="1:35" ht="13.5" thickBot="1">
      <c r="A8" s="14" t="s">
        <v>12</v>
      </c>
      <c r="B8" s="146" t="s">
        <v>78</v>
      </c>
      <c r="C8" s="146"/>
      <c r="D8" s="146" t="s">
        <v>78</v>
      </c>
      <c r="E8" s="146"/>
      <c r="F8" s="146" t="s">
        <v>79</v>
      </c>
      <c r="G8" s="146"/>
      <c r="H8" s="146" t="s">
        <v>80</v>
      </c>
      <c r="I8" s="146"/>
      <c r="J8" s="146" t="s">
        <v>81</v>
      </c>
      <c r="K8" s="146"/>
      <c r="L8" s="146" t="s">
        <v>8</v>
      </c>
      <c r="M8" s="146"/>
      <c r="N8" s="146" t="s">
        <v>82</v>
      </c>
      <c r="O8" s="146"/>
      <c r="P8" s="146" t="s">
        <v>82</v>
      </c>
      <c r="Q8" s="146"/>
      <c r="R8" s="146" t="s">
        <v>83</v>
      </c>
      <c r="S8" s="146"/>
      <c r="T8" s="146" t="s">
        <v>84</v>
      </c>
      <c r="U8" s="146"/>
      <c r="V8" s="146" t="s">
        <v>84</v>
      </c>
      <c r="W8" s="146"/>
      <c r="X8" s="16" t="s">
        <v>85</v>
      </c>
    </row>
    <row r="9" spans="1:35" s="64" customFormat="1">
      <c r="A9" s="20" t="s">
        <v>18</v>
      </c>
      <c r="B9" s="142">
        <f>'Tbl 10'!C9/SUM('Tbl 10'!C9:N9)</f>
        <v>2.9364271398312956E-2</v>
      </c>
      <c r="C9" s="142"/>
      <c r="D9" s="142">
        <f>'Tbl 10'!D9/SUM('Tbl 10'!C9:N9)</f>
        <v>6.7607220901929749E-2</v>
      </c>
      <c r="E9" s="142"/>
      <c r="F9" s="142">
        <f>'Tbl 10'!E9/SUM('Tbl 10'!C9:N9)</f>
        <v>0.3786481790636218</v>
      </c>
      <c r="G9" s="142"/>
      <c r="H9" s="142">
        <f>'Tbl 10'!F9/SUM('Tbl 10'!C9:N9)</f>
        <v>1.8100042638337976E-2</v>
      </c>
      <c r="I9" s="142"/>
      <c r="J9" s="142">
        <f>'Tbl 10'!G9/SUM('Tbl 10'!C9:N9)</f>
        <v>1.7255650790438514E-2</v>
      </c>
      <c r="K9" s="142"/>
      <c r="L9" s="142">
        <f>'Tbl 10'!H9/SUM('Tbl 10'!C9:N9)</f>
        <v>0.1151316271495041</v>
      </c>
      <c r="M9" s="142"/>
      <c r="N9" s="142">
        <f>'Tbl 10'!I9/SUM('Tbl 10'!C9:N9)</f>
        <v>8.1329676488157299E-3</v>
      </c>
      <c r="O9" s="142"/>
      <c r="P9" s="142">
        <f>'Tbl 10'!J9/SUM('Tbl 10'!C9:N9)</f>
        <v>6.2512770348206043E-3</v>
      </c>
      <c r="Q9" s="142"/>
      <c r="R9" s="142">
        <f>'Tbl 10'!K9/SUM('Tbl 10'!C9:N9)</f>
        <v>5.0609307041345801E-2</v>
      </c>
      <c r="S9" s="142"/>
      <c r="T9" s="142">
        <f>'Tbl 10'!L9/SUM('Tbl 10'!C9:N9)</f>
        <v>6.5973964315744996E-2</v>
      </c>
      <c r="U9" s="142"/>
      <c r="V9" s="142">
        <f>'Tbl 10'!M9/SUM('Tbl 10'!C9:N9)</f>
        <v>2.1229913497451444E-2</v>
      </c>
      <c r="W9" s="142"/>
      <c r="X9" s="142">
        <f>'Tbl 10'!N9/SUM('Tbl 10'!C9:N9)</f>
        <v>0.22169557851967642</v>
      </c>
      <c r="Y9" s="147"/>
    </row>
    <row r="10" spans="1:35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6"/>
    </row>
    <row r="11" spans="1:35">
      <c r="A11" s="6" t="s">
        <v>19</v>
      </c>
      <c r="B11" s="143">
        <f>'Tbl 10'!C11/SUM('Tbl 10'!C11:N11)*100</f>
        <v>1.7544276536708074</v>
      </c>
      <c r="C11" s="143"/>
      <c r="D11" s="143">
        <f>'Tbl 10'!D11/SUM('Tbl 10'!C11:N11)*100</f>
        <v>6.2404471168406657</v>
      </c>
      <c r="E11" s="143"/>
      <c r="F11" s="143">
        <f>'Tbl 10'!E11/SUM('Tbl 10'!C11:N11)*100</f>
        <v>38.954142120713151</v>
      </c>
      <c r="G11" s="143"/>
      <c r="H11" s="143">
        <f>'Tbl 10'!F11/SUM('Tbl 10'!C11:N11)*100</f>
        <v>1.902612788833872</v>
      </c>
      <c r="I11" s="143"/>
      <c r="J11" s="143">
        <f>'Tbl 10'!G11/SUM('Tbl 10'!C11:N11)*100</f>
        <v>2.2651246690992206</v>
      </c>
      <c r="K11" s="143"/>
      <c r="L11" s="143">
        <f>'Tbl 10'!H11/SUM('Tbl 10'!C11:N11)*100</f>
        <v>12.235102635810902</v>
      </c>
      <c r="M11" s="143"/>
      <c r="N11" s="143">
        <f>'Tbl 10'!I11/SUM('Tbl 10'!C11:N11)*100</f>
        <v>0.57121176874259127</v>
      </c>
      <c r="O11" s="143"/>
      <c r="P11" s="143">
        <f>'Tbl 10'!J11/SUM('Tbl 10'!C11:N11)*100</f>
        <v>0.87432284688150219</v>
      </c>
      <c r="Q11" s="143"/>
      <c r="R11" s="143">
        <f>'Tbl 10'!K11/SUM('Tbl 10'!C11:N11)*100</f>
        <v>5.5008889490809221</v>
      </c>
      <c r="S11" s="143"/>
      <c r="T11" s="143">
        <f>'Tbl 10'!L11/SUM('Tbl 10'!C11:N11)*100</f>
        <v>6.9686965875495179</v>
      </c>
      <c r="U11" s="143"/>
      <c r="V11" s="143">
        <f>'Tbl 10'!M11/SUM('Tbl 10'!C11:N11)*100</f>
        <v>1.4761323920771272</v>
      </c>
      <c r="W11" s="143"/>
      <c r="X11" s="143">
        <f>'Tbl 10'!N11/SUM('Tbl 10'!C11:N11)*100</f>
        <v>21.256890470699709</v>
      </c>
      <c r="Y11" s="149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6" t="s">
        <v>20</v>
      </c>
      <c r="B12" s="143">
        <f>'Tbl 10'!C12/SUM('Tbl 10'!C12:N12)*100</f>
        <v>3.0912615118413544</v>
      </c>
      <c r="C12" s="143"/>
      <c r="D12" s="143">
        <f>'Tbl 10'!D12/SUM('Tbl 10'!C12:N12)*100</f>
        <v>6.5332103773718702</v>
      </c>
      <c r="E12" s="143"/>
      <c r="F12" s="143">
        <f>'Tbl 10'!E12/SUM('Tbl 10'!C12:N12)*100</f>
        <v>39.647620692286914</v>
      </c>
      <c r="G12" s="143"/>
      <c r="H12" s="143">
        <f>'Tbl 10'!F12/SUM('Tbl 10'!C12:N12)*100</f>
        <v>3.2347915908594462</v>
      </c>
      <c r="I12" s="143"/>
      <c r="J12" s="143">
        <f>'Tbl 10'!G12/SUM('Tbl 10'!C12:N12)*100</f>
        <v>1.6877401466830957</v>
      </c>
      <c r="K12" s="143"/>
      <c r="L12" s="143">
        <f>'Tbl 10'!H12/SUM('Tbl 10'!C12:N12)*100</f>
        <v>10.659706187297605</v>
      </c>
      <c r="M12" s="143"/>
      <c r="N12" s="143">
        <f>'Tbl 10'!I12/SUM('Tbl 10'!C12:N12)*100</f>
        <v>0.73003361608724104</v>
      </c>
      <c r="O12" s="143"/>
      <c r="P12" s="143">
        <f>'Tbl 10'!J12/SUM('Tbl 10'!C12:N12)*100</f>
        <v>0</v>
      </c>
      <c r="Q12" s="143"/>
      <c r="R12" s="143">
        <f>'Tbl 10'!K12/SUM('Tbl 10'!C12:N12)*100</f>
        <v>5.3597396868640104</v>
      </c>
      <c r="S12" s="143"/>
      <c r="T12" s="143">
        <f>'Tbl 10'!L12/SUM('Tbl 10'!C12:N12)*100</f>
        <v>6.7560804665469822</v>
      </c>
      <c r="U12" s="143"/>
      <c r="V12" s="143">
        <f>'Tbl 10'!M12/SUM('Tbl 10'!C12:N12)*100</f>
        <v>1.7411680583012037</v>
      </c>
      <c r="W12" s="143"/>
      <c r="X12" s="143">
        <f>'Tbl 10'!N12/SUM('Tbl 10'!C12:N12)*100</f>
        <v>20.558647665860295</v>
      </c>
      <c r="Y12" s="117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6" t="s">
        <v>21</v>
      </c>
      <c r="B13" s="143">
        <f>'Tbl 10'!C13/SUM('Tbl 10'!C13:N13)*100</f>
        <v>5.6664247713130518</v>
      </c>
      <c r="C13" s="143"/>
      <c r="D13" s="143">
        <f>'Tbl 10'!D13/SUM('Tbl 10'!C13:N13)*100</f>
        <v>7.4099187373836095</v>
      </c>
      <c r="E13" s="143"/>
      <c r="F13" s="143">
        <f>'Tbl 10'!E13/SUM('Tbl 10'!C13:N13)*100</f>
        <v>30.73060427033219</v>
      </c>
      <c r="G13" s="143"/>
      <c r="H13" s="143">
        <f>'Tbl 10'!F13/SUM('Tbl 10'!C13:N13)*100</f>
        <v>1.4031446380919297</v>
      </c>
      <c r="I13" s="143"/>
      <c r="J13" s="143">
        <f>'Tbl 10'!G13/SUM('Tbl 10'!C13:N13)*100</f>
        <v>6.0078220558833477</v>
      </c>
      <c r="K13" s="143"/>
      <c r="L13" s="143">
        <f>'Tbl 10'!H13/SUM('Tbl 10'!C13:N13)*100</f>
        <v>14.066316249546778</v>
      </c>
      <c r="M13" s="143"/>
      <c r="N13" s="143">
        <f>'Tbl 10'!I13/SUM('Tbl 10'!C13:N13)*100</f>
        <v>1.4221863266668913</v>
      </c>
      <c r="O13" s="143"/>
      <c r="P13" s="143">
        <f>'Tbl 10'!J13/SUM('Tbl 10'!C13:N13)*100</f>
        <v>6.4296956214755134E-4</v>
      </c>
      <c r="Q13" s="143"/>
      <c r="R13" s="143">
        <f>'Tbl 10'!K13/SUM('Tbl 10'!C13:N13)*100</f>
        <v>4.3732510331931662</v>
      </c>
      <c r="S13" s="143"/>
      <c r="T13" s="143">
        <f>'Tbl 10'!L13/SUM('Tbl 10'!C13:N13)*100</f>
        <v>6.1031085059356016</v>
      </c>
      <c r="U13" s="143"/>
      <c r="V13" s="143">
        <f>'Tbl 10'!M13/SUM('Tbl 10'!C13:N13)*100</f>
        <v>1.962527696302542</v>
      </c>
      <c r="W13" s="143"/>
      <c r="X13" s="143">
        <f>'Tbl 10'!N13/SUM('Tbl 10'!C13:N13)*100</f>
        <v>20.854052745788721</v>
      </c>
      <c r="Y13" s="117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6" t="s">
        <v>22</v>
      </c>
      <c r="B14" s="143">
        <f>'Tbl 10'!C14/SUM('Tbl 10'!C14:N14)*100</f>
        <v>3.7003271083616895</v>
      </c>
      <c r="C14" s="143"/>
      <c r="D14" s="143">
        <f>'Tbl 10'!D14/SUM('Tbl 10'!C14:N14)*100</f>
        <v>6.8384900760749572</v>
      </c>
      <c r="E14" s="143"/>
      <c r="F14" s="143">
        <f>'Tbl 10'!E14/SUM('Tbl 10'!C14:N14)*100</f>
        <v>35.996480146261121</v>
      </c>
      <c r="G14" s="143"/>
      <c r="H14" s="143">
        <f>'Tbl 10'!F14/SUM('Tbl 10'!C14:N14)*100</f>
        <v>2.1540502493218447</v>
      </c>
      <c r="I14" s="143"/>
      <c r="J14" s="143">
        <f>'Tbl 10'!G14/SUM('Tbl 10'!C14:N14)*100</f>
        <v>1.2373187451045129</v>
      </c>
      <c r="K14" s="143"/>
      <c r="L14" s="143">
        <f>'Tbl 10'!H14/SUM('Tbl 10'!C14:N14)*100</f>
        <v>10.9880519902462</v>
      </c>
      <c r="M14" s="143"/>
      <c r="N14" s="143">
        <f>'Tbl 10'!I14/SUM('Tbl 10'!C14:N14)*100</f>
        <v>0.76023365140170041</v>
      </c>
      <c r="O14" s="143"/>
      <c r="P14" s="143">
        <f>'Tbl 10'!J14/SUM('Tbl 10'!C14:N14)*100</f>
        <v>1.1230287326159116</v>
      </c>
      <c r="Q14" s="143"/>
      <c r="R14" s="143">
        <f>'Tbl 10'!K14/SUM('Tbl 10'!C14:N14)*100</f>
        <v>4.2866454480510674</v>
      </c>
      <c r="S14" s="143"/>
      <c r="T14" s="143">
        <f>'Tbl 10'!L14/SUM('Tbl 10'!C14:N14)*100</f>
        <v>6.921077002471038</v>
      </c>
      <c r="U14" s="143"/>
      <c r="V14" s="143">
        <f>'Tbl 10'!M14/SUM('Tbl 10'!C14:N14)*100</f>
        <v>2.3854091203459848</v>
      </c>
      <c r="W14" s="143"/>
      <c r="X14" s="143">
        <f>'Tbl 10'!N14/SUM('Tbl 10'!C14:N14)*100</f>
        <v>23.608887729743977</v>
      </c>
      <c r="Y14" s="117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6" t="s">
        <v>23</v>
      </c>
      <c r="B15" s="143">
        <f>'Tbl 10'!C15/SUM('Tbl 10'!C15:N15)*100</f>
        <v>2.6339983566044305</v>
      </c>
      <c r="C15" s="143"/>
      <c r="D15" s="143">
        <f>'Tbl 10'!D15/SUM('Tbl 10'!C15:N15)*100</f>
        <v>5.6190687905922134</v>
      </c>
      <c r="E15" s="143"/>
      <c r="F15" s="143">
        <f>'Tbl 10'!E15/SUM('Tbl 10'!C15:N15)*100</f>
        <v>39.513369261135736</v>
      </c>
      <c r="G15" s="143"/>
      <c r="H15" s="143">
        <f>'Tbl 10'!F15/SUM('Tbl 10'!C15:N15)*100</f>
        <v>1.2529557013975945</v>
      </c>
      <c r="I15" s="143"/>
      <c r="J15" s="143">
        <f>'Tbl 10'!G15/SUM('Tbl 10'!C15:N15)*100</f>
        <v>0.65934812902716256</v>
      </c>
      <c r="K15" s="143"/>
      <c r="L15" s="143">
        <f>'Tbl 10'!H15/SUM('Tbl 10'!C15:N15)*100</f>
        <v>11.382817538905675</v>
      </c>
      <c r="M15" s="143"/>
      <c r="N15" s="143">
        <f>'Tbl 10'!I15/SUM('Tbl 10'!C15:N15)*100</f>
        <v>0.69094913771727373</v>
      </c>
      <c r="O15" s="143"/>
      <c r="P15" s="143">
        <f>'Tbl 10'!J15/SUM('Tbl 10'!C15:N15)*100</f>
        <v>0.73622391254725228</v>
      </c>
      <c r="Q15" s="143"/>
      <c r="R15" s="143">
        <f>'Tbl 10'!K15/SUM('Tbl 10'!C15:N15)*100</f>
        <v>6.8842037806050804</v>
      </c>
      <c r="S15" s="143"/>
      <c r="T15" s="143">
        <f>'Tbl 10'!L15/SUM('Tbl 10'!C15:N15)*100</f>
        <v>7.3455991683006729</v>
      </c>
      <c r="U15" s="143"/>
      <c r="V15" s="143">
        <f>'Tbl 10'!M15/SUM('Tbl 10'!C15:N15)*100</f>
        <v>1.5600736881015693</v>
      </c>
      <c r="W15" s="143"/>
      <c r="X15" s="143">
        <f>'Tbl 10'!N15/SUM('Tbl 10'!C15:N15)*100</f>
        <v>21.721392535065341</v>
      </c>
      <c r="Y15" s="117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35">
      <c r="A17" s="6" t="s">
        <v>24</v>
      </c>
      <c r="B17" s="143">
        <f>'Tbl 10'!C17/SUM('Tbl 10'!C17:N17)*100</f>
        <v>2.6800806669415786</v>
      </c>
      <c r="C17" s="143"/>
      <c r="D17" s="143">
        <f>'Tbl 10'!D17/SUM('Tbl 10'!C17:N17)*100</f>
        <v>7.5153829384636355</v>
      </c>
      <c r="E17" s="143"/>
      <c r="F17" s="143">
        <f>'Tbl 10'!E17/SUM('Tbl 10'!C17:N17)*100</f>
        <v>40.775130142879178</v>
      </c>
      <c r="G17" s="143"/>
      <c r="H17" s="143">
        <f>'Tbl 10'!F17/SUM('Tbl 10'!C17:N17)*100</f>
        <v>1.60407883974036</v>
      </c>
      <c r="I17" s="143"/>
      <c r="J17" s="143">
        <f>'Tbl 10'!G17/SUM('Tbl 10'!C17:N17)*100</f>
        <v>1.4062426423498755</v>
      </c>
      <c r="K17" s="143"/>
      <c r="L17" s="143">
        <f>'Tbl 10'!H17/SUM('Tbl 10'!C17:N17)*100</f>
        <v>8.7004271510620921</v>
      </c>
      <c r="M17" s="143"/>
      <c r="N17" s="143">
        <f>'Tbl 10'!I17/SUM('Tbl 10'!C17:N17)*100</f>
        <v>0.95787193160256878</v>
      </c>
      <c r="O17" s="143"/>
      <c r="P17" s="143">
        <f>'Tbl 10'!J17/SUM('Tbl 10'!C17:N17)*100</f>
        <v>1.0692921346443089</v>
      </c>
      <c r="Q17" s="143"/>
      <c r="R17" s="143">
        <f>'Tbl 10'!K17/SUM('Tbl 10'!C17:N17)*100</f>
        <v>5.7592094633104409</v>
      </c>
      <c r="S17" s="143"/>
      <c r="T17" s="143">
        <f>'Tbl 10'!L17/SUM('Tbl 10'!C17:N17)*100</f>
        <v>6.5997739857352382</v>
      </c>
      <c r="U17" s="143"/>
      <c r="V17" s="143">
        <f>'Tbl 10'!M17/SUM('Tbl 10'!C17:N17)*100</f>
        <v>1.3392282238520097</v>
      </c>
      <c r="W17" s="143"/>
      <c r="X17" s="143">
        <f>'Tbl 10'!N17/SUM('Tbl 10'!C17:N17)*100</f>
        <v>21.593281879418697</v>
      </c>
      <c r="Y17" s="117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>
      <c r="A18" s="6" t="s">
        <v>25</v>
      </c>
      <c r="B18" s="143">
        <f>'Tbl 10'!C18/SUM('Tbl 10'!C18:N18)*100</f>
        <v>1.5768328399253808</v>
      </c>
      <c r="C18" s="143"/>
      <c r="D18" s="143">
        <f>'Tbl 10'!D18/SUM('Tbl 10'!C18:N18)*100</f>
        <v>7.0702092807800714</v>
      </c>
      <c r="E18" s="143"/>
      <c r="F18" s="143">
        <f>'Tbl 10'!E18/SUM('Tbl 10'!C18:N18)*100</f>
        <v>37.991823485656091</v>
      </c>
      <c r="G18" s="143"/>
      <c r="H18" s="143">
        <f>'Tbl 10'!F18/SUM('Tbl 10'!C18:N18)*100</f>
        <v>2.5461126490665604</v>
      </c>
      <c r="I18" s="143"/>
      <c r="J18" s="143">
        <f>'Tbl 10'!G18/SUM('Tbl 10'!C18:N18)*100</f>
        <v>0.57668551451774186</v>
      </c>
      <c r="K18" s="143"/>
      <c r="L18" s="143">
        <f>'Tbl 10'!H18/SUM('Tbl 10'!C18:N18)*100</f>
        <v>10.043794844738548</v>
      </c>
      <c r="M18" s="143"/>
      <c r="N18" s="143">
        <f>'Tbl 10'!I18/SUM('Tbl 10'!C18:N18)*100</f>
        <v>0.49261333698185311</v>
      </c>
      <c r="O18" s="143"/>
      <c r="P18" s="143">
        <f>'Tbl 10'!J18/SUM('Tbl 10'!C18:N18)*100</f>
        <v>1.0748169895774504</v>
      </c>
      <c r="Q18" s="143"/>
      <c r="R18" s="143">
        <f>'Tbl 10'!K18/SUM('Tbl 10'!C18:N18)*100</f>
        <v>6.3802632639898231</v>
      </c>
      <c r="S18" s="143"/>
      <c r="T18" s="143">
        <f>'Tbl 10'!L18/SUM('Tbl 10'!C18:N18)*100</f>
        <v>7.2228615634391691</v>
      </c>
      <c r="U18" s="143"/>
      <c r="V18" s="143">
        <f>'Tbl 10'!M18/SUM('Tbl 10'!C18:N18)*100</f>
        <v>2.046638734815629</v>
      </c>
      <c r="W18" s="143"/>
      <c r="X18" s="143">
        <f>'Tbl 10'!N18/SUM('Tbl 10'!C18:N18)*100</f>
        <v>22.977347496511673</v>
      </c>
      <c r="Y18" s="117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>
      <c r="A19" s="6" t="s">
        <v>26</v>
      </c>
      <c r="B19" s="143">
        <f>'Tbl 10'!C19/SUM('Tbl 10'!C19:N19)*100</f>
        <v>2.2336276897456599</v>
      </c>
      <c r="C19" s="143"/>
      <c r="D19" s="143">
        <f>'Tbl 10'!D19/SUM('Tbl 10'!C19:N19)*100</f>
        <v>7.3514396978648131</v>
      </c>
      <c r="E19" s="143"/>
      <c r="F19" s="143">
        <f>'Tbl 10'!E19/SUM('Tbl 10'!C19:N19)*100</f>
        <v>38.650638748007204</v>
      </c>
      <c r="G19" s="143"/>
      <c r="H19" s="143">
        <f>'Tbl 10'!F19/SUM('Tbl 10'!C19:N19)*100</f>
        <v>2.5455146885441331</v>
      </c>
      <c r="I19" s="143"/>
      <c r="J19" s="143">
        <f>'Tbl 10'!G19/SUM('Tbl 10'!C19:N19)*100</f>
        <v>1.2982149866769208</v>
      </c>
      <c r="K19" s="143"/>
      <c r="L19" s="143">
        <f>'Tbl 10'!H19/SUM('Tbl 10'!C19:N19)*100</f>
        <v>12.302976563852262</v>
      </c>
      <c r="M19" s="143"/>
      <c r="N19" s="143">
        <f>'Tbl 10'!I19/SUM('Tbl 10'!C19:N19)*100</f>
        <v>0.5891821248350142</v>
      </c>
      <c r="O19" s="143"/>
      <c r="P19" s="143">
        <f>'Tbl 10'!J19/SUM('Tbl 10'!C19:N19)*100</f>
        <v>0.83590569533323944</v>
      </c>
      <c r="Q19" s="143"/>
      <c r="R19" s="143">
        <f>'Tbl 10'!K19/SUM('Tbl 10'!C19:N19)*100</f>
        <v>5.1946278385031839</v>
      </c>
      <c r="S19" s="143"/>
      <c r="T19" s="143">
        <f>'Tbl 10'!L19/SUM('Tbl 10'!C19:N19)*100</f>
        <v>6.5044738637930015</v>
      </c>
      <c r="U19" s="143"/>
      <c r="V19" s="143">
        <f>'Tbl 10'!M19/SUM('Tbl 10'!C19:N19)*100</f>
        <v>2.2223102989828112</v>
      </c>
      <c r="W19" s="143"/>
      <c r="X19" s="143">
        <f>'Tbl 10'!N19/SUM('Tbl 10'!C19:N19)*100</f>
        <v>20.271087803861764</v>
      </c>
      <c r="Y19" s="117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>
      <c r="A20" s="6" t="s">
        <v>27</v>
      </c>
      <c r="B20" s="143">
        <f>'Tbl 10'!C20/SUM('Tbl 10'!C20:N20)*100</f>
        <v>2.750118385509734</v>
      </c>
      <c r="C20" s="143"/>
      <c r="D20" s="143">
        <f>'Tbl 10'!D20/SUM('Tbl 10'!C20:N20)*100</f>
        <v>6.4826103686858216</v>
      </c>
      <c r="E20" s="143"/>
      <c r="F20" s="143">
        <f>'Tbl 10'!E20/SUM('Tbl 10'!C20:N20)*100</f>
        <v>39.037174509997023</v>
      </c>
      <c r="G20" s="143"/>
      <c r="H20" s="143">
        <f>'Tbl 10'!F20/SUM('Tbl 10'!C20:N20)*100</f>
        <v>2.638454761107083</v>
      </c>
      <c r="I20" s="143"/>
      <c r="J20" s="143">
        <f>'Tbl 10'!G20/SUM('Tbl 10'!C20:N20)*100</f>
        <v>0.58104953857936881</v>
      </c>
      <c r="K20" s="143"/>
      <c r="L20" s="143">
        <f>'Tbl 10'!H20/SUM('Tbl 10'!C20:N20)*100</f>
        <v>9.401949973562056</v>
      </c>
      <c r="M20" s="143"/>
      <c r="N20" s="143">
        <f>'Tbl 10'!I20/SUM('Tbl 10'!C20:N20)*100</f>
        <v>1.1109220515230838</v>
      </c>
      <c r="O20" s="143"/>
      <c r="P20" s="143">
        <f>'Tbl 10'!J20/SUM('Tbl 10'!C20:N20)*100</f>
        <v>0.92710022685320204</v>
      </c>
      <c r="Q20" s="143"/>
      <c r="R20" s="143">
        <f>'Tbl 10'!K20/SUM('Tbl 10'!C20:N20)*100</f>
        <v>7.3899990394242776</v>
      </c>
      <c r="S20" s="143"/>
      <c r="T20" s="143">
        <f>'Tbl 10'!L20/SUM('Tbl 10'!C20:N20)*100</f>
        <v>7.5958723502117254</v>
      </c>
      <c r="U20" s="143"/>
      <c r="V20" s="143">
        <f>'Tbl 10'!M20/SUM('Tbl 10'!C20:N20)*100</f>
        <v>1.9267311570631476</v>
      </c>
      <c r="W20" s="143"/>
      <c r="X20" s="143">
        <f>'Tbl 10'!N20/SUM('Tbl 10'!C20:N20)*100</f>
        <v>20.158017637483493</v>
      </c>
      <c r="Y20" s="117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>
      <c r="A21" s="6" t="s">
        <v>28</v>
      </c>
      <c r="B21" s="143">
        <f>'Tbl 10'!C21/SUM('Tbl 10'!C21:N21)*100</f>
        <v>2.3783436587587521</v>
      </c>
      <c r="C21" s="143"/>
      <c r="D21" s="143">
        <f>'Tbl 10'!D21/SUM('Tbl 10'!C21:N21)*100</f>
        <v>8.6514946856868704</v>
      </c>
      <c r="E21" s="143"/>
      <c r="F21" s="143">
        <f>'Tbl 10'!E21/SUM('Tbl 10'!C21:N21)*100</f>
        <v>36.556826274817858</v>
      </c>
      <c r="G21" s="143"/>
      <c r="H21" s="143">
        <f>'Tbl 10'!F21/SUM('Tbl 10'!C21:N21)*100</f>
        <v>4.5199680633098822</v>
      </c>
      <c r="I21" s="143"/>
      <c r="J21" s="143">
        <f>'Tbl 10'!G21/SUM('Tbl 10'!C21:N21)*100</f>
        <v>2.5235265250901722</v>
      </c>
      <c r="K21" s="143"/>
      <c r="L21" s="143">
        <f>'Tbl 10'!H21/SUM('Tbl 10'!C21:N21)*100</f>
        <v>9.3311232761757967</v>
      </c>
      <c r="M21" s="143"/>
      <c r="N21" s="143">
        <f>'Tbl 10'!I21/SUM('Tbl 10'!C21:N21)*100</f>
        <v>0.99942738756094418</v>
      </c>
      <c r="O21" s="143"/>
      <c r="P21" s="143">
        <f>'Tbl 10'!J21/SUM('Tbl 10'!C21:N21)*100</f>
        <v>0.9171595243841606</v>
      </c>
      <c r="Q21" s="143"/>
      <c r="R21" s="143">
        <f>'Tbl 10'!K21/SUM('Tbl 10'!C21:N21)*100</f>
        <v>5.802981809876254</v>
      </c>
      <c r="S21" s="143"/>
      <c r="T21" s="143">
        <f>'Tbl 10'!L21/SUM('Tbl 10'!C21:N21)*100</f>
        <v>6.3085937339755915</v>
      </c>
      <c r="U21" s="143"/>
      <c r="V21" s="143">
        <f>'Tbl 10'!M21/SUM('Tbl 10'!C21:N21)*100</f>
        <v>2.0694491057832742</v>
      </c>
      <c r="W21" s="143"/>
      <c r="X21" s="143">
        <f>'Tbl 10'!N21/SUM('Tbl 10'!C21:N21)*100</f>
        <v>19.941105954580458</v>
      </c>
      <c r="Y21" s="117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>
      <c r="A23" s="6" t="s">
        <v>29</v>
      </c>
      <c r="B23" s="143">
        <f>'Tbl 10'!C23/SUM('Tbl 10'!C23:N23)*100</f>
        <v>1.8424946548102636</v>
      </c>
      <c r="C23" s="143"/>
      <c r="D23" s="143">
        <f>'Tbl 10'!D23/SUM('Tbl 10'!C23:N23)*100</f>
        <v>6.4320690789602439</v>
      </c>
      <c r="E23" s="143"/>
      <c r="F23" s="143">
        <f>'Tbl 10'!E23/SUM('Tbl 10'!C23:N23)*100</f>
        <v>40.877997899013252</v>
      </c>
      <c r="G23" s="143"/>
      <c r="H23" s="143">
        <f>'Tbl 10'!F23/SUM('Tbl 10'!C23:N23)*100</f>
        <v>2.2459323945066108</v>
      </c>
      <c r="I23" s="143"/>
      <c r="J23" s="143">
        <f>'Tbl 10'!G23/SUM('Tbl 10'!C23:N23)*100</f>
        <v>0.35233871295379476</v>
      </c>
      <c r="K23" s="143"/>
      <c r="L23" s="143">
        <f>'Tbl 10'!H23/SUM('Tbl 10'!C23:N23)*100</f>
        <v>9.8393452781144006</v>
      </c>
      <c r="M23" s="143"/>
      <c r="N23" s="143">
        <f>'Tbl 10'!I23/SUM('Tbl 10'!C23:N23)*100</f>
        <v>0.54971403774007555</v>
      </c>
      <c r="O23" s="143"/>
      <c r="P23" s="143">
        <f>'Tbl 10'!J23/SUM('Tbl 10'!C23:N23)*100</f>
        <v>1.3303998602402989</v>
      </c>
      <c r="Q23" s="143"/>
      <c r="R23" s="143">
        <f>'Tbl 10'!K23/SUM('Tbl 10'!C23:N23)*100</f>
        <v>3.6427253356757903</v>
      </c>
      <c r="S23" s="143"/>
      <c r="T23" s="143">
        <f>'Tbl 10'!L23/SUM('Tbl 10'!C23:N23)*100</f>
        <v>7.0320789192771347</v>
      </c>
      <c r="U23" s="143"/>
      <c r="V23" s="143">
        <f>'Tbl 10'!M23/SUM('Tbl 10'!C23:N23)*100</f>
        <v>2.1861955874622616</v>
      </c>
      <c r="W23" s="143"/>
      <c r="X23" s="143">
        <f>'Tbl 10'!N23/SUM('Tbl 10'!C23:N23)*100</f>
        <v>23.668708241245877</v>
      </c>
      <c r="Y23" s="117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>
      <c r="A24" s="6" t="s">
        <v>30</v>
      </c>
      <c r="B24" s="143">
        <f>'Tbl 10'!C24/SUM('Tbl 10'!C24:N24)*100</f>
        <v>3.3919504360943495</v>
      </c>
      <c r="C24" s="143"/>
      <c r="D24" s="143">
        <f>'Tbl 10'!D24/SUM('Tbl 10'!C24:N24)*100</f>
        <v>5.4181361657218812</v>
      </c>
      <c r="E24" s="143"/>
      <c r="F24" s="143">
        <f>'Tbl 10'!E24/SUM('Tbl 10'!C24:N24)*100</f>
        <v>38.232749863263251</v>
      </c>
      <c r="G24" s="143"/>
      <c r="H24" s="143">
        <f>'Tbl 10'!F24/SUM('Tbl 10'!C24:N24)*100</f>
        <v>2.2951505134227514</v>
      </c>
      <c r="I24" s="143"/>
      <c r="J24" s="143">
        <f>'Tbl 10'!G24/SUM('Tbl 10'!C24:N24)*100</f>
        <v>0.74081326393513125</v>
      </c>
      <c r="K24" s="143"/>
      <c r="L24" s="143">
        <f>'Tbl 10'!H24/SUM('Tbl 10'!C24:N24)*100</f>
        <v>7.9424737394977196</v>
      </c>
      <c r="M24" s="143"/>
      <c r="N24" s="143">
        <f>'Tbl 10'!I24/SUM('Tbl 10'!C24:N24)*100</f>
        <v>1.490185090214236</v>
      </c>
      <c r="O24" s="143"/>
      <c r="P24" s="143">
        <f>'Tbl 10'!J24/SUM('Tbl 10'!C24:N24)*100</f>
        <v>1.0781722667515858</v>
      </c>
      <c r="Q24" s="143"/>
      <c r="R24" s="143">
        <f>'Tbl 10'!K24/SUM('Tbl 10'!C24:N24)*100</f>
        <v>8.0583759325362152</v>
      </c>
      <c r="S24" s="143"/>
      <c r="T24" s="143">
        <f>'Tbl 10'!L24/SUM('Tbl 10'!C24:N24)*100</f>
        <v>7.4983647321397093</v>
      </c>
      <c r="U24" s="143"/>
      <c r="V24" s="143">
        <f>'Tbl 10'!M24/SUM('Tbl 10'!C24:N24)*100</f>
        <v>1.7911870500705516</v>
      </c>
      <c r="W24" s="143"/>
      <c r="X24" s="143">
        <f>'Tbl 10'!N24/SUM('Tbl 10'!C24:N24)*100</f>
        <v>22.062440946352595</v>
      </c>
      <c r="Y24" s="117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>
      <c r="A25" s="6" t="s">
        <v>31</v>
      </c>
      <c r="B25" s="143">
        <f>'Tbl 10'!C25/SUM('Tbl 10'!C25:N25)*100</f>
        <v>2.4477411583303472</v>
      </c>
      <c r="C25" s="143"/>
      <c r="D25" s="143">
        <f>'Tbl 10'!D25/SUM('Tbl 10'!C25:N25)*100</f>
        <v>5.7913924109317358</v>
      </c>
      <c r="E25" s="143"/>
      <c r="F25" s="143">
        <f>'Tbl 10'!E25/SUM('Tbl 10'!C25:N25)*100</f>
        <v>36.659138849372681</v>
      </c>
      <c r="G25" s="143"/>
      <c r="H25" s="143">
        <f>'Tbl 10'!F25/SUM('Tbl 10'!C25:N25)*100</f>
        <v>1.9108691682509913</v>
      </c>
      <c r="I25" s="143"/>
      <c r="J25" s="143">
        <f>'Tbl 10'!G25/SUM('Tbl 10'!C25:N25)*100</f>
        <v>0.7541496056211805</v>
      </c>
      <c r="K25" s="143"/>
      <c r="L25" s="143">
        <f>'Tbl 10'!H25/SUM('Tbl 10'!C25:N25)*100</f>
        <v>9.3916198487083733</v>
      </c>
      <c r="M25" s="143"/>
      <c r="N25" s="143">
        <f>'Tbl 10'!I25/SUM('Tbl 10'!C25:N25)*100</f>
        <v>0.38150719596768251</v>
      </c>
      <c r="O25" s="143"/>
      <c r="P25" s="143">
        <f>'Tbl 10'!J25/SUM('Tbl 10'!C25:N25)*100</f>
        <v>0.74410960578552821</v>
      </c>
      <c r="Q25" s="143"/>
      <c r="R25" s="143">
        <f>'Tbl 10'!K25/SUM('Tbl 10'!C25:N25)*100</f>
        <v>6.9959029071698859</v>
      </c>
      <c r="S25" s="143"/>
      <c r="T25" s="143">
        <f>'Tbl 10'!L25/SUM('Tbl 10'!C25:N25)*100</f>
        <v>6.5191406763853168</v>
      </c>
      <c r="U25" s="143"/>
      <c r="V25" s="143">
        <f>'Tbl 10'!M25/SUM('Tbl 10'!C25:N25)*100</f>
        <v>2.8654806266229218</v>
      </c>
      <c r="W25" s="143"/>
      <c r="X25" s="143">
        <f>'Tbl 10'!N25/SUM('Tbl 10'!C25:N25)*100</f>
        <v>25.538947946853352</v>
      </c>
      <c r="Y25" s="117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>
      <c r="A26" s="6" t="s">
        <v>32</v>
      </c>
      <c r="B26" s="143">
        <f>'Tbl 10'!C26/SUM('Tbl 10'!C26:N26)*100</f>
        <v>1.5866776212545168</v>
      </c>
      <c r="C26" s="143"/>
      <c r="D26" s="143">
        <f>'Tbl 10'!D26/SUM('Tbl 10'!C26:N26)*100</f>
        <v>7.537549922444196</v>
      </c>
      <c r="E26" s="143"/>
      <c r="F26" s="143">
        <f>'Tbl 10'!E26/SUM('Tbl 10'!C26:N26)*100</f>
        <v>41.80856754659446</v>
      </c>
      <c r="G26" s="143"/>
      <c r="H26" s="143">
        <f>'Tbl 10'!F26/SUM('Tbl 10'!C26:N26)*100</f>
        <v>1.8833074640033494</v>
      </c>
      <c r="I26" s="143"/>
      <c r="J26" s="143">
        <f>'Tbl 10'!G26/SUM('Tbl 10'!C26:N26)*100</f>
        <v>0.45258837651593542</v>
      </c>
      <c r="K26" s="143"/>
      <c r="L26" s="143">
        <f>'Tbl 10'!H26/SUM('Tbl 10'!C26:N26)*100</f>
        <v>12.455223574745634</v>
      </c>
      <c r="M26" s="143"/>
      <c r="N26" s="143">
        <f>'Tbl 10'!I26/SUM('Tbl 10'!C26:N26)*100</f>
        <v>0.39618379374902651</v>
      </c>
      <c r="O26" s="143"/>
      <c r="P26" s="143">
        <f>'Tbl 10'!J26/SUM('Tbl 10'!C26:N26)*100</f>
        <v>0.92958079253901127</v>
      </c>
      <c r="Q26" s="143"/>
      <c r="R26" s="143">
        <f>'Tbl 10'!K26/SUM('Tbl 10'!C26:N26)*100</f>
        <v>4.8131947023548607</v>
      </c>
      <c r="S26" s="143"/>
      <c r="T26" s="143">
        <f>'Tbl 10'!L26/SUM('Tbl 10'!C26:N26)*100</f>
        <v>5.3568284086295508</v>
      </c>
      <c r="U26" s="143"/>
      <c r="V26" s="143">
        <f>'Tbl 10'!M26/SUM('Tbl 10'!C26:N26)*100</f>
        <v>3.1204735694687367</v>
      </c>
      <c r="W26" s="143"/>
      <c r="X26" s="143">
        <f>'Tbl 10'!N26/SUM('Tbl 10'!C26:N26)*100</f>
        <v>19.659824227700732</v>
      </c>
      <c r="Y26" s="117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>
      <c r="A27" s="6" t="s">
        <v>33</v>
      </c>
      <c r="B27" s="143">
        <f>'Tbl 10'!C27/SUM('Tbl 10'!C27:N27)*100</f>
        <v>3.572721551369499</v>
      </c>
      <c r="C27" s="143"/>
      <c r="D27" s="143">
        <f>'Tbl 10'!D27/SUM('Tbl 10'!C27:N27)*100</f>
        <v>7.2634058593611135</v>
      </c>
      <c r="E27" s="143"/>
      <c r="F27" s="143">
        <f>'Tbl 10'!E27/SUM('Tbl 10'!C27:N27)*100</f>
        <v>35.211369120476917</v>
      </c>
      <c r="G27" s="143"/>
      <c r="H27" s="143">
        <f>'Tbl 10'!F27/SUM('Tbl 10'!C27:N27)*100</f>
        <v>1.8936154887811603</v>
      </c>
      <c r="I27" s="143"/>
      <c r="J27" s="143">
        <f>'Tbl 10'!G27/SUM('Tbl 10'!C27:N27)*100</f>
        <v>3.2415836404237424</v>
      </c>
      <c r="K27" s="143"/>
      <c r="L27" s="143">
        <f>'Tbl 10'!H27/SUM('Tbl 10'!C27:N27)*100</f>
        <v>10.316269172722754</v>
      </c>
      <c r="M27" s="143"/>
      <c r="N27" s="143">
        <f>'Tbl 10'!I27/SUM('Tbl 10'!C27:N27)*100</f>
        <v>0.68295959474140788</v>
      </c>
      <c r="O27" s="143"/>
      <c r="P27" s="143">
        <f>'Tbl 10'!J27/SUM('Tbl 10'!C27:N27)*100</f>
        <v>1.1258066945576914</v>
      </c>
      <c r="Q27" s="143"/>
      <c r="R27" s="143">
        <f>'Tbl 10'!K27/SUM('Tbl 10'!C27:N27)*100</f>
        <v>6.9117474319536214</v>
      </c>
      <c r="S27" s="143"/>
      <c r="T27" s="143">
        <f>'Tbl 10'!L27/SUM('Tbl 10'!C27:N27)*100</f>
        <v>7.0081530708155233</v>
      </c>
      <c r="U27" s="143"/>
      <c r="V27" s="143">
        <f>'Tbl 10'!M27/SUM('Tbl 10'!C27:N27)*100</f>
        <v>2.4090753452664977</v>
      </c>
      <c r="W27" s="143"/>
      <c r="X27" s="143">
        <f>'Tbl 10'!N27/SUM('Tbl 10'!C27:N27)*100</f>
        <v>20.363293029530091</v>
      </c>
      <c r="Y27" s="117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>
      <c r="A29" s="34" t="s">
        <v>34</v>
      </c>
      <c r="B29" s="143">
        <f>'Tbl 10'!C29/SUM('Tbl 10'!C29:N29)*100</f>
        <v>1.9875445024172895</v>
      </c>
      <c r="C29" s="143"/>
      <c r="D29" s="143">
        <f>'Tbl 10'!D29/SUM('Tbl 10'!C29:N29)*100</f>
        <v>6.4010718940619178</v>
      </c>
      <c r="E29" s="143"/>
      <c r="F29" s="143">
        <f>'Tbl 10'!E29/SUM('Tbl 10'!C29:N29)*100</f>
        <v>41.577663164935366</v>
      </c>
      <c r="G29" s="143"/>
      <c r="H29" s="143">
        <f>'Tbl 10'!F29/SUM('Tbl 10'!C29:N29)*100</f>
        <v>1.0959458038045877</v>
      </c>
      <c r="I29" s="143"/>
      <c r="J29" s="143">
        <f>'Tbl 10'!G29/SUM('Tbl 10'!C29:N29)*100</f>
        <v>0.42153186260546838</v>
      </c>
      <c r="K29" s="143"/>
      <c r="L29" s="143">
        <f>'Tbl 10'!H29/SUM('Tbl 10'!C29:N29)*100</f>
        <v>12.133202731122692</v>
      </c>
      <c r="M29" s="143"/>
      <c r="N29" s="143">
        <f>'Tbl 10'!I29/SUM('Tbl 10'!C29:N29)*100</f>
        <v>0.52323822342476423</v>
      </c>
      <c r="O29" s="143"/>
      <c r="P29" s="143">
        <f>'Tbl 10'!J29/SUM('Tbl 10'!C29:N29)*100</f>
        <v>7.4602468492376825E-5</v>
      </c>
      <c r="Q29" s="143"/>
      <c r="R29" s="143">
        <f>'Tbl 10'!K29/SUM('Tbl 10'!C29:N29)*100</f>
        <v>4.2329865991918343</v>
      </c>
      <c r="S29" s="143"/>
      <c r="T29" s="143">
        <f>'Tbl 10'!L29/SUM('Tbl 10'!C29:N29)*100</f>
        <v>6.1306455544923448</v>
      </c>
      <c r="U29" s="143"/>
      <c r="V29" s="143">
        <f>'Tbl 10'!M29/SUM('Tbl 10'!C29:N29)*100</f>
        <v>1.490092793927184</v>
      </c>
      <c r="W29" s="143"/>
      <c r="X29" s="143">
        <f>'Tbl 10'!N29/SUM('Tbl 10'!C29:N29)*100</f>
        <v>24.006002267548059</v>
      </c>
      <c r="Y29" s="117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>
      <c r="A30" s="6" t="s">
        <v>35</v>
      </c>
      <c r="B30" s="143">
        <f>'Tbl 10'!C30/SUM('Tbl 10'!C30:N30)*100</f>
        <v>3.4388182088170036</v>
      </c>
      <c r="C30" s="143"/>
      <c r="D30" s="143">
        <f>'Tbl 10'!D30/SUM('Tbl 10'!C30:N30)*100</f>
        <v>6.6569919314065436</v>
      </c>
      <c r="E30" s="143"/>
      <c r="F30" s="143">
        <f>'Tbl 10'!E30/SUM('Tbl 10'!C30:N30)*100</f>
        <v>34.697931158547163</v>
      </c>
      <c r="G30" s="143"/>
      <c r="H30" s="143">
        <f>'Tbl 10'!F30/SUM('Tbl 10'!C30:N30)*100</f>
        <v>1.0382079847206089</v>
      </c>
      <c r="I30" s="143"/>
      <c r="J30" s="143">
        <f>'Tbl 10'!G30/SUM('Tbl 10'!C30:N30)*100</f>
        <v>2.8689501711203889</v>
      </c>
      <c r="K30" s="143"/>
      <c r="L30" s="143">
        <f>'Tbl 10'!H30/SUM('Tbl 10'!C30:N30)*100</f>
        <v>12.422380505391178</v>
      </c>
      <c r="M30" s="143"/>
      <c r="N30" s="143">
        <f>'Tbl 10'!I30/SUM('Tbl 10'!C30:N30)*100</f>
        <v>1.2845937720191147</v>
      </c>
      <c r="O30" s="143"/>
      <c r="P30" s="143">
        <f>'Tbl 10'!J30/SUM('Tbl 10'!C30:N30)*100</f>
        <v>0.98448573324174182</v>
      </c>
      <c r="Q30" s="143"/>
      <c r="R30" s="143">
        <f>'Tbl 10'!K30/SUM('Tbl 10'!C30:N30)*100</f>
        <v>5.6343118306558804</v>
      </c>
      <c r="S30" s="143"/>
      <c r="T30" s="143">
        <f>'Tbl 10'!L30/SUM('Tbl 10'!C30:N30)*100</f>
        <v>7.0504240016150561</v>
      </c>
      <c r="U30" s="143"/>
      <c r="V30" s="143">
        <f>'Tbl 10'!M30/SUM('Tbl 10'!C30:N30)*100</f>
        <v>2.4232763539087201</v>
      </c>
      <c r="W30" s="143"/>
      <c r="X30" s="143">
        <f>'Tbl 10'!N30/SUM('Tbl 10'!C30:N30)*100</f>
        <v>21.499628348556605</v>
      </c>
      <c r="Y30" s="117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>
      <c r="A31" s="6" t="s">
        <v>36</v>
      </c>
      <c r="B31" s="143">
        <f>'Tbl 10'!C31/SUM('Tbl 10'!C31:N31)*100</f>
        <v>2.0494544819897107</v>
      </c>
      <c r="C31" s="143"/>
      <c r="D31" s="143">
        <f>'Tbl 10'!D31/SUM('Tbl 10'!C31:N31)*100</f>
        <v>5.7472951311151297</v>
      </c>
      <c r="E31" s="143"/>
      <c r="F31" s="143">
        <f>'Tbl 10'!E31/SUM('Tbl 10'!C31:N31)*100</f>
        <v>41.320349618404144</v>
      </c>
      <c r="G31" s="143"/>
      <c r="H31" s="143">
        <f>'Tbl 10'!F31/SUM('Tbl 10'!C31:N31)*100</f>
        <v>1.4872353426851124</v>
      </c>
      <c r="I31" s="143"/>
      <c r="J31" s="143">
        <f>'Tbl 10'!G31/SUM('Tbl 10'!C31:N31)*100</f>
        <v>1.1484366140797411</v>
      </c>
      <c r="K31" s="143"/>
      <c r="L31" s="143">
        <f>'Tbl 10'!H31/SUM('Tbl 10'!C31:N31)*100</f>
        <v>9.91490970868632</v>
      </c>
      <c r="M31" s="143"/>
      <c r="N31" s="143">
        <f>'Tbl 10'!I31/SUM('Tbl 10'!C31:N31)*100</f>
        <v>0.47290637232808896</v>
      </c>
      <c r="O31" s="143"/>
      <c r="P31" s="143">
        <f>'Tbl 10'!J31/SUM('Tbl 10'!C31:N31)*100</f>
        <v>0.77317316157941585</v>
      </c>
      <c r="Q31" s="143"/>
      <c r="R31" s="143">
        <f>'Tbl 10'!K31/SUM('Tbl 10'!C31:N31)*100</f>
        <v>6.9429110755683183</v>
      </c>
      <c r="S31" s="143"/>
      <c r="T31" s="143">
        <f>'Tbl 10'!L31/SUM('Tbl 10'!C31:N31)*100</f>
        <v>7.1105042044228348</v>
      </c>
      <c r="U31" s="143"/>
      <c r="V31" s="143">
        <f>'Tbl 10'!M31/SUM('Tbl 10'!C31:N31)*100</f>
        <v>1.7529243261387391</v>
      </c>
      <c r="W31" s="143"/>
      <c r="X31" s="143">
        <f>'Tbl 10'!N31/SUM('Tbl 10'!C31:N31)*100</f>
        <v>21.279899963002446</v>
      </c>
      <c r="Y31" s="117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>
      <c r="A32" s="6" t="s">
        <v>37</v>
      </c>
      <c r="B32" s="143">
        <f>'Tbl 10'!C32/SUM('Tbl 10'!C32:N32)*100</f>
        <v>1.5475279289067774</v>
      </c>
      <c r="C32" s="143"/>
      <c r="D32" s="143">
        <f>'Tbl 10'!D32/SUM('Tbl 10'!C32:N32)*100</f>
        <v>8.3656824106204404</v>
      </c>
      <c r="E32" s="143"/>
      <c r="F32" s="143">
        <f>'Tbl 10'!E32/SUM('Tbl 10'!C32:N32)*100</f>
        <v>37.297373781913308</v>
      </c>
      <c r="G32" s="143"/>
      <c r="H32" s="143">
        <f>'Tbl 10'!F32/SUM('Tbl 10'!C32:N32)*100</f>
        <v>1.8184457855330713</v>
      </c>
      <c r="I32" s="143"/>
      <c r="J32" s="143">
        <f>'Tbl 10'!G32/SUM('Tbl 10'!C32:N32)*100</f>
        <v>0.86850090618741627</v>
      </c>
      <c r="K32" s="143"/>
      <c r="L32" s="143">
        <f>'Tbl 10'!H32/SUM('Tbl 10'!C32:N32)*100</f>
        <v>9.7563051711070088</v>
      </c>
      <c r="M32" s="143"/>
      <c r="N32" s="143">
        <f>'Tbl 10'!I32/SUM('Tbl 10'!C32:N32)*100</f>
        <v>0.68990194229484081</v>
      </c>
      <c r="O32" s="143"/>
      <c r="P32" s="143">
        <f>'Tbl 10'!J32/SUM('Tbl 10'!C32:N32)*100</f>
        <v>1.0432171425557768</v>
      </c>
      <c r="Q32" s="143"/>
      <c r="R32" s="143">
        <f>'Tbl 10'!K32/SUM('Tbl 10'!C32:N32)*100</f>
        <v>7.7831102403078836</v>
      </c>
      <c r="S32" s="143"/>
      <c r="T32" s="143">
        <f>'Tbl 10'!L32/SUM('Tbl 10'!C32:N32)*100</f>
        <v>6.5823155469818113</v>
      </c>
      <c r="U32" s="143"/>
      <c r="V32" s="143">
        <f>'Tbl 10'!M32/SUM('Tbl 10'!C32:N32)*100</f>
        <v>1.8118938201979158</v>
      </c>
      <c r="W32" s="143"/>
      <c r="X32" s="143">
        <f>'Tbl 10'!N32/SUM('Tbl 10'!C32:N32)*100</f>
        <v>22.435725323393747</v>
      </c>
      <c r="Y32" s="117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>
      <c r="A33" s="6" t="s">
        <v>38</v>
      </c>
      <c r="B33" s="143">
        <f>'Tbl 10'!C33/SUM('Tbl 10'!C33:N33)*100</f>
        <v>3.9740167540902434</v>
      </c>
      <c r="C33" s="143"/>
      <c r="D33" s="143">
        <f>'Tbl 10'!D33/SUM('Tbl 10'!C33:N33)*100</f>
        <v>7.9657611642820259</v>
      </c>
      <c r="E33" s="143"/>
      <c r="F33" s="143">
        <f>'Tbl 10'!E33/SUM('Tbl 10'!C33:N33)*100</f>
        <v>36.515714031136575</v>
      </c>
      <c r="G33" s="143"/>
      <c r="H33" s="143">
        <f>'Tbl 10'!F33/SUM('Tbl 10'!C33:N33)*100</f>
        <v>1.995805092956815</v>
      </c>
      <c r="I33" s="143"/>
      <c r="J33" s="143">
        <f>'Tbl 10'!G33/SUM('Tbl 10'!C33:N33)*100</f>
        <v>1.4751329913411013</v>
      </c>
      <c r="K33" s="143"/>
      <c r="L33" s="143">
        <f>'Tbl 10'!H33/SUM('Tbl 10'!C33:N33)*100</f>
        <v>10.059509157338887</v>
      </c>
      <c r="M33" s="143"/>
      <c r="N33" s="143">
        <f>'Tbl 10'!I33/SUM('Tbl 10'!C33:N33)*100</f>
        <v>1.8428771864421192</v>
      </c>
      <c r="O33" s="143"/>
      <c r="P33" s="143">
        <f>'Tbl 10'!J33/SUM('Tbl 10'!C33:N33)*100</f>
        <v>0.92363701896246331</v>
      </c>
      <c r="Q33" s="143"/>
      <c r="R33" s="143">
        <f>'Tbl 10'!K33/SUM('Tbl 10'!C33:N33)*100</f>
        <v>7.178886114348618</v>
      </c>
      <c r="S33" s="143"/>
      <c r="T33" s="143">
        <f>'Tbl 10'!L33/SUM('Tbl 10'!C33:N33)*100</f>
        <v>5.9366341472119295</v>
      </c>
      <c r="U33" s="143"/>
      <c r="V33" s="143">
        <f>'Tbl 10'!M33/SUM('Tbl 10'!C33:N33)*100</f>
        <v>2.2140978273916501</v>
      </c>
      <c r="W33" s="143"/>
      <c r="X33" s="143">
        <f>'Tbl 10'!N33/SUM('Tbl 10'!C33:N33)*100</f>
        <v>19.917928514497582</v>
      </c>
      <c r="Y33" s="117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</row>
    <row r="35" spans="1:35">
      <c r="A35" s="6" t="s">
        <v>39</v>
      </c>
      <c r="B35" s="143">
        <f>'Tbl 10'!C35/SUM('Tbl 10'!C35:N35)*100</f>
        <v>2.0662873727844779</v>
      </c>
      <c r="C35" s="143"/>
      <c r="D35" s="143">
        <f>'Tbl 10'!D35/SUM('Tbl 10'!C35:N35)*100</f>
        <v>7.4526363970954623</v>
      </c>
      <c r="E35" s="143"/>
      <c r="F35" s="143">
        <f>'Tbl 10'!E35/SUM('Tbl 10'!C35:N35)*100</f>
        <v>41.369911008740509</v>
      </c>
      <c r="G35" s="143"/>
      <c r="H35" s="143">
        <f>'Tbl 10'!F35/SUM('Tbl 10'!C35:N35)*100</f>
        <v>1.5659808870661245</v>
      </c>
      <c r="I35" s="143"/>
      <c r="J35" s="143">
        <f>'Tbl 10'!G35/SUM('Tbl 10'!C35:N35)*100</f>
        <v>1.4358037138566604</v>
      </c>
      <c r="K35" s="143"/>
      <c r="L35" s="143">
        <f>'Tbl 10'!H35/SUM('Tbl 10'!C35:N35)*100</f>
        <v>8.3496705946330003</v>
      </c>
      <c r="M35" s="143"/>
      <c r="N35" s="143">
        <f>'Tbl 10'!I35/SUM('Tbl 10'!C35:N35)*100</f>
        <v>0.51972526404539354</v>
      </c>
      <c r="O35" s="143"/>
      <c r="P35" s="143">
        <f>'Tbl 10'!J35/SUM('Tbl 10'!C35:N35)*100</f>
        <v>0</v>
      </c>
      <c r="Q35" s="143"/>
      <c r="R35" s="143">
        <f>'Tbl 10'!K35/SUM('Tbl 10'!C35:N35)*100</f>
        <v>4.351398256220314</v>
      </c>
      <c r="S35" s="143"/>
      <c r="T35" s="143">
        <f>'Tbl 10'!L35/SUM('Tbl 10'!C35:N35)*100</f>
        <v>6.8864896691479247</v>
      </c>
      <c r="U35" s="143"/>
      <c r="V35" s="143">
        <f>'Tbl 10'!M35/SUM('Tbl 10'!C35:N35)*100</f>
        <v>2.2767139576507831</v>
      </c>
      <c r="W35" s="143"/>
      <c r="X35" s="143">
        <f>'Tbl 10'!N35/SUM('Tbl 10'!C35:N35)*100</f>
        <v>23.725382878759344</v>
      </c>
      <c r="Y35" s="117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>
      <c r="A36" s="6" t="s">
        <v>40</v>
      </c>
      <c r="B36" s="143">
        <f>'Tbl 10'!C36/SUM('Tbl 10'!C36:N36)*100</f>
        <v>2.644800227974927</v>
      </c>
      <c r="C36" s="143"/>
      <c r="D36" s="143">
        <f>'Tbl 10'!D36/SUM('Tbl 10'!C36:N36)*100</f>
        <v>6.7383595656291222</v>
      </c>
      <c r="E36" s="143"/>
      <c r="F36" s="143">
        <f>'Tbl 10'!E36/SUM('Tbl 10'!C36:N36)*100</f>
        <v>40.1635483974216</v>
      </c>
      <c r="G36" s="143"/>
      <c r="H36" s="143">
        <f>'Tbl 10'!F36/SUM('Tbl 10'!C36:N36)*100</f>
        <v>2.8258178214356127</v>
      </c>
      <c r="I36" s="143"/>
      <c r="J36" s="143">
        <f>'Tbl 10'!G36/SUM('Tbl 10'!C36:N36)*100</f>
        <v>1.2893583982654342</v>
      </c>
      <c r="K36" s="143"/>
      <c r="L36" s="143">
        <f>'Tbl 10'!H36/SUM('Tbl 10'!C36:N36)*100</f>
        <v>8.4642891313412694</v>
      </c>
      <c r="M36" s="143"/>
      <c r="N36" s="143">
        <f>'Tbl 10'!I36/SUM('Tbl 10'!C36:N36)*100</f>
        <v>0.58812557157534084</v>
      </c>
      <c r="O36" s="143"/>
      <c r="P36" s="143">
        <f>'Tbl 10'!J36/SUM('Tbl 10'!C36:N36)*100</f>
        <v>1.4603218163060387</v>
      </c>
      <c r="Q36" s="143"/>
      <c r="R36" s="143">
        <f>'Tbl 10'!K36/SUM('Tbl 10'!C36:N36)*100</f>
        <v>3.8969250937605899</v>
      </c>
      <c r="S36" s="143"/>
      <c r="T36" s="143">
        <f>'Tbl 10'!L36/SUM('Tbl 10'!C36:N36)*100</f>
        <v>7.1726819117509724</v>
      </c>
      <c r="U36" s="143"/>
      <c r="V36" s="143">
        <f>'Tbl 10'!M36/SUM('Tbl 10'!C36:N36)*100</f>
        <v>3.9007151533375737</v>
      </c>
      <c r="W36" s="143"/>
      <c r="X36" s="143">
        <f>'Tbl 10'!N36/SUM('Tbl 10'!C36:N36)*100</f>
        <v>20.855056911201515</v>
      </c>
      <c r="Y36" s="117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>
      <c r="A37" s="6" t="s">
        <v>41</v>
      </c>
      <c r="B37" s="143">
        <f>'Tbl 10'!C37/SUM('Tbl 10'!C37:N37)*100</f>
        <v>2.6269573749992774</v>
      </c>
      <c r="C37" s="143"/>
      <c r="D37" s="143">
        <f>'Tbl 10'!D37/SUM('Tbl 10'!C37:N37)*100</f>
        <v>6.9973979478324564</v>
      </c>
      <c r="E37" s="143"/>
      <c r="F37" s="143">
        <f>'Tbl 10'!E37/SUM('Tbl 10'!C37:N37)*100</f>
        <v>40.046470035077363</v>
      </c>
      <c r="G37" s="143"/>
      <c r="H37" s="143">
        <f>'Tbl 10'!F37/SUM('Tbl 10'!C37:N37)*100</f>
        <v>2.2982616823835751</v>
      </c>
      <c r="I37" s="143"/>
      <c r="J37" s="143">
        <f>'Tbl 10'!G37/SUM('Tbl 10'!C37:N37)*100</f>
        <v>1.0616153056439281</v>
      </c>
      <c r="K37" s="143"/>
      <c r="L37" s="143">
        <f>'Tbl 10'!H37/SUM('Tbl 10'!C37:N37)*100</f>
        <v>10.016037626795029</v>
      </c>
      <c r="M37" s="143"/>
      <c r="N37" s="143">
        <f>'Tbl 10'!I37/SUM('Tbl 10'!C37:N37)*100</f>
        <v>1.2412459476725355</v>
      </c>
      <c r="O37" s="143"/>
      <c r="P37" s="143">
        <f>'Tbl 10'!J37/SUM('Tbl 10'!C37:N37)*100</f>
        <v>0.85215748941724068</v>
      </c>
      <c r="Q37" s="143"/>
      <c r="R37" s="143">
        <f>'Tbl 10'!K37/SUM('Tbl 10'!C37:N37)*100</f>
        <v>4.6271648140465151</v>
      </c>
      <c r="S37" s="143"/>
      <c r="T37" s="143">
        <f>'Tbl 10'!L37/SUM('Tbl 10'!C37:N37)*100</f>
        <v>6.7819861176103977</v>
      </c>
      <c r="U37" s="143"/>
      <c r="V37" s="143">
        <f>'Tbl 10'!M37/SUM('Tbl 10'!C37:N37)*100</f>
        <v>2.0357226347410418</v>
      </c>
      <c r="W37" s="143"/>
      <c r="X37" s="143">
        <f>'Tbl 10'!N37/SUM('Tbl 10'!C37:N37)*100</f>
        <v>21.414983023780621</v>
      </c>
      <c r="Y37" s="117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>
      <c r="A38" s="35" t="s">
        <v>42</v>
      </c>
      <c r="B38" s="55">
        <f>'Tbl 10'!C38/SUM('Tbl 10'!C38:N38)*100</f>
        <v>1.6507969805856533</v>
      </c>
      <c r="C38" s="55"/>
      <c r="D38" s="55">
        <f>'Tbl 10'!D38/SUM('Tbl 10'!C38:N38)*100</f>
        <v>6.6662964854557085</v>
      </c>
      <c r="E38" s="55"/>
      <c r="F38" s="55">
        <f>'Tbl 10'!E38/SUM('Tbl 10'!C38:N38)*100</f>
        <v>40.643402035129427</v>
      </c>
      <c r="G38" s="55"/>
      <c r="H38" s="55">
        <f>'Tbl 10'!F38/SUM('Tbl 10'!C38:N38)*100</f>
        <v>3.072853869209252</v>
      </c>
      <c r="I38" s="55"/>
      <c r="J38" s="55">
        <f>'Tbl 10'!G38/SUM('Tbl 10'!C38:N38)*100</f>
        <v>1.6274598992860421</v>
      </c>
      <c r="K38" s="55"/>
      <c r="L38" s="55">
        <f>'Tbl 10'!H38/SUM('Tbl 10'!C38:N38)*100</f>
        <v>10.660284677777922</v>
      </c>
      <c r="M38" s="55"/>
      <c r="N38" s="55">
        <f>'Tbl 10'!I38/SUM('Tbl 10'!C38:N38)*100</f>
        <v>0.32479101918784314</v>
      </c>
      <c r="O38" s="55"/>
      <c r="P38" s="55">
        <f>'Tbl 10'!J38/SUM('Tbl 10'!C38:N38)*100</f>
        <v>0.87550661843103728</v>
      </c>
      <c r="Q38" s="55"/>
      <c r="R38" s="55">
        <f>'Tbl 10'!K38/SUM('Tbl 10'!C38:N38)*100</f>
        <v>6.2469296122495654</v>
      </c>
      <c r="S38" s="55"/>
      <c r="T38" s="55">
        <f>'Tbl 10'!L38/SUM('Tbl 10'!C38:N38)*100</f>
        <v>7.0725784691920808</v>
      </c>
      <c r="U38" s="55"/>
      <c r="V38" s="55">
        <f>'Tbl 10'!M38/SUM('Tbl 10'!C38:N38)*100</f>
        <v>0.99594223899463885</v>
      </c>
      <c r="W38" s="55"/>
      <c r="X38" s="55">
        <f>'Tbl 10'!N38/SUM('Tbl 10'!C38:N38)*100</f>
        <v>20.163158094500819</v>
      </c>
      <c r="Y38" s="117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>
      <c r="A39" s="6" t="s">
        <v>132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1" spans="1:35">
      <c r="A41" s="6" t="s">
        <v>133</v>
      </c>
    </row>
  </sheetData>
  <mergeCells count="31">
    <mergeCell ref="L8:M8"/>
    <mergeCell ref="N8:O8"/>
    <mergeCell ref="P8:Q8"/>
    <mergeCell ref="R8:S8"/>
    <mergeCell ref="T8:U8"/>
    <mergeCell ref="V8:W8"/>
    <mergeCell ref="N7:O7"/>
    <mergeCell ref="P7:Q7"/>
    <mergeCell ref="R7:S7"/>
    <mergeCell ref="T7:U7"/>
    <mergeCell ref="V7:W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L7:M7"/>
    <mergeCell ref="A1:X1"/>
    <mergeCell ref="A3:X3"/>
    <mergeCell ref="A4:X4"/>
    <mergeCell ref="D6:E6"/>
    <mergeCell ref="F6:G6"/>
    <mergeCell ref="H6:I6"/>
    <mergeCell ref="J6:K6"/>
    <mergeCell ref="N6:O6"/>
    <mergeCell ref="R6:S6"/>
  </mergeCells>
  <printOptions horizontalCentered="1"/>
  <pageMargins left="0.75" right="0.75" top="0.87" bottom="0.88" header="0.67" footer="0.5"/>
  <pageSetup scale="85" orientation="landscape" r:id="rId1"/>
  <headerFooter scaleWithDoc="0" alignWithMargins="0">
    <oddFooter>&amp;L&amp;"Arial,Italic"MSDE - LFRO   2/2017&amp;9
&amp;C&amp;P&amp;R&amp;"Arial,Italic"Selected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Tbl1</vt:lpstr>
      <vt:lpstr>Tbl2</vt:lpstr>
      <vt:lpstr>Tbl3</vt:lpstr>
      <vt:lpstr>Tbl4</vt:lpstr>
      <vt:lpstr>Tbl5</vt:lpstr>
      <vt:lpstr>Tbl6</vt:lpstr>
      <vt:lpstr>Tbl 7</vt:lpstr>
      <vt:lpstr>Tbl8</vt:lpstr>
      <vt:lpstr>Tbl9</vt:lpstr>
      <vt:lpstr>Tbl 10</vt:lpstr>
      <vt:lpstr>Tbl11</vt:lpstr>
      <vt:lpstr>'Tbl 10'!Print_Area</vt:lpstr>
      <vt:lpstr>'Tbl 7'!Print_Area</vt:lpstr>
      <vt:lpstr>'Tbl11'!Print_Area</vt:lpstr>
      <vt:lpstr>'Tbl2'!Print_Area</vt:lpstr>
      <vt:lpstr>'Tbl9'!Print_Area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Gunning</dc:creator>
  <cp:lastModifiedBy>Donna Gunning</cp:lastModifiedBy>
  <dcterms:created xsi:type="dcterms:W3CDTF">2018-05-07T15:59:11Z</dcterms:created>
  <dcterms:modified xsi:type="dcterms:W3CDTF">2018-05-07T15:59:48Z</dcterms:modified>
</cp:coreProperties>
</file>