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-150" windowWidth="12120" windowHeight="9120" tabRatio="475" activeTab="18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45621"/>
</workbook>
</file>

<file path=xl/calcChain.xml><?xml version="1.0" encoding="utf-8"?>
<calcChain xmlns="http://schemas.openxmlformats.org/spreadsheetml/2006/main">
  <c r="M39" i="31" l="1"/>
  <c r="L39" i="31"/>
  <c r="M38" i="31"/>
  <c r="L38" i="31"/>
  <c r="M37" i="31"/>
  <c r="L37" i="31"/>
  <c r="M36" i="31"/>
  <c r="L36" i="31"/>
  <c r="M34" i="31"/>
  <c r="L34" i="31"/>
  <c r="M33" i="31"/>
  <c r="L33" i="31"/>
  <c r="M32" i="31"/>
  <c r="L32" i="31"/>
  <c r="M31" i="31"/>
  <c r="L31" i="31"/>
  <c r="M30" i="31"/>
  <c r="L30" i="31"/>
  <c r="M28" i="31"/>
  <c r="L28" i="31"/>
  <c r="M27" i="31"/>
  <c r="L27" i="31"/>
  <c r="M26" i="31"/>
  <c r="L26" i="31"/>
  <c r="M25" i="31"/>
  <c r="L25" i="31"/>
  <c r="M24" i="31"/>
  <c r="L24" i="31"/>
  <c r="M22" i="31"/>
  <c r="L22" i="31"/>
  <c r="M21" i="31"/>
  <c r="L21" i="31"/>
  <c r="M20" i="31"/>
  <c r="L20" i="31"/>
  <c r="M19" i="31"/>
  <c r="L19" i="31"/>
  <c r="M18" i="31"/>
  <c r="L18" i="31"/>
  <c r="L13" i="31"/>
  <c r="M13" i="31"/>
  <c r="L14" i="31"/>
  <c r="M14" i="31"/>
  <c r="L15" i="31"/>
  <c r="M15" i="31"/>
  <c r="L16" i="31"/>
  <c r="M16" i="31"/>
  <c r="M39" i="29" l="1"/>
  <c r="L39" i="29"/>
  <c r="M38" i="29"/>
  <c r="L38" i="29"/>
  <c r="M37" i="29"/>
  <c r="L37" i="29"/>
  <c r="M36" i="29"/>
  <c r="L36" i="29"/>
  <c r="M34" i="29"/>
  <c r="L34" i="29"/>
  <c r="M33" i="29"/>
  <c r="L33" i="29"/>
  <c r="M32" i="29"/>
  <c r="L32" i="29"/>
  <c r="M31" i="29"/>
  <c r="L31" i="29"/>
  <c r="M30" i="29"/>
  <c r="L30" i="29"/>
  <c r="M28" i="29"/>
  <c r="L28" i="29"/>
  <c r="M27" i="29"/>
  <c r="L27" i="29"/>
  <c r="M26" i="29"/>
  <c r="L26" i="29"/>
  <c r="M25" i="29"/>
  <c r="L25" i="29"/>
  <c r="M24" i="29"/>
  <c r="L24" i="29"/>
  <c r="M22" i="29"/>
  <c r="L22" i="29"/>
  <c r="M21" i="29"/>
  <c r="L21" i="29"/>
  <c r="M20" i="29"/>
  <c r="L20" i="29"/>
  <c r="M19" i="29"/>
  <c r="L19" i="29"/>
  <c r="M18" i="29"/>
  <c r="L18" i="29"/>
  <c r="L13" i="29"/>
  <c r="M13" i="29"/>
  <c r="L14" i="29"/>
  <c r="M14" i="29"/>
  <c r="L15" i="29"/>
  <c r="M15" i="29"/>
  <c r="L16" i="29"/>
  <c r="M16" i="29"/>
  <c r="M39" i="27"/>
  <c r="L39" i="27"/>
  <c r="M38" i="27"/>
  <c r="L38" i="27"/>
  <c r="M37" i="27"/>
  <c r="L37" i="27"/>
  <c r="M36" i="27"/>
  <c r="L36" i="27"/>
  <c r="M34" i="27"/>
  <c r="L34" i="27"/>
  <c r="M33" i="27"/>
  <c r="L33" i="27"/>
  <c r="M32" i="27"/>
  <c r="L32" i="27"/>
  <c r="M31" i="27"/>
  <c r="L31" i="27"/>
  <c r="M30" i="27"/>
  <c r="L30" i="27"/>
  <c r="M28" i="27"/>
  <c r="L28" i="27"/>
  <c r="M27" i="27"/>
  <c r="L27" i="27"/>
  <c r="M26" i="27"/>
  <c r="L26" i="27"/>
  <c r="M25" i="27"/>
  <c r="L25" i="27"/>
  <c r="M24" i="27"/>
  <c r="L24" i="27"/>
  <c r="M22" i="27"/>
  <c r="L22" i="27"/>
  <c r="M21" i="27"/>
  <c r="L21" i="27"/>
  <c r="M20" i="27"/>
  <c r="L20" i="27"/>
  <c r="M19" i="27"/>
  <c r="L19" i="27"/>
  <c r="M18" i="27"/>
  <c r="L18" i="27"/>
  <c r="M16" i="27"/>
  <c r="L16" i="27"/>
  <c r="M15" i="27"/>
  <c r="L15" i="27"/>
  <c r="M14" i="27"/>
  <c r="L14" i="27"/>
  <c r="M13" i="27"/>
  <c r="L13" i="27"/>
  <c r="M39" i="26"/>
  <c r="L39" i="26"/>
  <c r="M38" i="26"/>
  <c r="L38" i="26"/>
  <c r="M37" i="26"/>
  <c r="L37" i="26"/>
  <c r="M36" i="26"/>
  <c r="L36" i="26"/>
  <c r="M34" i="26"/>
  <c r="L34" i="26"/>
  <c r="M33" i="26"/>
  <c r="L33" i="26"/>
  <c r="M32" i="26"/>
  <c r="L32" i="26"/>
  <c r="M31" i="26"/>
  <c r="L31" i="26"/>
  <c r="M30" i="26"/>
  <c r="L30" i="26"/>
  <c r="M28" i="26"/>
  <c r="L28" i="26"/>
  <c r="M27" i="26"/>
  <c r="L27" i="26"/>
  <c r="M26" i="26"/>
  <c r="L26" i="26"/>
  <c r="M25" i="26"/>
  <c r="L25" i="26"/>
  <c r="M24" i="26"/>
  <c r="L24" i="26"/>
  <c r="M22" i="26"/>
  <c r="L22" i="26"/>
  <c r="M21" i="26"/>
  <c r="L21" i="26"/>
  <c r="M20" i="26"/>
  <c r="L20" i="26"/>
  <c r="M19" i="26"/>
  <c r="L19" i="26"/>
  <c r="M18" i="26"/>
  <c r="L18" i="26"/>
  <c r="M16" i="26"/>
  <c r="L16" i="26"/>
  <c r="M15" i="26"/>
  <c r="L15" i="26"/>
  <c r="M14" i="26"/>
  <c r="L14" i="26"/>
  <c r="M13" i="26"/>
  <c r="L13" i="26"/>
  <c r="M39" i="24"/>
  <c r="L39" i="24"/>
  <c r="M38" i="24"/>
  <c r="L38" i="24"/>
  <c r="M37" i="24"/>
  <c r="L37" i="24"/>
  <c r="M36" i="24"/>
  <c r="L36" i="24"/>
  <c r="M34" i="24"/>
  <c r="L34" i="24"/>
  <c r="M33" i="24"/>
  <c r="L33" i="24"/>
  <c r="M32" i="24"/>
  <c r="L32" i="24"/>
  <c r="M31" i="24"/>
  <c r="L31" i="24"/>
  <c r="M30" i="24"/>
  <c r="L30" i="24"/>
  <c r="M28" i="24"/>
  <c r="L28" i="24"/>
  <c r="M27" i="24"/>
  <c r="L27" i="24"/>
  <c r="M26" i="24"/>
  <c r="L26" i="24"/>
  <c r="M25" i="24"/>
  <c r="L25" i="24"/>
  <c r="M24" i="24"/>
  <c r="L24" i="24"/>
  <c r="M22" i="24"/>
  <c r="L22" i="24"/>
  <c r="M21" i="24"/>
  <c r="L21" i="24"/>
  <c r="M20" i="24"/>
  <c r="L20" i="24"/>
  <c r="M19" i="24"/>
  <c r="L19" i="24"/>
  <c r="M18" i="24"/>
  <c r="L18" i="24"/>
  <c r="M16" i="24"/>
  <c r="L16" i="24"/>
  <c r="M15" i="24"/>
  <c r="L15" i="24"/>
  <c r="M14" i="24"/>
  <c r="L14" i="24"/>
  <c r="M13" i="24"/>
  <c r="L13" i="24"/>
  <c r="M39" i="23"/>
  <c r="L39" i="23"/>
  <c r="M38" i="23"/>
  <c r="L38" i="23"/>
  <c r="M37" i="23"/>
  <c r="L37" i="23"/>
  <c r="M36" i="23"/>
  <c r="L36" i="23"/>
  <c r="M34" i="23"/>
  <c r="L34" i="23"/>
  <c r="M33" i="23"/>
  <c r="L33" i="23"/>
  <c r="M32" i="23"/>
  <c r="L32" i="23"/>
  <c r="M31" i="23"/>
  <c r="L31" i="23"/>
  <c r="M30" i="23"/>
  <c r="L30" i="23"/>
  <c r="M28" i="23"/>
  <c r="L28" i="23"/>
  <c r="M27" i="23"/>
  <c r="L27" i="23"/>
  <c r="M26" i="23"/>
  <c r="L26" i="23"/>
  <c r="M25" i="23"/>
  <c r="L25" i="23"/>
  <c r="M24" i="23"/>
  <c r="L24" i="23"/>
  <c r="M22" i="23"/>
  <c r="L22" i="23"/>
  <c r="M21" i="23"/>
  <c r="L21" i="23"/>
  <c r="M20" i="23"/>
  <c r="L20" i="23"/>
  <c r="M19" i="23"/>
  <c r="L19" i="23"/>
  <c r="M18" i="23"/>
  <c r="L18" i="23"/>
  <c r="M16" i="23"/>
  <c r="L16" i="23"/>
  <c r="M15" i="23"/>
  <c r="L15" i="23"/>
  <c r="M14" i="23"/>
  <c r="L14" i="23"/>
  <c r="M39" i="22"/>
  <c r="L39" i="22"/>
  <c r="M38" i="22"/>
  <c r="L38" i="22"/>
  <c r="M37" i="22"/>
  <c r="L37" i="22"/>
  <c r="M36" i="22"/>
  <c r="L36" i="22"/>
  <c r="M34" i="22"/>
  <c r="L34" i="22"/>
  <c r="M33" i="22"/>
  <c r="L33" i="22"/>
  <c r="M32" i="22"/>
  <c r="L32" i="22"/>
  <c r="M31" i="22"/>
  <c r="L31" i="22"/>
  <c r="M30" i="22"/>
  <c r="L30" i="22"/>
  <c r="M28" i="22"/>
  <c r="L28" i="22"/>
  <c r="M27" i="22"/>
  <c r="L27" i="22"/>
  <c r="M26" i="22"/>
  <c r="L26" i="22"/>
  <c r="M25" i="22"/>
  <c r="L25" i="22"/>
  <c r="M24" i="22"/>
  <c r="L24" i="22"/>
  <c r="M22" i="22"/>
  <c r="L22" i="22"/>
  <c r="M21" i="22"/>
  <c r="L21" i="22"/>
  <c r="M20" i="22"/>
  <c r="L20" i="22"/>
  <c r="M19" i="22"/>
  <c r="L19" i="22"/>
  <c r="M18" i="22"/>
  <c r="L18" i="22"/>
  <c r="L13" i="22"/>
  <c r="M13" i="22"/>
  <c r="L14" i="22"/>
  <c r="M14" i="22"/>
  <c r="L15" i="22"/>
  <c r="M15" i="22"/>
  <c r="L16" i="22"/>
  <c r="M16" i="22"/>
  <c r="M39" i="38"/>
  <c r="L39" i="38"/>
  <c r="M38" i="38"/>
  <c r="L38" i="38"/>
  <c r="M37" i="38"/>
  <c r="L37" i="38"/>
  <c r="M36" i="38"/>
  <c r="L36" i="38"/>
  <c r="M34" i="38"/>
  <c r="L34" i="38"/>
  <c r="M33" i="38"/>
  <c r="L33" i="38"/>
  <c r="M32" i="38"/>
  <c r="L32" i="38"/>
  <c r="M31" i="38"/>
  <c r="L31" i="38"/>
  <c r="M30" i="38"/>
  <c r="L30" i="38"/>
  <c r="M28" i="38"/>
  <c r="L28" i="38"/>
  <c r="M27" i="38"/>
  <c r="L27" i="38"/>
  <c r="M26" i="38"/>
  <c r="L26" i="38"/>
  <c r="M25" i="38"/>
  <c r="L25" i="38"/>
  <c r="M24" i="38"/>
  <c r="L24" i="38"/>
  <c r="M22" i="38"/>
  <c r="L22" i="38"/>
  <c r="M21" i="38"/>
  <c r="L21" i="38"/>
  <c r="M20" i="38"/>
  <c r="L20" i="38"/>
  <c r="M19" i="38"/>
  <c r="L19" i="38"/>
  <c r="M18" i="38"/>
  <c r="L18" i="38"/>
  <c r="L13" i="38"/>
  <c r="M13" i="38"/>
  <c r="L14" i="38"/>
  <c r="M14" i="38"/>
  <c r="L15" i="38"/>
  <c r="M15" i="38"/>
  <c r="L16" i="38"/>
  <c r="M16" i="38"/>
  <c r="L37" i="40" l="1"/>
  <c r="L18" i="40"/>
  <c r="K13" i="40"/>
  <c r="M13" i="40" s="1"/>
  <c r="K14" i="40"/>
  <c r="M14" i="40" s="1"/>
  <c r="K15" i="40"/>
  <c r="L15" i="40" s="1"/>
  <c r="K16" i="40"/>
  <c r="M16" i="40" s="1"/>
  <c r="K18" i="40"/>
  <c r="M18" i="40" s="1"/>
  <c r="K19" i="40"/>
  <c r="M19" i="40" s="1"/>
  <c r="K20" i="40"/>
  <c r="L20" i="40" s="1"/>
  <c r="K21" i="40"/>
  <c r="M21" i="40" s="1"/>
  <c r="K22" i="40"/>
  <c r="M22" i="40" s="1"/>
  <c r="K24" i="40"/>
  <c r="M24" i="40" s="1"/>
  <c r="K25" i="40"/>
  <c r="L25" i="40" s="1"/>
  <c r="K26" i="40"/>
  <c r="M26" i="40" s="1"/>
  <c r="K27" i="40"/>
  <c r="M27" i="40" s="1"/>
  <c r="K28" i="40"/>
  <c r="M28" i="40" s="1"/>
  <c r="K30" i="40"/>
  <c r="M30" i="40" s="1"/>
  <c r="K31" i="40"/>
  <c r="M31" i="40" s="1"/>
  <c r="K32" i="40"/>
  <c r="M32" i="40" s="1"/>
  <c r="K33" i="40"/>
  <c r="M33" i="40" s="1"/>
  <c r="K34" i="40"/>
  <c r="L34" i="40" s="1"/>
  <c r="K36" i="40"/>
  <c r="M36" i="40" s="1"/>
  <c r="K37" i="40"/>
  <c r="M37" i="40" s="1"/>
  <c r="K38" i="40"/>
  <c r="M38" i="40" s="1"/>
  <c r="K39" i="40"/>
  <c r="M39" i="40" s="1"/>
  <c r="K12" i="40"/>
  <c r="M12" i="40" s="1"/>
  <c r="AK10" i="40"/>
  <c r="K10" i="40" s="1"/>
  <c r="M39" i="36"/>
  <c r="L39" i="36"/>
  <c r="M38" i="36"/>
  <c r="L38" i="36"/>
  <c r="M37" i="36"/>
  <c r="L37" i="36"/>
  <c r="M36" i="36"/>
  <c r="L36" i="36"/>
  <c r="M34" i="36"/>
  <c r="L34" i="36"/>
  <c r="M33" i="36"/>
  <c r="L33" i="36"/>
  <c r="M32" i="36"/>
  <c r="L32" i="36"/>
  <c r="M31" i="36"/>
  <c r="L31" i="36"/>
  <c r="M30" i="36"/>
  <c r="L30" i="36"/>
  <c r="M28" i="36"/>
  <c r="L28" i="36"/>
  <c r="M27" i="36"/>
  <c r="L27" i="36"/>
  <c r="M26" i="36"/>
  <c r="L26" i="36"/>
  <c r="M25" i="36"/>
  <c r="L25" i="36"/>
  <c r="M24" i="36"/>
  <c r="L24" i="36"/>
  <c r="M22" i="36"/>
  <c r="L22" i="36"/>
  <c r="M21" i="36"/>
  <c r="L21" i="36"/>
  <c r="M20" i="36"/>
  <c r="L20" i="36"/>
  <c r="M19" i="36"/>
  <c r="L19" i="36"/>
  <c r="M18" i="36"/>
  <c r="L18" i="36"/>
  <c r="M16" i="36"/>
  <c r="L16" i="36"/>
  <c r="M15" i="36"/>
  <c r="L15" i="36"/>
  <c r="M14" i="36"/>
  <c r="L14" i="36"/>
  <c r="M13" i="36"/>
  <c r="L13" i="36"/>
  <c r="M12" i="36"/>
  <c r="L12" i="36"/>
  <c r="M10" i="36"/>
  <c r="L10" i="36"/>
  <c r="K10" i="36"/>
  <c r="K13" i="36"/>
  <c r="K14" i="36"/>
  <c r="K15" i="36"/>
  <c r="K16" i="36"/>
  <c r="K18" i="36"/>
  <c r="K19" i="36"/>
  <c r="K20" i="36"/>
  <c r="K21" i="36"/>
  <c r="K22" i="36"/>
  <c r="K24" i="36"/>
  <c r="K25" i="36"/>
  <c r="K26" i="36"/>
  <c r="K27" i="36"/>
  <c r="K28" i="36"/>
  <c r="K30" i="36"/>
  <c r="K31" i="36"/>
  <c r="K32" i="36"/>
  <c r="K33" i="36"/>
  <c r="K34" i="36"/>
  <c r="K36" i="36"/>
  <c r="K37" i="36"/>
  <c r="K38" i="36"/>
  <c r="K39" i="36"/>
  <c r="K12" i="36"/>
  <c r="L13" i="40" l="1"/>
  <c r="L32" i="40"/>
  <c r="L22" i="40"/>
  <c r="L27" i="40"/>
  <c r="L10" i="40"/>
  <c r="M10" i="40"/>
  <c r="L30" i="40"/>
  <c r="L39" i="40"/>
  <c r="M15" i="40"/>
  <c r="M20" i="40"/>
  <c r="M25" i="40"/>
  <c r="M34" i="40"/>
  <c r="L12" i="40"/>
  <c r="L14" i="40"/>
  <c r="L16" i="40"/>
  <c r="L19" i="40"/>
  <c r="L21" i="40"/>
  <c r="L24" i="40"/>
  <c r="L26" i="40"/>
  <c r="L28" i="40"/>
  <c r="L31" i="40"/>
  <c r="L33" i="40"/>
  <c r="L36" i="40"/>
  <c r="L38" i="40"/>
  <c r="AW39" i="36"/>
  <c r="AW38" i="36"/>
  <c r="AW37" i="36"/>
  <c r="AW36" i="36"/>
  <c r="AW34" i="36"/>
  <c r="AW33" i="36"/>
  <c r="AW32" i="36"/>
  <c r="AW31" i="36"/>
  <c r="AW30" i="36"/>
  <c r="AW28" i="36"/>
  <c r="AW27" i="36"/>
  <c r="AW26" i="36"/>
  <c r="AW25" i="36"/>
  <c r="AW24" i="36"/>
  <c r="AW22" i="36"/>
  <c r="AW21" i="36"/>
  <c r="AW20" i="36"/>
  <c r="AW19" i="36"/>
  <c r="AW18" i="36"/>
  <c r="AW16" i="36"/>
  <c r="AW15" i="36"/>
  <c r="AW14" i="36"/>
  <c r="AW13" i="36"/>
  <c r="AW12" i="36"/>
  <c r="AV10" i="36"/>
  <c r="K25" i="35"/>
  <c r="M25" i="35" s="1"/>
  <c r="CH39" i="35"/>
  <c r="K39" i="35" s="1"/>
  <c r="M39" i="35" s="1"/>
  <c r="CH38" i="35"/>
  <c r="K38" i="35" s="1"/>
  <c r="CH37" i="35"/>
  <c r="K37" i="35" s="1"/>
  <c r="CH36" i="35"/>
  <c r="K36" i="35" s="1"/>
  <c r="CH34" i="35"/>
  <c r="K34" i="35" s="1"/>
  <c r="M34" i="35" s="1"/>
  <c r="CH33" i="35"/>
  <c r="K33" i="35" s="1"/>
  <c r="CH32" i="35"/>
  <c r="K32" i="35" s="1"/>
  <c r="CH31" i="35"/>
  <c r="K31" i="35" s="1"/>
  <c r="CH30" i="35"/>
  <c r="K30" i="35" s="1"/>
  <c r="L30" i="35" s="1"/>
  <c r="CH28" i="35"/>
  <c r="K28" i="35" s="1"/>
  <c r="CH27" i="35"/>
  <c r="K27" i="35" s="1"/>
  <c r="CH26" i="35"/>
  <c r="K26" i="35" s="1"/>
  <c r="CH25" i="35"/>
  <c r="CH24" i="35"/>
  <c r="K24" i="35" s="1"/>
  <c r="CH22" i="35"/>
  <c r="K22" i="35" s="1"/>
  <c r="CH21" i="35"/>
  <c r="K21" i="35" s="1"/>
  <c r="CH20" i="35"/>
  <c r="K20" i="35" s="1"/>
  <c r="M20" i="35" s="1"/>
  <c r="CH19" i="35"/>
  <c r="K19" i="35" s="1"/>
  <c r="CH18" i="35"/>
  <c r="K18" i="35" s="1"/>
  <c r="CH16" i="35"/>
  <c r="K16" i="35" s="1"/>
  <c r="CH15" i="35"/>
  <c r="K15" i="35" s="1"/>
  <c r="L15" i="35" s="1"/>
  <c r="CH14" i="35"/>
  <c r="K14" i="35" s="1"/>
  <c r="CH13" i="35"/>
  <c r="K13" i="35" s="1"/>
  <c r="CH12" i="35"/>
  <c r="K12" i="35" s="1"/>
  <c r="CH10" i="35"/>
  <c r="K10" i="35" s="1"/>
  <c r="M14" i="34"/>
  <c r="L15" i="34"/>
  <c r="M15" i="34"/>
  <c r="M19" i="34"/>
  <c r="L20" i="34"/>
  <c r="M20" i="34"/>
  <c r="M24" i="34"/>
  <c r="L25" i="34"/>
  <c r="M25" i="34"/>
  <c r="M28" i="34"/>
  <c r="L30" i="34"/>
  <c r="M30" i="34"/>
  <c r="M33" i="34"/>
  <c r="L34" i="34"/>
  <c r="M34" i="34"/>
  <c r="M38" i="34"/>
  <c r="L39" i="34"/>
  <c r="M39" i="34"/>
  <c r="M10" i="34"/>
  <c r="L10" i="34"/>
  <c r="K10" i="34"/>
  <c r="K13" i="34"/>
  <c r="L13" i="34" s="1"/>
  <c r="K14" i="34"/>
  <c r="L14" i="34" s="1"/>
  <c r="K15" i="34"/>
  <c r="K16" i="34"/>
  <c r="L16" i="34" s="1"/>
  <c r="K18" i="34"/>
  <c r="L18" i="34" s="1"/>
  <c r="K19" i="34"/>
  <c r="L19" i="34" s="1"/>
  <c r="K20" i="34"/>
  <c r="K21" i="34"/>
  <c r="M21" i="34" s="1"/>
  <c r="K22" i="34"/>
  <c r="L22" i="34" s="1"/>
  <c r="K24" i="34"/>
  <c r="L24" i="34" s="1"/>
  <c r="K25" i="34"/>
  <c r="K26" i="34"/>
  <c r="L26" i="34" s="1"/>
  <c r="K27" i="34"/>
  <c r="L27" i="34" s="1"/>
  <c r="K28" i="34"/>
  <c r="L28" i="34" s="1"/>
  <c r="K30" i="34"/>
  <c r="K31" i="34"/>
  <c r="L31" i="34" s="1"/>
  <c r="K32" i="34"/>
  <c r="L32" i="34" s="1"/>
  <c r="K33" i="34"/>
  <c r="L33" i="34" s="1"/>
  <c r="K34" i="34"/>
  <c r="K36" i="34"/>
  <c r="L36" i="34" s="1"/>
  <c r="K37" i="34"/>
  <c r="M37" i="34" s="1"/>
  <c r="K38" i="34"/>
  <c r="L38" i="34" s="1"/>
  <c r="K39" i="34"/>
  <c r="K12" i="34"/>
  <c r="L12" i="34" s="1"/>
  <c r="M10" i="35" l="1"/>
  <c r="L10" i="35"/>
  <c r="L12" i="35"/>
  <c r="M12" i="35"/>
  <c r="L16" i="35"/>
  <c r="M16" i="35"/>
  <c r="L21" i="35"/>
  <c r="M21" i="35"/>
  <c r="L26" i="35"/>
  <c r="M26" i="35"/>
  <c r="L31" i="35"/>
  <c r="M31" i="35"/>
  <c r="L36" i="35"/>
  <c r="M36" i="35"/>
  <c r="M13" i="35"/>
  <c r="L13" i="35"/>
  <c r="M18" i="35"/>
  <c r="L18" i="35"/>
  <c r="L22" i="35"/>
  <c r="M22" i="35"/>
  <c r="M27" i="35"/>
  <c r="L27" i="35"/>
  <c r="M32" i="35"/>
  <c r="L32" i="35"/>
  <c r="L37" i="35"/>
  <c r="M37" i="35"/>
  <c r="L14" i="35"/>
  <c r="M14" i="35"/>
  <c r="L19" i="35"/>
  <c r="M19" i="35"/>
  <c r="L24" i="35"/>
  <c r="M24" i="35"/>
  <c r="L28" i="35"/>
  <c r="M28" i="35"/>
  <c r="L33" i="35"/>
  <c r="M33" i="35"/>
  <c r="L38" i="35"/>
  <c r="M38" i="35"/>
  <c r="L20" i="35"/>
  <c r="L39" i="35"/>
  <c r="L25" i="35"/>
  <c r="L34" i="35"/>
  <c r="M15" i="35"/>
  <c r="M30" i="35"/>
  <c r="M32" i="34"/>
  <c r="M22" i="34"/>
  <c r="M18" i="34"/>
  <c r="M13" i="34"/>
  <c r="L37" i="34"/>
  <c r="M36" i="34"/>
  <c r="M31" i="34"/>
  <c r="M26" i="34"/>
  <c r="M16" i="34"/>
  <c r="L21" i="34"/>
  <c r="M27" i="34"/>
  <c r="M12" i="34"/>
  <c r="AW10" i="36"/>
  <c r="M39" i="33" l="1"/>
  <c r="L39" i="33"/>
  <c r="M38" i="33"/>
  <c r="L38" i="33"/>
  <c r="M37" i="33"/>
  <c r="L37" i="33"/>
  <c r="M36" i="33"/>
  <c r="L36" i="33"/>
  <c r="L34" i="33"/>
  <c r="M33" i="33"/>
  <c r="L33" i="33"/>
  <c r="M32" i="33"/>
  <c r="L32" i="33"/>
  <c r="M31" i="33"/>
  <c r="L31" i="33"/>
  <c r="M30" i="33"/>
  <c r="L30" i="33"/>
  <c r="M28" i="33"/>
  <c r="L28" i="33"/>
  <c r="M27" i="33"/>
  <c r="M26" i="33"/>
  <c r="L26" i="33"/>
  <c r="M25" i="33"/>
  <c r="L25" i="33"/>
  <c r="M24" i="33"/>
  <c r="L24" i="33"/>
  <c r="M22" i="33"/>
  <c r="M21" i="33"/>
  <c r="L21" i="33"/>
  <c r="M20" i="33"/>
  <c r="L20" i="33"/>
  <c r="M19" i="33"/>
  <c r="L19" i="33"/>
  <c r="M18" i="33"/>
  <c r="L18" i="33"/>
  <c r="M16" i="33"/>
  <c r="L16" i="33"/>
  <c r="M15" i="33"/>
  <c r="L15" i="33"/>
  <c r="M14" i="33"/>
  <c r="L14" i="33"/>
  <c r="M13" i="33"/>
  <c r="L13" i="33"/>
  <c r="BI39" i="33"/>
  <c r="K39" i="33" s="1"/>
  <c r="BI38" i="33"/>
  <c r="K38" i="33" s="1"/>
  <c r="BI37" i="33"/>
  <c r="K37" i="33" s="1"/>
  <c r="BI36" i="33"/>
  <c r="K36" i="33" s="1"/>
  <c r="BI34" i="33"/>
  <c r="K34" i="33" s="1"/>
  <c r="BI33" i="33"/>
  <c r="K33" i="33" s="1"/>
  <c r="BI32" i="33"/>
  <c r="K32" i="33" s="1"/>
  <c r="BI31" i="33"/>
  <c r="K31" i="33" s="1"/>
  <c r="BI30" i="33"/>
  <c r="K30" i="33" s="1"/>
  <c r="BI28" i="33"/>
  <c r="K28" i="33" s="1"/>
  <c r="BI27" i="33"/>
  <c r="K27" i="33" s="1"/>
  <c r="BI26" i="33"/>
  <c r="K26" i="33" s="1"/>
  <c r="BI25" i="33"/>
  <c r="K25" i="33" s="1"/>
  <c r="BI24" i="33"/>
  <c r="K24" i="33" s="1"/>
  <c r="BI22" i="33"/>
  <c r="K22" i="33" s="1"/>
  <c r="BI21" i="33"/>
  <c r="K21" i="33" s="1"/>
  <c r="BI20" i="33"/>
  <c r="K20" i="33" s="1"/>
  <c r="BI19" i="33"/>
  <c r="K19" i="33" s="1"/>
  <c r="BI18" i="33"/>
  <c r="K18" i="33" s="1"/>
  <c r="BI16" i="33"/>
  <c r="K16" i="33" s="1"/>
  <c r="BI15" i="33"/>
  <c r="K15" i="33" s="1"/>
  <c r="BI14" i="33"/>
  <c r="K14" i="33" s="1"/>
  <c r="BI13" i="33"/>
  <c r="K13" i="33" s="1"/>
  <c r="BI12" i="33"/>
  <c r="K12" i="33" s="1"/>
  <c r="BH10" i="33"/>
  <c r="BG10" i="33"/>
  <c r="BI10" i="33" l="1"/>
  <c r="K13" i="32" l="1"/>
  <c r="K14" i="32"/>
  <c r="K15" i="32"/>
  <c r="K16" i="32"/>
  <c r="K18" i="32"/>
  <c r="K19" i="32"/>
  <c r="K20" i="32"/>
  <c r="K21" i="32"/>
  <c r="K22" i="32"/>
  <c r="K24" i="32"/>
  <c r="K25" i="32"/>
  <c r="K26" i="32"/>
  <c r="K27" i="32"/>
  <c r="K28" i="32"/>
  <c r="K30" i="32"/>
  <c r="K31" i="32"/>
  <c r="K32" i="32"/>
  <c r="K33" i="32"/>
  <c r="K34" i="32"/>
  <c r="K36" i="32"/>
  <c r="K37" i="32"/>
  <c r="K38" i="32"/>
  <c r="K39" i="32"/>
  <c r="BI39" i="32"/>
  <c r="BI38" i="32"/>
  <c r="BI37" i="32"/>
  <c r="BI36" i="32"/>
  <c r="BI34" i="32"/>
  <c r="BI33" i="32"/>
  <c r="BI32" i="32"/>
  <c r="BI31" i="32"/>
  <c r="BI30" i="32"/>
  <c r="BI28" i="32"/>
  <c r="BI27" i="32"/>
  <c r="BI26" i="32"/>
  <c r="BI25" i="32"/>
  <c r="BI24" i="32"/>
  <c r="BI22" i="32"/>
  <c r="BI21" i="32"/>
  <c r="BI20" i="32"/>
  <c r="BI19" i="32"/>
  <c r="BI18" i="32"/>
  <c r="BI16" i="32"/>
  <c r="BI15" i="32"/>
  <c r="BI14" i="32"/>
  <c r="BI13" i="32"/>
  <c r="BI10" i="32" s="1"/>
  <c r="BI12" i="32"/>
  <c r="K12" i="32" s="1"/>
  <c r="BH10" i="32"/>
  <c r="BG10" i="32"/>
  <c r="K13" i="31"/>
  <c r="K14" i="31"/>
  <c r="K15" i="31"/>
  <c r="K16" i="31"/>
  <c r="K18" i="31"/>
  <c r="K19" i="31"/>
  <c r="K20" i="31"/>
  <c r="K21" i="31"/>
  <c r="K22" i="31"/>
  <c r="K24" i="31"/>
  <c r="K25" i="31"/>
  <c r="K26" i="31"/>
  <c r="K27" i="31"/>
  <c r="K28" i="31"/>
  <c r="K30" i="31"/>
  <c r="K31" i="31"/>
  <c r="K32" i="31"/>
  <c r="K33" i="31"/>
  <c r="K34" i="31"/>
  <c r="K36" i="31"/>
  <c r="K37" i="31"/>
  <c r="K38" i="31"/>
  <c r="K39" i="31"/>
  <c r="CF39" i="31"/>
  <c r="CG39" i="31" s="1"/>
  <c r="CF38" i="31"/>
  <c r="CG38" i="31" s="1"/>
  <c r="CF37" i="31"/>
  <c r="CG37" i="31" s="1"/>
  <c r="CF36" i="31"/>
  <c r="CG36" i="31" s="1"/>
  <c r="CF34" i="31"/>
  <c r="CG34" i="31" s="1"/>
  <c r="CF33" i="31"/>
  <c r="CG33" i="31" s="1"/>
  <c r="CF32" i="31"/>
  <c r="CG32" i="31" s="1"/>
  <c r="CF31" i="31"/>
  <c r="CG31" i="31" s="1"/>
  <c r="CF30" i="31"/>
  <c r="CG30" i="31" s="1"/>
  <c r="CF28" i="31"/>
  <c r="CG28" i="31" s="1"/>
  <c r="CF27" i="31"/>
  <c r="CG27" i="31" s="1"/>
  <c r="CF26" i="31"/>
  <c r="CG26" i="31" s="1"/>
  <c r="CF25" i="31"/>
  <c r="CG25" i="31" s="1"/>
  <c r="CF24" i="31"/>
  <c r="CG24" i="31" s="1"/>
  <c r="CF22" i="31"/>
  <c r="CG22" i="31" s="1"/>
  <c r="CF21" i="31"/>
  <c r="CG21" i="31" s="1"/>
  <c r="CF20" i="31"/>
  <c r="CG20" i="31" s="1"/>
  <c r="CF19" i="31"/>
  <c r="CG19" i="31" s="1"/>
  <c r="CF18" i="31"/>
  <c r="CG18" i="31" s="1"/>
  <c r="CF16" i="31"/>
  <c r="CG16" i="31" s="1"/>
  <c r="CF15" i="31"/>
  <c r="CG15" i="31" s="1"/>
  <c r="CF14" i="31"/>
  <c r="CG14" i="31" s="1"/>
  <c r="CF13" i="31"/>
  <c r="CG13" i="31" s="1"/>
  <c r="CF12" i="31"/>
  <c r="CG12" i="31" s="1"/>
  <c r="K12" i="31" s="1"/>
  <c r="CE10" i="31"/>
  <c r="CD10" i="31"/>
  <c r="CC10" i="31"/>
  <c r="K13" i="30"/>
  <c r="K14" i="30"/>
  <c r="K15" i="30"/>
  <c r="K16" i="30"/>
  <c r="K18" i="30"/>
  <c r="K19" i="30"/>
  <c r="K20" i="30"/>
  <c r="K21" i="30"/>
  <c r="K22" i="30"/>
  <c r="K24" i="30"/>
  <c r="K25" i="30"/>
  <c r="K26" i="30"/>
  <c r="K27" i="30"/>
  <c r="K28" i="30"/>
  <c r="K30" i="30"/>
  <c r="K31" i="30"/>
  <c r="K32" i="30"/>
  <c r="K33" i="30"/>
  <c r="K34" i="30"/>
  <c r="K36" i="30"/>
  <c r="K37" i="30"/>
  <c r="K38" i="30"/>
  <c r="K39" i="30"/>
  <c r="CF39" i="30"/>
  <c r="CG39" i="30" s="1"/>
  <c r="CF38" i="30"/>
  <c r="CG38" i="30" s="1"/>
  <c r="CF37" i="30"/>
  <c r="CG37" i="30" s="1"/>
  <c r="CF36" i="30"/>
  <c r="CG36" i="30" s="1"/>
  <c r="CF34" i="30"/>
  <c r="CG34" i="30" s="1"/>
  <c r="CF33" i="30"/>
  <c r="CG33" i="30" s="1"/>
  <c r="CF32" i="30"/>
  <c r="CG32" i="30" s="1"/>
  <c r="CF31" i="30"/>
  <c r="CG31" i="30" s="1"/>
  <c r="CF30" i="30"/>
  <c r="CG30" i="30" s="1"/>
  <c r="CF28" i="30"/>
  <c r="CG28" i="30" s="1"/>
  <c r="CF27" i="30"/>
  <c r="CG27" i="30" s="1"/>
  <c r="CF26" i="30"/>
  <c r="CG26" i="30" s="1"/>
  <c r="CF25" i="30"/>
  <c r="CG25" i="30" s="1"/>
  <c r="CF24" i="30"/>
  <c r="CG24" i="30" s="1"/>
  <c r="CF22" i="30"/>
  <c r="CG22" i="30" s="1"/>
  <c r="CF21" i="30"/>
  <c r="CG21" i="30" s="1"/>
  <c r="CF20" i="30"/>
  <c r="CG20" i="30" s="1"/>
  <c r="CF19" i="30"/>
  <c r="CG19" i="30" s="1"/>
  <c r="CF18" i="30"/>
  <c r="CG18" i="30" s="1"/>
  <c r="CF16" i="30"/>
  <c r="CG16" i="30" s="1"/>
  <c r="CF15" i="30"/>
  <c r="CG15" i="30" s="1"/>
  <c r="CF14" i="30"/>
  <c r="CG14" i="30" s="1"/>
  <c r="CF13" i="30"/>
  <c r="CG13" i="30" s="1"/>
  <c r="CF12" i="30"/>
  <c r="CG12" i="30" s="1"/>
  <c r="K12" i="30" s="1"/>
  <c r="CE10" i="30"/>
  <c r="CD10" i="30"/>
  <c r="CC10" i="30"/>
  <c r="L30" i="39"/>
  <c r="M30" i="39"/>
  <c r="L31" i="39"/>
  <c r="M31" i="39"/>
  <c r="L32" i="39"/>
  <c r="M32" i="39"/>
  <c r="L33" i="39"/>
  <c r="M33" i="39"/>
  <c r="M27" i="39"/>
  <c r="L27" i="39"/>
  <c r="M26" i="39"/>
  <c r="L26" i="39"/>
  <c r="M25" i="39"/>
  <c r="L25" i="39"/>
  <c r="M24" i="39"/>
  <c r="L24" i="39"/>
  <c r="M21" i="39"/>
  <c r="L21" i="39"/>
  <c r="M20" i="39"/>
  <c r="L20" i="39"/>
  <c r="M19" i="39"/>
  <c r="M18" i="39"/>
  <c r="L18" i="39"/>
  <c r="M16" i="39"/>
  <c r="L16" i="39"/>
  <c r="M15" i="39"/>
  <c r="L15" i="39"/>
  <c r="M14" i="39"/>
  <c r="L14" i="39"/>
  <c r="K13" i="39"/>
  <c r="K14" i="39"/>
  <c r="K15" i="39"/>
  <c r="K16" i="39"/>
  <c r="K18" i="39"/>
  <c r="K19" i="39"/>
  <c r="K20" i="39"/>
  <c r="K21" i="39"/>
  <c r="K22" i="39"/>
  <c r="K24" i="39"/>
  <c r="K25" i="39"/>
  <c r="K26" i="39"/>
  <c r="K27" i="39"/>
  <c r="K28" i="39"/>
  <c r="K30" i="39"/>
  <c r="K31" i="39"/>
  <c r="K32" i="39"/>
  <c r="K33" i="39"/>
  <c r="K34" i="39"/>
  <c r="K36" i="39"/>
  <c r="K37" i="39"/>
  <c r="K38" i="39"/>
  <c r="K39" i="39"/>
  <c r="BF39" i="39"/>
  <c r="BF38" i="39"/>
  <c r="BF37" i="39"/>
  <c r="BF36" i="39"/>
  <c r="BF34" i="39"/>
  <c r="BF33" i="39"/>
  <c r="BF32" i="39"/>
  <c r="BF31" i="39"/>
  <c r="BF30" i="39"/>
  <c r="BF28" i="39"/>
  <c r="BF27" i="39"/>
  <c r="BF26" i="39"/>
  <c r="BF25" i="39"/>
  <c r="BF24" i="39"/>
  <c r="BF22" i="39"/>
  <c r="BF21" i="39"/>
  <c r="BF20" i="39"/>
  <c r="BF19" i="39"/>
  <c r="BF18" i="39"/>
  <c r="BF16" i="39"/>
  <c r="BF15" i="39"/>
  <c r="BF14" i="39"/>
  <c r="BF13" i="39"/>
  <c r="BF12" i="39"/>
  <c r="K12" i="39" s="1"/>
  <c r="M12" i="39" s="1"/>
  <c r="BE10" i="39"/>
  <c r="BD10" i="39"/>
  <c r="K13" i="29"/>
  <c r="K14" i="29"/>
  <c r="K15" i="29"/>
  <c r="K16" i="29"/>
  <c r="K18" i="29"/>
  <c r="K19" i="29"/>
  <c r="K20" i="29"/>
  <c r="K21" i="29"/>
  <c r="K22" i="29"/>
  <c r="K24" i="29"/>
  <c r="K25" i="29"/>
  <c r="K26" i="29"/>
  <c r="K27" i="29"/>
  <c r="K28" i="29"/>
  <c r="K30" i="29"/>
  <c r="K31" i="29"/>
  <c r="K32" i="29"/>
  <c r="K33" i="29"/>
  <c r="K34" i="29"/>
  <c r="K36" i="29"/>
  <c r="K37" i="29"/>
  <c r="K38" i="29"/>
  <c r="K39" i="29"/>
  <c r="CN39" i="29"/>
  <c r="CO39" i="29" s="1"/>
  <c r="CN38" i="29"/>
  <c r="CO38" i="29" s="1"/>
  <c r="CN37" i="29"/>
  <c r="CO37" i="29" s="1"/>
  <c r="CN36" i="29"/>
  <c r="CO36" i="29" s="1"/>
  <c r="CN34" i="29"/>
  <c r="CO34" i="29" s="1"/>
  <c r="CN33" i="29"/>
  <c r="CO33" i="29" s="1"/>
  <c r="CN32" i="29"/>
  <c r="CO32" i="29" s="1"/>
  <c r="CN31" i="29"/>
  <c r="CO31" i="29" s="1"/>
  <c r="CN30" i="29"/>
  <c r="CO30" i="29" s="1"/>
  <c r="CN28" i="29"/>
  <c r="CO28" i="29" s="1"/>
  <c r="CN27" i="29"/>
  <c r="CO27" i="29" s="1"/>
  <c r="CN26" i="29"/>
  <c r="CO26" i="29" s="1"/>
  <c r="CN25" i="29"/>
  <c r="CO25" i="29" s="1"/>
  <c r="CN24" i="29"/>
  <c r="CO24" i="29" s="1"/>
  <c r="CN22" i="29"/>
  <c r="CO22" i="29" s="1"/>
  <c r="CN21" i="29"/>
  <c r="CO21" i="29" s="1"/>
  <c r="CN20" i="29"/>
  <c r="CO20" i="29" s="1"/>
  <c r="CN19" i="29"/>
  <c r="CO19" i="29" s="1"/>
  <c r="CN18" i="29"/>
  <c r="CO18" i="29" s="1"/>
  <c r="CN16" i="29"/>
  <c r="CO16" i="29" s="1"/>
  <c r="CN15" i="29"/>
  <c r="CO15" i="29" s="1"/>
  <c r="CN14" i="29"/>
  <c r="CO14" i="29" s="1"/>
  <c r="CN13" i="29"/>
  <c r="CO13" i="29" s="1"/>
  <c r="CN12" i="29"/>
  <c r="CO12" i="29" s="1"/>
  <c r="K12" i="29" s="1"/>
  <c r="CM10" i="29"/>
  <c r="CL10" i="29"/>
  <c r="CK10" i="29"/>
  <c r="CL39" i="28"/>
  <c r="CM39" i="28" s="1"/>
  <c r="K39" i="28" s="1"/>
  <c r="CL38" i="28"/>
  <c r="CM38" i="28" s="1"/>
  <c r="K38" i="28" s="1"/>
  <c r="CL37" i="28"/>
  <c r="CM37" i="28" s="1"/>
  <c r="K37" i="28" s="1"/>
  <c r="CL36" i="28"/>
  <c r="CM36" i="28" s="1"/>
  <c r="K36" i="28" s="1"/>
  <c r="CL34" i="28"/>
  <c r="CM34" i="28" s="1"/>
  <c r="K34" i="28" s="1"/>
  <c r="CL33" i="28"/>
  <c r="CM33" i="28" s="1"/>
  <c r="K33" i="28" s="1"/>
  <c r="CL32" i="28"/>
  <c r="CM32" i="28" s="1"/>
  <c r="K32" i="28" s="1"/>
  <c r="CL31" i="28"/>
  <c r="CM31" i="28" s="1"/>
  <c r="K31" i="28" s="1"/>
  <c r="CL30" i="28"/>
  <c r="CM30" i="28" s="1"/>
  <c r="K30" i="28" s="1"/>
  <c r="CL28" i="28"/>
  <c r="CM28" i="28" s="1"/>
  <c r="K28" i="28" s="1"/>
  <c r="CL27" i="28"/>
  <c r="CM27" i="28" s="1"/>
  <c r="K27" i="28" s="1"/>
  <c r="CL26" i="28"/>
  <c r="CM26" i="28" s="1"/>
  <c r="K26" i="28" s="1"/>
  <c r="CL25" i="28"/>
  <c r="CM25" i="28" s="1"/>
  <c r="K25" i="28" s="1"/>
  <c r="CL24" i="28"/>
  <c r="CM24" i="28" s="1"/>
  <c r="K24" i="28" s="1"/>
  <c r="CL22" i="28"/>
  <c r="CM22" i="28" s="1"/>
  <c r="K22" i="28" s="1"/>
  <c r="CL21" i="28"/>
  <c r="CM21" i="28" s="1"/>
  <c r="K21" i="28" s="1"/>
  <c r="CL20" i="28"/>
  <c r="CM20" i="28" s="1"/>
  <c r="K20" i="28" s="1"/>
  <c r="CL19" i="28"/>
  <c r="CM19" i="28" s="1"/>
  <c r="K19" i="28" s="1"/>
  <c r="CL18" i="28"/>
  <c r="CM18" i="28" s="1"/>
  <c r="K18" i="28" s="1"/>
  <c r="CL16" i="28"/>
  <c r="CM16" i="28" s="1"/>
  <c r="K16" i="28" s="1"/>
  <c r="CL15" i="28"/>
  <c r="CM15" i="28" s="1"/>
  <c r="K15" i="28" s="1"/>
  <c r="CL14" i="28"/>
  <c r="CM14" i="28" s="1"/>
  <c r="K14" i="28" s="1"/>
  <c r="CL13" i="28"/>
  <c r="CM13" i="28" s="1"/>
  <c r="K13" i="28" s="1"/>
  <c r="CL12" i="28"/>
  <c r="CM12" i="28" s="1"/>
  <c r="K12" i="28" s="1"/>
  <c r="CK10" i="28"/>
  <c r="CJ10" i="28"/>
  <c r="CI10" i="28"/>
  <c r="CH10" i="28"/>
  <c r="K13" i="27"/>
  <c r="K14" i="27"/>
  <c r="K15" i="27"/>
  <c r="K16" i="27"/>
  <c r="K18" i="27"/>
  <c r="K19" i="27"/>
  <c r="K20" i="27"/>
  <c r="K21" i="27"/>
  <c r="K22" i="27"/>
  <c r="K24" i="27"/>
  <c r="K25" i="27"/>
  <c r="K26" i="27"/>
  <c r="K27" i="27"/>
  <c r="K28" i="27"/>
  <c r="K30" i="27"/>
  <c r="K31" i="27"/>
  <c r="K32" i="27"/>
  <c r="K33" i="27"/>
  <c r="K34" i="27"/>
  <c r="K36" i="27"/>
  <c r="K37" i="27"/>
  <c r="K38" i="27"/>
  <c r="K39" i="27"/>
  <c r="BQ13" i="27"/>
  <c r="BQ14" i="27"/>
  <c r="BQ15" i="27"/>
  <c r="BQ16" i="27"/>
  <c r="BQ18" i="27"/>
  <c r="BQ19" i="27"/>
  <c r="BQ20" i="27"/>
  <c r="BQ21" i="27"/>
  <c r="BQ22" i="27"/>
  <c r="BQ24" i="27"/>
  <c r="BQ25" i="27"/>
  <c r="BQ26" i="27"/>
  <c r="BQ27" i="27"/>
  <c r="BQ28" i="27"/>
  <c r="BQ30" i="27"/>
  <c r="BQ31" i="27"/>
  <c r="BQ32" i="27"/>
  <c r="BQ33" i="27"/>
  <c r="BQ34" i="27"/>
  <c r="BQ36" i="27"/>
  <c r="BQ37" i="27"/>
  <c r="BQ38" i="27"/>
  <c r="BQ39" i="27"/>
  <c r="BP13" i="27"/>
  <c r="BP14" i="27"/>
  <c r="BP15" i="27"/>
  <c r="BP16" i="27"/>
  <c r="BP18" i="27"/>
  <c r="BP19" i="27"/>
  <c r="BP20" i="27"/>
  <c r="BP21" i="27"/>
  <c r="BP22" i="27"/>
  <c r="BP24" i="27"/>
  <c r="BP25" i="27"/>
  <c r="BP26" i="27"/>
  <c r="BP27" i="27"/>
  <c r="BP28" i="27"/>
  <c r="BP30" i="27"/>
  <c r="BP31" i="27"/>
  <c r="BP32" i="27"/>
  <c r="BP33" i="27"/>
  <c r="BP34" i="27"/>
  <c r="BP36" i="27"/>
  <c r="BP37" i="27"/>
  <c r="BP38" i="27"/>
  <c r="BP39" i="27"/>
  <c r="BP12" i="27"/>
  <c r="BQ12" i="27" s="1"/>
  <c r="K12" i="27" s="1"/>
  <c r="BO10" i="27"/>
  <c r="BN10" i="27"/>
  <c r="BP10" i="27" l="1"/>
  <c r="L14" i="28"/>
  <c r="M14" i="28"/>
  <c r="M19" i="28"/>
  <c r="L19" i="28"/>
  <c r="M24" i="28"/>
  <c r="L24" i="28"/>
  <c r="M28" i="28"/>
  <c r="L28" i="28"/>
  <c r="M33" i="28"/>
  <c r="L33" i="28"/>
  <c r="M38" i="28"/>
  <c r="L38" i="28"/>
  <c r="L15" i="28"/>
  <c r="M15" i="28"/>
  <c r="M20" i="28"/>
  <c r="L20" i="28"/>
  <c r="M25" i="28"/>
  <c r="L25" i="28"/>
  <c r="M30" i="28"/>
  <c r="L30" i="28"/>
  <c r="M34" i="28"/>
  <c r="L34" i="28"/>
  <c r="M39" i="28"/>
  <c r="L39" i="28"/>
  <c r="L16" i="28"/>
  <c r="M16" i="28"/>
  <c r="M21" i="28"/>
  <c r="L21" i="28"/>
  <c r="M26" i="28"/>
  <c r="L26" i="28"/>
  <c r="M31" i="28"/>
  <c r="L31" i="28"/>
  <c r="M36" i="28"/>
  <c r="L36" i="28"/>
  <c r="L13" i="28"/>
  <c r="M13" i="28"/>
  <c r="M18" i="28"/>
  <c r="L18" i="28"/>
  <c r="M22" i="28"/>
  <c r="L22" i="28"/>
  <c r="M27" i="28"/>
  <c r="L27" i="28"/>
  <c r="M32" i="28"/>
  <c r="L32" i="28"/>
  <c r="M37" i="28"/>
  <c r="L37" i="28"/>
  <c r="CG10" i="31"/>
  <c r="CF10" i="31"/>
  <c r="CF10" i="30"/>
  <c r="CG10" i="30"/>
  <c r="BF10" i="39"/>
  <c r="CN10" i="29"/>
  <c r="CO10" i="29"/>
  <c r="CM10" i="28"/>
  <c r="CL10" i="28"/>
  <c r="BQ10" i="27"/>
  <c r="K13" i="26" l="1"/>
  <c r="K14" i="26"/>
  <c r="K15" i="26"/>
  <c r="K16" i="26"/>
  <c r="K18" i="26"/>
  <c r="K19" i="26"/>
  <c r="K20" i="26"/>
  <c r="K21" i="26"/>
  <c r="K22" i="26"/>
  <c r="K24" i="26"/>
  <c r="K25" i="26"/>
  <c r="K26" i="26"/>
  <c r="K27" i="26"/>
  <c r="K28" i="26"/>
  <c r="K30" i="26"/>
  <c r="K31" i="26"/>
  <c r="K32" i="26"/>
  <c r="K33" i="26"/>
  <c r="K34" i="26"/>
  <c r="K36" i="26"/>
  <c r="K37" i="26"/>
  <c r="K38" i="26"/>
  <c r="K39" i="26"/>
  <c r="AL18" i="26"/>
  <c r="AL10" i="26" s="1"/>
  <c r="AL19" i="26"/>
  <c r="AL20" i="26"/>
  <c r="AL21" i="26"/>
  <c r="AL22" i="26"/>
  <c r="AL24" i="26"/>
  <c r="AL25" i="26"/>
  <c r="AL26" i="26"/>
  <c r="AL27" i="26"/>
  <c r="AL28" i="26"/>
  <c r="AL30" i="26"/>
  <c r="AL31" i="26"/>
  <c r="AL32" i="26"/>
  <c r="AL33" i="26"/>
  <c r="AL34" i="26"/>
  <c r="AL36" i="26"/>
  <c r="AL37" i="26"/>
  <c r="AL38" i="26"/>
  <c r="AL39" i="26"/>
  <c r="AL13" i="26"/>
  <c r="AL14" i="26"/>
  <c r="AL15" i="26"/>
  <c r="AL16" i="26"/>
  <c r="AL12" i="26"/>
  <c r="K12" i="26" s="1"/>
  <c r="AK10" i="26"/>
  <c r="AV13" i="25" l="1"/>
  <c r="K13" i="25" s="1"/>
  <c r="AV14" i="25"/>
  <c r="K14" i="25" s="1"/>
  <c r="AV15" i="25"/>
  <c r="K15" i="25" s="1"/>
  <c r="AV16" i="25"/>
  <c r="K16" i="25" s="1"/>
  <c r="AV17" i="25"/>
  <c r="AV18" i="25"/>
  <c r="K18" i="25" s="1"/>
  <c r="AV19" i="25"/>
  <c r="K19" i="25" s="1"/>
  <c r="AV20" i="25"/>
  <c r="K20" i="25" s="1"/>
  <c r="AV21" i="25"/>
  <c r="K21" i="25" s="1"/>
  <c r="AV22" i="25"/>
  <c r="K22" i="25" s="1"/>
  <c r="AV23" i="25"/>
  <c r="AV24" i="25"/>
  <c r="K24" i="25" s="1"/>
  <c r="AV25" i="25"/>
  <c r="K25" i="25" s="1"/>
  <c r="AV26" i="25"/>
  <c r="K26" i="25" s="1"/>
  <c r="AV27" i="25"/>
  <c r="K27" i="25" s="1"/>
  <c r="AV28" i="25"/>
  <c r="K28" i="25" s="1"/>
  <c r="AV29" i="25"/>
  <c r="AV30" i="25"/>
  <c r="K30" i="25" s="1"/>
  <c r="AV31" i="25"/>
  <c r="K31" i="25" s="1"/>
  <c r="AV32" i="25"/>
  <c r="K32" i="25" s="1"/>
  <c r="AV33" i="25"/>
  <c r="K33" i="25" s="1"/>
  <c r="AV34" i="25"/>
  <c r="K34" i="25" s="1"/>
  <c r="AV35" i="25"/>
  <c r="AV36" i="25"/>
  <c r="K36" i="25" s="1"/>
  <c r="AV37" i="25"/>
  <c r="K37" i="25" s="1"/>
  <c r="AV38" i="25"/>
  <c r="K38" i="25" s="1"/>
  <c r="AV39" i="25"/>
  <c r="K39" i="25" s="1"/>
  <c r="AV12" i="25"/>
  <c r="K12" i="25" s="1"/>
  <c r="AU10" i="25"/>
  <c r="AT10" i="25"/>
  <c r="K13" i="24"/>
  <c r="K14" i="24"/>
  <c r="K15" i="24"/>
  <c r="K16" i="24"/>
  <c r="K18" i="24"/>
  <c r="K19" i="24"/>
  <c r="K20" i="24"/>
  <c r="K21" i="24"/>
  <c r="K22" i="24"/>
  <c r="K24" i="24"/>
  <c r="K25" i="24"/>
  <c r="K26" i="24"/>
  <c r="K27" i="24"/>
  <c r="K28" i="24"/>
  <c r="K30" i="24"/>
  <c r="K31" i="24"/>
  <c r="K32" i="24"/>
  <c r="K33" i="24"/>
  <c r="K34" i="24"/>
  <c r="K36" i="24"/>
  <c r="K37" i="24"/>
  <c r="K38" i="24"/>
  <c r="K39" i="24"/>
  <c r="AJ13" i="24"/>
  <c r="AJ14" i="24"/>
  <c r="AJ15" i="24"/>
  <c r="AJ16" i="24"/>
  <c r="AJ18" i="24"/>
  <c r="AJ19" i="24"/>
  <c r="AJ20" i="24"/>
  <c r="AJ21" i="24"/>
  <c r="AJ22" i="24"/>
  <c r="AJ24" i="24"/>
  <c r="AJ25" i="24"/>
  <c r="AJ26" i="24"/>
  <c r="AJ27" i="24"/>
  <c r="AJ28" i="24"/>
  <c r="AJ30" i="24"/>
  <c r="AJ31" i="24"/>
  <c r="AJ32" i="24"/>
  <c r="AJ33" i="24"/>
  <c r="AJ34" i="24"/>
  <c r="AJ36" i="24"/>
  <c r="AJ37" i="24"/>
  <c r="AJ38" i="24"/>
  <c r="AJ39" i="24"/>
  <c r="AJ12" i="24"/>
  <c r="AJ10" i="24" s="1"/>
  <c r="AI10" i="24"/>
  <c r="K13" i="23"/>
  <c r="K14" i="23"/>
  <c r="K15" i="23"/>
  <c r="K16" i="23"/>
  <c r="K18" i="23"/>
  <c r="K19" i="23"/>
  <c r="K20" i="23"/>
  <c r="K21" i="23"/>
  <c r="K22" i="23"/>
  <c r="K24" i="23"/>
  <c r="K25" i="23"/>
  <c r="K26" i="23"/>
  <c r="K27" i="23"/>
  <c r="K28" i="23"/>
  <c r="K30" i="23"/>
  <c r="K31" i="23"/>
  <c r="K32" i="23"/>
  <c r="K33" i="23"/>
  <c r="K34" i="23"/>
  <c r="K36" i="23"/>
  <c r="K37" i="23"/>
  <c r="K38" i="23"/>
  <c r="K39" i="23"/>
  <c r="AJ13" i="23"/>
  <c r="AJ14" i="23"/>
  <c r="AJ15" i="23"/>
  <c r="AJ16" i="23"/>
  <c r="AJ18" i="23"/>
  <c r="AJ19" i="23"/>
  <c r="AJ20" i="23"/>
  <c r="AJ21" i="23"/>
  <c r="AJ22" i="23"/>
  <c r="AJ24" i="23"/>
  <c r="AJ25" i="23"/>
  <c r="AJ26" i="23"/>
  <c r="AJ27" i="23"/>
  <c r="AJ28" i="23"/>
  <c r="AJ30" i="23"/>
  <c r="AJ31" i="23"/>
  <c r="AJ32" i="23"/>
  <c r="AJ33" i="23"/>
  <c r="AJ34" i="23"/>
  <c r="AJ36" i="23"/>
  <c r="AJ37" i="23"/>
  <c r="AJ38" i="23"/>
  <c r="AJ39" i="23"/>
  <c r="AJ12" i="23"/>
  <c r="K12" i="23" s="1"/>
  <c r="AI10" i="23"/>
  <c r="K39" i="22"/>
  <c r="K13" i="22"/>
  <c r="K14" i="22"/>
  <c r="K15" i="22"/>
  <c r="K16" i="22"/>
  <c r="K18" i="22"/>
  <c r="K19" i="22"/>
  <c r="K20" i="22"/>
  <c r="K21" i="22"/>
  <c r="K22" i="22"/>
  <c r="K24" i="22"/>
  <c r="K25" i="22"/>
  <c r="K26" i="22"/>
  <c r="K27" i="22"/>
  <c r="K28" i="22"/>
  <c r="K30" i="22"/>
  <c r="K31" i="22"/>
  <c r="K32" i="22"/>
  <c r="K33" i="22"/>
  <c r="K34" i="22"/>
  <c r="K36" i="22"/>
  <c r="K37" i="22"/>
  <c r="K38" i="22"/>
  <c r="AJ13" i="22"/>
  <c r="AJ14" i="22"/>
  <c r="AJ15" i="22"/>
  <c r="AJ16" i="22"/>
  <c r="AJ18" i="22"/>
  <c r="AJ19" i="22"/>
  <c r="AJ20" i="22"/>
  <c r="AJ21" i="22"/>
  <c r="AJ22" i="22"/>
  <c r="AJ24" i="22"/>
  <c r="AJ25" i="22"/>
  <c r="AJ26" i="22"/>
  <c r="AJ27" i="22"/>
  <c r="AJ28" i="22"/>
  <c r="AJ30" i="22"/>
  <c r="AJ31" i="22"/>
  <c r="AJ32" i="22"/>
  <c r="AJ33" i="22"/>
  <c r="AJ34" i="22"/>
  <c r="AJ36" i="22"/>
  <c r="AJ37" i="22"/>
  <c r="AJ38" i="22"/>
  <c r="AJ39" i="22"/>
  <c r="AJ12" i="22"/>
  <c r="K12" i="22" s="1"/>
  <c r="AI10" i="22"/>
  <c r="K13" i="38"/>
  <c r="K14" i="38"/>
  <c r="K15" i="38"/>
  <c r="K16" i="38"/>
  <c r="K18" i="38"/>
  <c r="K19" i="38"/>
  <c r="K20" i="38"/>
  <c r="K21" i="38"/>
  <c r="K22" i="38"/>
  <c r="K24" i="38"/>
  <c r="K25" i="38"/>
  <c r="K26" i="38"/>
  <c r="K27" i="38"/>
  <c r="K28" i="38"/>
  <c r="K30" i="38"/>
  <c r="K31" i="38"/>
  <c r="K32" i="38"/>
  <c r="K33" i="38"/>
  <c r="K34" i="38"/>
  <c r="K36" i="38"/>
  <c r="K37" i="38"/>
  <c r="K38" i="38"/>
  <c r="K39" i="38"/>
  <c r="AJ13" i="38"/>
  <c r="AJ14" i="38"/>
  <c r="AJ15" i="38"/>
  <c r="AJ16" i="38"/>
  <c r="AJ18" i="38"/>
  <c r="AJ19" i="38"/>
  <c r="AJ20" i="38"/>
  <c r="AJ21" i="38"/>
  <c r="AJ22" i="38"/>
  <c r="AJ24" i="38"/>
  <c r="AJ25" i="38"/>
  <c r="AJ26" i="38"/>
  <c r="AJ27" i="38"/>
  <c r="AJ28" i="38"/>
  <c r="AJ30" i="38"/>
  <c r="AJ31" i="38"/>
  <c r="AJ32" i="38"/>
  <c r="AJ33" i="38"/>
  <c r="AJ34" i="38"/>
  <c r="AJ36" i="38"/>
  <c r="AJ37" i="38"/>
  <c r="AJ38" i="38"/>
  <c r="AJ39" i="38"/>
  <c r="AJ12" i="38"/>
  <c r="K12" i="38" s="1"/>
  <c r="AJ10" i="38"/>
  <c r="AI10" i="38"/>
  <c r="M10" i="37"/>
  <c r="L10" i="37"/>
  <c r="K12" i="24" l="1"/>
  <c r="M12" i="23"/>
  <c r="L12" i="23"/>
  <c r="AJ10" i="23"/>
  <c r="L12" i="38"/>
  <c r="M12" i="38"/>
  <c r="AV10" i="25"/>
  <c r="AJ10" i="22"/>
  <c r="B12" i="37" l="1"/>
  <c r="C12" i="37"/>
  <c r="D12" i="37"/>
  <c r="E12" i="37"/>
  <c r="F12" i="37"/>
  <c r="G12" i="37"/>
  <c r="H12" i="37"/>
  <c r="I12" i="37"/>
  <c r="J12" i="37"/>
  <c r="B13" i="37"/>
  <c r="C13" i="37"/>
  <c r="D13" i="37"/>
  <c r="E13" i="37"/>
  <c r="F13" i="37"/>
  <c r="G13" i="37"/>
  <c r="H13" i="37"/>
  <c r="I13" i="37"/>
  <c r="J13" i="37"/>
  <c r="B14" i="37"/>
  <c r="C14" i="37"/>
  <c r="D14" i="37"/>
  <c r="E14" i="37"/>
  <c r="F14" i="37"/>
  <c r="G14" i="37"/>
  <c r="H14" i="37"/>
  <c r="I14" i="37"/>
  <c r="J14" i="37"/>
  <c r="B15" i="37"/>
  <c r="C15" i="37"/>
  <c r="D15" i="37"/>
  <c r="E15" i="37"/>
  <c r="F15" i="37"/>
  <c r="G15" i="37"/>
  <c r="H15" i="37"/>
  <c r="I15" i="37"/>
  <c r="J15" i="37"/>
  <c r="B16" i="37"/>
  <c r="C16" i="37"/>
  <c r="D16" i="37"/>
  <c r="E16" i="37"/>
  <c r="F16" i="37"/>
  <c r="G16" i="37"/>
  <c r="H16" i="37"/>
  <c r="I16" i="37"/>
  <c r="J16" i="37"/>
  <c r="B18" i="37"/>
  <c r="C18" i="37"/>
  <c r="D18" i="37"/>
  <c r="E18" i="37"/>
  <c r="F18" i="37"/>
  <c r="G18" i="37"/>
  <c r="H18" i="37"/>
  <c r="I18" i="37"/>
  <c r="J18" i="37"/>
  <c r="B19" i="37"/>
  <c r="C19" i="37"/>
  <c r="D19" i="37"/>
  <c r="E19" i="37"/>
  <c r="F19" i="37"/>
  <c r="G19" i="37"/>
  <c r="H19" i="37"/>
  <c r="I19" i="37"/>
  <c r="J19" i="37"/>
  <c r="B20" i="37"/>
  <c r="C20" i="37"/>
  <c r="D20" i="37"/>
  <c r="E20" i="37"/>
  <c r="F20" i="37"/>
  <c r="G20" i="37"/>
  <c r="H20" i="37"/>
  <c r="I20" i="37"/>
  <c r="J20" i="37"/>
  <c r="B21" i="37"/>
  <c r="C21" i="37"/>
  <c r="D21" i="37"/>
  <c r="E21" i="37"/>
  <c r="F21" i="37"/>
  <c r="G21" i="37"/>
  <c r="H21" i="37"/>
  <c r="I21" i="37"/>
  <c r="J21" i="37"/>
  <c r="B22" i="37"/>
  <c r="C22" i="37"/>
  <c r="D22" i="37"/>
  <c r="E22" i="37"/>
  <c r="F22" i="37"/>
  <c r="G22" i="37"/>
  <c r="H22" i="37"/>
  <c r="I22" i="37"/>
  <c r="J22" i="37"/>
  <c r="B24" i="37"/>
  <c r="C24" i="37"/>
  <c r="D24" i="37"/>
  <c r="E24" i="37"/>
  <c r="F24" i="37"/>
  <c r="G24" i="37"/>
  <c r="H24" i="37"/>
  <c r="I24" i="37"/>
  <c r="J24" i="37"/>
  <c r="B25" i="37"/>
  <c r="C25" i="37"/>
  <c r="D25" i="37"/>
  <c r="E25" i="37"/>
  <c r="F25" i="37"/>
  <c r="G25" i="37"/>
  <c r="H25" i="37"/>
  <c r="I25" i="37"/>
  <c r="J25" i="37"/>
  <c r="B26" i="37"/>
  <c r="C26" i="37"/>
  <c r="D26" i="37"/>
  <c r="E26" i="37"/>
  <c r="F26" i="37"/>
  <c r="G26" i="37"/>
  <c r="H26" i="37"/>
  <c r="I26" i="37"/>
  <c r="J26" i="37"/>
  <c r="B27" i="37"/>
  <c r="C27" i="37"/>
  <c r="D27" i="37"/>
  <c r="E27" i="37"/>
  <c r="F27" i="37"/>
  <c r="G27" i="37"/>
  <c r="H27" i="37"/>
  <c r="I27" i="37"/>
  <c r="J27" i="37"/>
  <c r="B28" i="37"/>
  <c r="C28" i="37"/>
  <c r="D28" i="37"/>
  <c r="E28" i="37"/>
  <c r="F28" i="37"/>
  <c r="G28" i="37"/>
  <c r="H28" i="37"/>
  <c r="I28" i="37"/>
  <c r="J28" i="37"/>
  <c r="B30" i="37"/>
  <c r="C30" i="37"/>
  <c r="D30" i="37"/>
  <c r="E30" i="37"/>
  <c r="F30" i="37"/>
  <c r="G30" i="37"/>
  <c r="H30" i="37"/>
  <c r="I30" i="37"/>
  <c r="J30" i="37"/>
  <c r="B31" i="37"/>
  <c r="C31" i="37"/>
  <c r="D31" i="37"/>
  <c r="E31" i="37"/>
  <c r="F31" i="37"/>
  <c r="G31" i="37"/>
  <c r="H31" i="37"/>
  <c r="I31" i="37"/>
  <c r="J31" i="37"/>
  <c r="B32" i="37"/>
  <c r="C32" i="37"/>
  <c r="D32" i="37"/>
  <c r="E32" i="37"/>
  <c r="F32" i="37"/>
  <c r="G32" i="37"/>
  <c r="H32" i="37"/>
  <c r="I32" i="37"/>
  <c r="J32" i="37"/>
  <c r="B33" i="37"/>
  <c r="C33" i="37"/>
  <c r="D33" i="37"/>
  <c r="E33" i="37"/>
  <c r="F33" i="37"/>
  <c r="G33" i="37"/>
  <c r="H33" i="37"/>
  <c r="I33" i="37"/>
  <c r="J33" i="37"/>
  <c r="B34" i="37"/>
  <c r="C34" i="37"/>
  <c r="D34" i="37"/>
  <c r="E34" i="37"/>
  <c r="F34" i="37"/>
  <c r="G34" i="37"/>
  <c r="H34" i="37"/>
  <c r="I34" i="37"/>
  <c r="J34" i="37"/>
  <c r="B36" i="37"/>
  <c r="C36" i="37"/>
  <c r="D36" i="37"/>
  <c r="E36" i="37"/>
  <c r="F36" i="37"/>
  <c r="G36" i="37"/>
  <c r="H36" i="37"/>
  <c r="I36" i="37"/>
  <c r="J36" i="37"/>
  <c r="B37" i="37"/>
  <c r="C37" i="37"/>
  <c r="D37" i="37"/>
  <c r="E37" i="37"/>
  <c r="F37" i="37"/>
  <c r="G37" i="37"/>
  <c r="H37" i="37"/>
  <c r="I37" i="37"/>
  <c r="J37" i="37"/>
  <c r="B38" i="37"/>
  <c r="C38" i="37"/>
  <c r="D38" i="37"/>
  <c r="E38" i="37"/>
  <c r="F38" i="37"/>
  <c r="G38" i="37"/>
  <c r="H38" i="37"/>
  <c r="I38" i="37"/>
  <c r="J38" i="37"/>
  <c r="B39" i="37"/>
  <c r="C39" i="37"/>
  <c r="D39" i="37"/>
  <c r="E39" i="37"/>
  <c r="F39" i="37"/>
  <c r="G39" i="37"/>
  <c r="H39" i="37"/>
  <c r="I39" i="37"/>
  <c r="J39" i="37"/>
  <c r="K12" i="37"/>
  <c r="K13" i="37"/>
  <c r="K14" i="37"/>
  <c r="K15" i="37"/>
  <c r="K16" i="37"/>
  <c r="K18" i="37"/>
  <c r="K19" i="37"/>
  <c r="K20" i="37"/>
  <c r="K21" i="37"/>
  <c r="K22" i="37"/>
  <c r="K24" i="37"/>
  <c r="K25" i="37"/>
  <c r="K26" i="37"/>
  <c r="K27" i="37"/>
  <c r="K28" i="37"/>
  <c r="K30" i="37"/>
  <c r="K31" i="37"/>
  <c r="K32" i="37"/>
  <c r="K33" i="37"/>
  <c r="K34" i="37"/>
  <c r="K36" i="37"/>
  <c r="K37" i="37"/>
  <c r="K38" i="37"/>
  <c r="K39" i="37"/>
  <c r="K10" i="37"/>
  <c r="J10" i="37"/>
  <c r="I10" i="37"/>
  <c r="H10" i="37"/>
  <c r="G10" i="37"/>
  <c r="F10" i="37"/>
  <c r="E10" i="37"/>
  <c r="D10" i="37"/>
  <c r="C10" i="37"/>
  <c r="B10" i="37"/>
  <c r="L28" i="37" l="1"/>
  <c r="M28" i="37"/>
  <c r="M14" i="37"/>
  <c r="L14" i="37"/>
  <c r="M39" i="37"/>
  <c r="L39" i="37"/>
  <c r="M34" i="37"/>
  <c r="L34" i="37"/>
  <c r="M30" i="37"/>
  <c r="L30" i="37"/>
  <c r="M25" i="37"/>
  <c r="L25" i="37"/>
  <c r="M20" i="37"/>
  <c r="L20" i="37"/>
  <c r="M15" i="37"/>
  <c r="L15" i="37"/>
  <c r="L38" i="37"/>
  <c r="M38" i="37"/>
  <c r="L24" i="37"/>
  <c r="M24" i="37"/>
  <c r="M37" i="37"/>
  <c r="L37" i="37"/>
  <c r="M32" i="37"/>
  <c r="L32" i="37"/>
  <c r="M27" i="37"/>
  <c r="L27" i="37"/>
  <c r="M22" i="37"/>
  <c r="L22" i="37"/>
  <c r="M18" i="37"/>
  <c r="L18" i="37"/>
  <c r="L13" i="37"/>
  <c r="M13" i="37"/>
  <c r="L33" i="37"/>
  <c r="M33" i="37"/>
  <c r="M19" i="37"/>
  <c r="L19" i="37"/>
  <c r="M36" i="37"/>
  <c r="L36" i="37"/>
  <c r="L31" i="37"/>
  <c r="M31" i="37"/>
  <c r="M26" i="37"/>
  <c r="L26" i="37"/>
  <c r="L21" i="37"/>
  <c r="M21" i="37"/>
  <c r="M16" i="37"/>
  <c r="L16" i="37"/>
  <c r="M12" i="37"/>
  <c r="L12" i="37"/>
  <c r="J10" i="36"/>
  <c r="I10" i="36"/>
  <c r="H10" i="36"/>
  <c r="G10" i="36"/>
  <c r="F10" i="36"/>
  <c r="E10" i="36"/>
  <c r="D10" i="36"/>
  <c r="C10" i="36"/>
  <c r="B10" i="36"/>
  <c r="B10" i="35"/>
  <c r="C10" i="35"/>
  <c r="D10" i="35"/>
  <c r="E10" i="35"/>
  <c r="F10" i="35"/>
  <c r="G10" i="35"/>
  <c r="H10" i="35"/>
  <c r="I10" i="35"/>
  <c r="J10" i="35"/>
  <c r="J10" i="34"/>
  <c r="I10" i="34"/>
  <c r="H10" i="34"/>
  <c r="G10" i="34"/>
  <c r="F10" i="34"/>
  <c r="E10" i="34"/>
  <c r="D10" i="34"/>
  <c r="C10" i="34"/>
  <c r="B10" i="34"/>
  <c r="B10" i="28"/>
  <c r="K9" i="40"/>
  <c r="J9" i="40"/>
  <c r="I9" i="40"/>
  <c r="H9" i="40"/>
  <c r="G9" i="40"/>
  <c r="F9" i="40"/>
  <c r="E9" i="40"/>
  <c r="D9" i="40"/>
  <c r="C9" i="40"/>
  <c r="B9" i="40"/>
  <c r="K9" i="37"/>
  <c r="J9" i="37"/>
  <c r="I9" i="37"/>
  <c r="H9" i="37"/>
  <c r="G9" i="37"/>
  <c r="F9" i="37"/>
  <c r="E9" i="37"/>
  <c r="D9" i="37"/>
  <c r="C9" i="37"/>
  <c r="B9" i="37"/>
  <c r="K9" i="36"/>
  <c r="J9" i="36"/>
  <c r="I9" i="36"/>
  <c r="H9" i="36"/>
  <c r="G9" i="36"/>
  <c r="F9" i="36"/>
  <c r="E9" i="36"/>
  <c r="D9" i="36"/>
  <c r="C9" i="36"/>
  <c r="B9" i="36"/>
  <c r="K9" i="35"/>
  <c r="J9" i="35"/>
  <c r="I9" i="35"/>
  <c r="H9" i="35"/>
  <c r="G9" i="35"/>
  <c r="F9" i="35"/>
  <c r="E9" i="35"/>
  <c r="D9" i="35"/>
  <c r="C9" i="35"/>
  <c r="B9" i="35"/>
  <c r="K9" i="34"/>
  <c r="J9" i="34"/>
  <c r="I9" i="34"/>
  <c r="H9" i="34"/>
  <c r="G9" i="34"/>
  <c r="F9" i="34"/>
  <c r="E9" i="34"/>
  <c r="D9" i="34"/>
  <c r="C9" i="34"/>
  <c r="B9" i="34"/>
  <c r="K9" i="33"/>
  <c r="J9" i="33"/>
  <c r="I9" i="33"/>
  <c r="H9" i="33"/>
  <c r="G9" i="33"/>
  <c r="F9" i="33"/>
  <c r="E9" i="33"/>
  <c r="D9" i="33"/>
  <c r="C9" i="33"/>
  <c r="B9" i="33"/>
  <c r="K9" i="32"/>
  <c r="J9" i="32"/>
  <c r="I9" i="32"/>
  <c r="H9" i="32"/>
  <c r="G9" i="32"/>
  <c r="F9" i="32"/>
  <c r="E9" i="32"/>
  <c r="D9" i="32"/>
  <c r="C9" i="32"/>
  <c r="B9" i="32"/>
  <c r="K9" i="31"/>
  <c r="J9" i="31"/>
  <c r="I9" i="31"/>
  <c r="H9" i="31"/>
  <c r="G9" i="31"/>
  <c r="F9" i="31"/>
  <c r="E9" i="31"/>
  <c r="D9" i="31"/>
  <c r="C9" i="31"/>
  <c r="B9" i="31"/>
  <c r="K9" i="30"/>
  <c r="J9" i="30"/>
  <c r="I9" i="30"/>
  <c r="H9" i="30"/>
  <c r="G9" i="30"/>
  <c r="F9" i="30"/>
  <c r="E9" i="30"/>
  <c r="D9" i="30"/>
  <c r="C9" i="30"/>
  <c r="B9" i="30"/>
  <c r="K9" i="39"/>
  <c r="J9" i="39"/>
  <c r="I9" i="39"/>
  <c r="H9" i="39"/>
  <c r="G9" i="39"/>
  <c r="F9" i="39"/>
  <c r="E9" i="39"/>
  <c r="D9" i="39"/>
  <c r="C9" i="39"/>
  <c r="B9" i="39"/>
  <c r="K9" i="29"/>
  <c r="J9" i="29"/>
  <c r="I9" i="29"/>
  <c r="H9" i="29"/>
  <c r="G9" i="29"/>
  <c r="F9" i="29"/>
  <c r="E9" i="29"/>
  <c r="D9" i="29"/>
  <c r="C9" i="29"/>
  <c r="B9" i="29"/>
  <c r="K9" i="28"/>
  <c r="J9" i="28"/>
  <c r="I9" i="28"/>
  <c r="H9" i="28"/>
  <c r="G9" i="28"/>
  <c r="F9" i="28"/>
  <c r="E9" i="28"/>
  <c r="D9" i="28"/>
  <c r="C9" i="28"/>
  <c r="B9" i="28"/>
  <c r="K9" i="27"/>
  <c r="J9" i="27"/>
  <c r="I9" i="27"/>
  <c r="H9" i="27"/>
  <c r="G9" i="27"/>
  <c r="F9" i="27"/>
  <c r="E9" i="27"/>
  <c r="D9" i="27"/>
  <c r="C9" i="27"/>
  <c r="B9" i="27"/>
  <c r="K9" i="26"/>
  <c r="J9" i="26"/>
  <c r="I9" i="26"/>
  <c r="H9" i="26"/>
  <c r="G9" i="26"/>
  <c r="F9" i="26"/>
  <c r="E9" i="26"/>
  <c r="D9" i="26"/>
  <c r="C9" i="26"/>
  <c r="B9" i="26"/>
  <c r="K9" i="25"/>
  <c r="J9" i="25"/>
  <c r="I9" i="25"/>
  <c r="H9" i="25"/>
  <c r="G9" i="25"/>
  <c r="F9" i="25"/>
  <c r="E9" i="25"/>
  <c r="D9" i="25"/>
  <c r="C9" i="25"/>
  <c r="B9" i="25"/>
  <c r="K9" i="24"/>
  <c r="J9" i="24"/>
  <c r="I9" i="24"/>
  <c r="H9" i="24"/>
  <c r="G9" i="24"/>
  <c r="F9" i="24"/>
  <c r="E9" i="24"/>
  <c r="D9" i="24"/>
  <c r="C9" i="24"/>
  <c r="B9" i="24"/>
  <c r="K9" i="23"/>
  <c r="J9" i="23"/>
  <c r="I9" i="23"/>
  <c r="H9" i="23"/>
  <c r="G9" i="23"/>
  <c r="F9" i="23"/>
  <c r="E9" i="23"/>
  <c r="D9" i="23"/>
  <c r="C9" i="23"/>
  <c r="B9" i="23"/>
  <c r="K9" i="22"/>
  <c r="J9" i="22"/>
  <c r="I9" i="22"/>
  <c r="H9" i="22"/>
  <c r="G9" i="22"/>
  <c r="F9" i="22"/>
  <c r="E9" i="22"/>
  <c r="D9" i="22"/>
  <c r="C9" i="22"/>
  <c r="B9" i="22"/>
  <c r="A4" i="40"/>
  <c r="A4" i="37"/>
  <c r="A4" i="36"/>
  <c r="A4" i="35"/>
  <c r="A4" i="34"/>
  <c r="A4" i="33"/>
  <c r="A4" i="32"/>
  <c r="A4" i="31"/>
  <c r="A4" i="30"/>
  <c r="A4" i="39"/>
  <c r="A4" i="29"/>
  <c r="A4" i="28"/>
  <c r="A4" i="27"/>
  <c r="A4" i="26"/>
  <c r="A4" i="25"/>
  <c r="A4" i="24"/>
  <c r="A4" i="22"/>
  <c r="A4" i="23"/>
  <c r="I10" i="27" l="1"/>
  <c r="BA10" i="27" l="1"/>
  <c r="AZ10" i="27"/>
  <c r="AY10" i="27"/>
  <c r="BA18" i="27"/>
  <c r="BA19" i="27"/>
  <c r="BA20" i="27"/>
  <c r="BA21" i="27"/>
  <c r="BA22" i="27"/>
  <c r="BA24" i="27"/>
  <c r="BA25" i="27"/>
  <c r="BA26" i="27"/>
  <c r="BA27" i="27"/>
  <c r="BA28" i="27"/>
  <c r="BA30" i="27"/>
  <c r="BA31" i="27"/>
  <c r="BA32" i="27"/>
  <c r="BA33" i="27"/>
  <c r="BA34" i="27"/>
  <c r="BA36" i="27"/>
  <c r="BA37" i="27"/>
  <c r="BA38" i="27"/>
  <c r="BA39" i="27"/>
  <c r="BA13" i="27"/>
  <c r="BA14" i="27"/>
  <c r="BA15" i="27"/>
  <c r="BA16" i="27"/>
  <c r="BA12" i="27"/>
  <c r="BF10" i="27" l="1"/>
  <c r="BF18" i="27"/>
  <c r="BF19" i="27"/>
  <c r="BF20" i="27"/>
  <c r="BF21" i="27"/>
  <c r="BF22" i="27"/>
  <c r="BF24" i="27"/>
  <c r="BF25" i="27"/>
  <c r="BF26" i="27"/>
  <c r="BF27" i="27"/>
  <c r="BF28" i="27"/>
  <c r="BF30" i="27"/>
  <c r="BF31" i="27"/>
  <c r="BF32" i="27"/>
  <c r="BF33" i="27"/>
  <c r="BF34" i="27"/>
  <c r="BF36" i="27"/>
  <c r="BF37" i="27"/>
  <c r="BF38" i="27"/>
  <c r="BF39" i="27"/>
  <c r="BF13" i="27"/>
  <c r="BF14" i="27"/>
  <c r="BF15" i="27"/>
  <c r="BF16" i="27"/>
  <c r="BF12" i="27"/>
  <c r="BE10" i="27"/>
  <c r="BD10" i="27"/>
  <c r="AS10" i="25" l="1"/>
  <c r="BE13" i="32" l="1"/>
  <c r="BE14" i="32"/>
  <c r="BE15" i="32"/>
  <c r="BE16" i="32"/>
  <c r="BE18" i="32"/>
  <c r="BE19" i="32"/>
  <c r="BE20" i="32"/>
  <c r="BE21" i="32"/>
  <c r="BE22" i="32"/>
  <c r="BE24" i="32"/>
  <c r="BE25" i="32"/>
  <c r="BE26" i="32"/>
  <c r="BE27" i="32"/>
  <c r="BE28" i="32"/>
  <c r="BE30" i="32"/>
  <c r="BE31" i="32"/>
  <c r="BE32" i="32"/>
  <c r="BE33" i="32"/>
  <c r="BE34" i="32"/>
  <c r="BE36" i="32"/>
  <c r="BE37" i="32"/>
  <c r="BE38" i="32"/>
  <c r="AI10" i="40" l="1"/>
  <c r="AS10" i="36" l="1"/>
  <c r="AT39" i="36"/>
  <c r="AT38" i="36"/>
  <c r="AT37" i="36"/>
  <c r="AT36" i="36"/>
  <c r="AT34" i="36"/>
  <c r="AT33" i="36"/>
  <c r="AT32" i="36"/>
  <c r="AT31" i="36"/>
  <c r="AT30" i="36"/>
  <c r="AT28" i="36"/>
  <c r="AT27" i="36"/>
  <c r="AT26" i="36"/>
  <c r="AT25" i="36"/>
  <c r="AT24" i="36"/>
  <c r="AT22" i="36"/>
  <c r="AT21" i="36"/>
  <c r="AT20" i="36"/>
  <c r="AT19" i="36"/>
  <c r="AT18" i="36"/>
  <c r="AT16" i="36"/>
  <c r="AT15" i="36"/>
  <c r="AT14" i="36"/>
  <c r="AT13" i="36"/>
  <c r="AT12" i="36"/>
  <c r="CB39" i="35"/>
  <c r="CB38" i="35"/>
  <c r="CB37" i="35"/>
  <c r="CB36" i="35"/>
  <c r="CB34" i="35"/>
  <c r="CB33" i="35"/>
  <c r="CB32" i="35"/>
  <c r="CB31" i="35"/>
  <c r="CB30" i="35"/>
  <c r="CB28" i="35"/>
  <c r="CB27" i="35"/>
  <c r="CB26" i="35"/>
  <c r="CB25" i="35"/>
  <c r="CB24" i="35"/>
  <c r="CB22" i="35"/>
  <c r="CB21" i="35"/>
  <c r="CB20" i="35"/>
  <c r="CB19" i="35"/>
  <c r="CB18" i="35"/>
  <c r="CB16" i="35"/>
  <c r="CB15" i="35"/>
  <c r="CB14" i="35"/>
  <c r="CB13" i="35"/>
  <c r="CB12" i="35"/>
  <c r="CB10" i="35"/>
  <c r="AT10" i="36" l="1"/>
  <c r="BD10" i="33" l="1"/>
  <c r="BC10" i="33"/>
  <c r="BE39" i="33"/>
  <c r="BE38" i="33"/>
  <c r="BE37" i="33"/>
  <c r="BE36" i="33"/>
  <c r="BE34" i="33"/>
  <c r="BE33" i="33"/>
  <c r="BE32" i="33"/>
  <c r="BE31" i="33"/>
  <c r="BE30" i="33"/>
  <c r="BE28" i="33"/>
  <c r="BE27" i="33"/>
  <c r="BE26" i="33"/>
  <c r="BE25" i="33"/>
  <c r="BE24" i="33"/>
  <c r="BE22" i="33"/>
  <c r="BE21" i="33"/>
  <c r="BE20" i="33"/>
  <c r="BE19" i="33"/>
  <c r="BE18" i="33"/>
  <c r="BE16" i="33"/>
  <c r="BE15" i="33"/>
  <c r="BE14" i="33"/>
  <c r="BE13" i="33"/>
  <c r="BE12" i="33"/>
  <c r="BD10" i="32"/>
  <c r="BC10" i="32"/>
  <c r="BE39" i="32"/>
  <c r="BE12" i="32"/>
  <c r="BY10" i="31"/>
  <c r="BX10" i="31"/>
  <c r="BW10" i="31"/>
  <c r="BZ39" i="31"/>
  <c r="CA39" i="31" s="1"/>
  <c r="BZ38" i="31"/>
  <c r="CA38" i="31" s="1"/>
  <c r="BZ37" i="31"/>
  <c r="CA37" i="31" s="1"/>
  <c r="BZ36" i="31"/>
  <c r="CA36" i="31" s="1"/>
  <c r="BZ34" i="31"/>
  <c r="CA34" i="31" s="1"/>
  <c r="BZ33" i="31"/>
  <c r="CA33" i="31" s="1"/>
  <c r="BZ32" i="31"/>
  <c r="CA32" i="31" s="1"/>
  <c r="BZ31" i="31"/>
  <c r="CA31" i="31" s="1"/>
  <c r="BZ30" i="31"/>
  <c r="CA30" i="31" s="1"/>
  <c r="BZ28" i="31"/>
  <c r="CA28" i="31" s="1"/>
  <c r="BZ27" i="31"/>
  <c r="CA27" i="31" s="1"/>
  <c r="BZ26" i="31"/>
  <c r="CA26" i="31" s="1"/>
  <c r="BZ25" i="31"/>
  <c r="CA25" i="31" s="1"/>
  <c r="BZ24" i="31"/>
  <c r="CA24" i="31" s="1"/>
  <c r="BZ22" i="31"/>
  <c r="CA22" i="31" s="1"/>
  <c r="BZ21" i="31"/>
  <c r="CA21" i="31" s="1"/>
  <c r="BZ20" i="31"/>
  <c r="CA20" i="31" s="1"/>
  <c r="BZ19" i="31"/>
  <c r="CA19" i="31" s="1"/>
  <c r="BZ18" i="31"/>
  <c r="CA18" i="31" s="1"/>
  <c r="BZ16" i="31"/>
  <c r="CA16" i="31" s="1"/>
  <c r="BZ15" i="31"/>
  <c r="CA15" i="31" s="1"/>
  <c r="BZ14" i="31"/>
  <c r="CA14" i="31" s="1"/>
  <c r="BZ13" i="31"/>
  <c r="CA13" i="31" s="1"/>
  <c r="BZ12" i="31"/>
  <c r="CA12" i="31" s="1"/>
  <c r="BY10" i="30"/>
  <c r="BX10" i="30"/>
  <c r="BW10" i="30"/>
  <c r="BZ39" i="30"/>
  <c r="CA39" i="30" s="1"/>
  <c r="BZ38" i="30"/>
  <c r="CA38" i="30" s="1"/>
  <c r="BZ37" i="30"/>
  <c r="CA37" i="30" s="1"/>
  <c r="BZ36" i="30"/>
  <c r="CA36" i="30" s="1"/>
  <c r="BZ34" i="30"/>
  <c r="CA34" i="30" s="1"/>
  <c r="BZ33" i="30"/>
  <c r="CA33" i="30" s="1"/>
  <c r="BZ32" i="30"/>
  <c r="CA32" i="30" s="1"/>
  <c r="BZ31" i="30"/>
  <c r="CA31" i="30" s="1"/>
  <c r="BZ30" i="30"/>
  <c r="CA30" i="30" s="1"/>
  <c r="BZ28" i="30"/>
  <c r="CA28" i="30" s="1"/>
  <c r="BZ27" i="30"/>
  <c r="CA27" i="30" s="1"/>
  <c r="BZ26" i="30"/>
  <c r="CA26" i="30" s="1"/>
  <c r="BZ25" i="30"/>
  <c r="CA25" i="30" s="1"/>
  <c r="BZ24" i="30"/>
  <c r="CA24" i="30" s="1"/>
  <c r="BZ22" i="30"/>
  <c r="CA22" i="30" s="1"/>
  <c r="BZ21" i="30"/>
  <c r="CA21" i="30" s="1"/>
  <c r="BZ20" i="30"/>
  <c r="CA20" i="30" s="1"/>
  <c r="BZ19" i="30"/>
  <c r="CA19" i="30" s="1"/>
  <c r="BZ18" i="30"/>
  <c r="CA18" i="30" s="1"/>
  <c r="BZ16" i="30"/>
  <c r="CA16" i="30" s="1"/>
  <c r="BZ15" i="30"/>
  <c r="CA15" i="30" s="1"/>
  <c r="BZ14" i="30"/>
  <c r="CA14" i="30" s="1"/>
  <c r="BZ13" i="30"/>
  <c r="CA13" i="30" s="1"/>
  <c r="BZ12" i="30"/>
  <c r="CA12" i="30" s="1"/>
  <c r="M37" i="30" l="1"/>
  <c r="L37" i="30"/>
  <c r="M22" i="30"/>
  <c r="L22" i="30"/>
  <c r="L24" i="30"/>
  <c r="M24" i="30"/>
  <c r="L38" i="30"/>
  <c r="M38" i="30"/>
  <c r="M13" i="30"/>
  <c r="L13" i="30"/>
  <c r="M27" i="30"/>
  <c r="L27" i="30"/>
  <c r="L14" i="30"/>
  <c r="M14" i="30"/>
  <c r="L28" i="30"/>
  <c r="M28" i="30"/>
  <c r="M20" i="30"/>
  <c r="L20" i="30"/>
  <c r="M25" i="30"/>
  <c r="L25" i="30"/>
  <c r="M30" i="30"/>
  <c r="L30" i="30"/>
  <c r="M34" i="30"/>
  <c r="L34" i="30"/>
  <c r="M39" i="30"/>
  <c r="L39" i="30"/>
  <c r="M18" i="30"/>
  <c r="L18" i="30"/>
  <c r="M32" i="30"/>
  <c r="L32" i="30"/>
  <c r="L19" i="30"/>
  <c r="M19" i="30"/>
  <c r="L33" i="30"/>
  <c r="M33" i="30"/>
  <c r="M15" i="30"/>
  <c r="L15" i="30"/>
  <c r="L16" i="30"/>
  <c r="M16" i="30"/>
  <c r="L21" i="30"/>
  <c r="M21" i="30"/>
  <c r="L26" i="30"/>
  <c r="M26" i="30"/>
  <c r="L31" i="30"/>
  <c r="M31" i="30"/>
  <c r="L36" i="30"/>
  <c r="M36" i="30"/>
  <c r="BZ10" i="30"/>
  <c r="M13" i="32"/>
  <c r="L13" i="32"/>
  <c r="M18" i="32"/>
  <c r="L18" i="32"/>
  <c r="M22" i="32"/>
  <c r="L22" i="32"/>
  <c r="M27" i="32"/>
  <c r="L27" i="32"/>
  <c r="M32" i="32"/>
  <c r="L32" i="32"/>
  <c r="M37" i="32"/>
  <c r="L37" i="32"/>
  <c r="L14" i="32"/>
  <c r="M14" i="32"/>
  <c r="L19" i="32"/>
  <c r="M19" i="32"/>
  <c r="L24" i="32"/>
  <c r="M24" i="32"/>
  <c r="L28" i="32"/>
  <c r="M28" i="32"/>
  <c r="L33" i="32"/>
  <c r="M33" i="32"/>
  <c r="L38" i="32"/>
  <c r="M38" i="32"/>
  <c r="M15" i="32"/>
  <c r="L15" i="32"/>
  <c r="M20" i="32"/>
  <c r="L20" i="32"/>
  <c r="M25" i="32"/>
  <c r="L25" i="32"/>
  <c r="M30" i="32"/>
  <c r="L30" i="32"/>
  <c r="M34" i="32"/>
  <c r="L34" i="32"/>
  <c r="M39" i="32"/>
  <c r="L39" i="32"/>
  <c r="L16" i="32"/>
  <c r="M16" i="32"/>
  <c r="L21" i="32"/>
  <c r="M21" i="32"/>
  <c r="L26" i="32"/>
  <c r="M26" i="32"/>
  <c r="L31" i="32"/>
  <c r="M31" i="32"/>
  <c r="L36" i="32"/>
  <c r="M36" i="32"/>
  <c r="BE10" i="33"/>
  <c r="BE10" i="32"/>
  <c r="BZ10" i="31"/>
  <c r="CA10" i="31"/>
  <c r="CA10" i="30"/>
  <c r="BA10" i="39" l="1"/>
  <c r="AZ10" i="39"/>
  <c r="BB39" i="39"/>
  <c r="BB38" i="39"/>
  <c r="BB37" i="39"/>
  <c r="BB36" i="39"/>
  <c r="BB34" i="39"/>
  <c r="BB33" i="39"/>
  <c r="BB32" i="39"/>
  <c r="BB31" i="39"/>
  <c r="BB30" i="39"/>
  <c r="BB28" i="39"/>
  <c r="BB27" i="39"/>
  <c r="BB26" i="39"/>
  <c r="BB25" i="39"/>
  <c r="BB24" i="39"/>
  <c r="BB22" i="39"/>
  <c r="BB21" i="39"/>
  <c r="BB20" i="39"/>
  <c r="BB19" i="39"/>
  <c r="BB18" i="39"/>
  <c r="BB16" i="39"/>
  <c r="BB15" i="39"/>
  <c r="BB14" i="39"/>
  <c r="BB13" i="39"/>
  <c r="BB12" i="39"/>
  <c r="CG10" i="29"/>
  <c r="CF10" i="29"/>
  <c r="CE10" i="29"/>
  <c r="CH39" i="29"/>
  <c r="CI39" i="29" s="1"/>
  <c r="CH38" i="29"/>
  <c r="CI38" i="29" s="1"/>
  <c r="CH37" i="29"/>
  <c r="CI37" i="29" s="1"/>
  <c r="CH36" i="29"/>
  <c r="CI36" i="29" s="1"/>
  <c r="CH34" i="29"/>
  <c r="CI34" i="29" s="1"/>
  <c r="CH33" i="29"/>
  <c r="CI33" i="29" s="1"/>
  <c r="CH32" i="29"/>
  <c r="CI32" i="29" s="1"/>
  <c r="CH31" i="29"/>
  <c r="CI31" i="29" s="1"/>
  <c r="CH30" i="29"/>
  <c r="CI30" i="29" s="1"/>
  <c r="CH28" i="29"/>
  <c r="CI28" i="29" s="1"/>
  <c r="CH27" i="29"/>
  <c r="CI27" i="29" s="1"/>
  <c r="CH26" i="29"/>
  <c r="CI26" i="29" s="1"/>
  <c r="CH25" i="29"/>
  <c r="CI25" i="29" s="1"/>
  <c r="CH24" i="29"/>
  <c r="CI24" i="29" s="1"/>
  <c r="CH22" i="29"/>
  <c r="CI22" i="29" s="1"/>
  <c r="CH21" i="29"/>
  <c r="CI21" i="29" s="1"/>
  <c r="CH20" i="29"/>
  <c r="CI20" i="29" s="1"/>
  <c r="CH19" i="29"/>
  <c r="CI19" i="29" s="1"/>
  <c r="CH18" i="29"/>
  <c r="CI18" i="29" s="1"/>
  <c r="CH16" i="29"/>
  <c r="CI16" i="29" s="1"/>
  <c r="CH15" i="29"/>
  <c r="CI15" i="29" s="1"/>
  <c r="CH14" i="29"/>
  <c r="CI14" i="29" s="1"/>
  <c r="CH13" i="29"/>
  <c r="CI13" i="29" s="1"/>
  <c r="CH12" i="29"/>
  <c r="CI12" i="29" s="1"/>
  <c r="CE13" i="28"/>
  <c r="CE14" i="28"/>
  <c r="CE15" i="28"/>
  <c r="CE16" i="28"/>
  <c r="CE18" i="28"/>
  <c r="CE19" i="28"/>
  <c r="CE20" i="28"/>
  <c r="CE21" i="28"/>
  <c r="CE22" i="28"/>
  <c r="CE24" i="28"/>
  <c r="CE25" i="28"/>
  <c r="CE26" i="28"/>
  <c r="CE27" i="28"/>
  <c r="CE28" i="28"/>
  <c r="CE30" i="28"/>
  <c r="CE31" i="28"/>
  <c r="CE32" i="28"/>
  <c r="CE33" i="28"/>
  <c r="CE34" i="28"/>
  <c r="CE36" i="28"/>
  <c r="CE37" i="28"/>
  <c r="CE38" i="28"/>
  <c r="CE39" i="28"/>
  <c r="CE12" i="28"/>
  <c r="K10" i="39" l="1"/>
  <c r="M13" i="39"/>
  <c r="L13" i="39"/>
  <c r="CH10" i="29"/>
  <c r="BB10" i="39"/>
  <c r="CI10" i="29"/>
  <c r="CE10" i="28"/>
  <c r="CD10" i="28"/>
  <c r="CC10" i="28"/>
  <c r="CB10" i="28"/>
  <c r="CA10" i="28"/>
  <c r="CF39" i="28"/>
  <c r="CF38" i="28"/>
  <c r="CF37" i="28"/>
  <c r="CF36" i="28"/>
  <c r="CF34" i="28"/>
  <c r="CF33" i="28"/>
  <c r="CF32" i="28"/>
  <c r="CF31" i="28"/>
  <c r="CF30" i="28"/>
  <c r="CF28" i="28"/>
  <c r="CF27" i="28"/>
  <c r="CF26" i="28"/>
  <c r="CF25" i="28"/>
  <c r="CF24" i="28"/>
  <c r="CF22" i="28"/>
  <c r="CF21" i="28"/>
  <c r="CF20" i="28"/>
  <c r="CF19" i="28"/>
  <c r="CF18" i="28"/>
  <c r="CF16" i="28"/>
  <c r="CF15" i="28"/>
  <c r="CF14" i="28"/>
  <c r="CF13" i="28"/>
  <c r="CF12" i="28"/>
  <c r="CF10" i="28" l="1"/>
  <c r="BK13" i="27" l="1"/>
  <c r="BK14" i="27"/>
  <c r="BK15" i="27"/>
  <c r="BL15" i="27" s="1"/>
  <c r="BK16" i="27"/>
  <c r="BK18" i="27"/>
  <c r="BK19" i="27"/>
  <c r="BL19" i="27" s="1"/>
  <c r="BK20" i="27"/>
  <c r="BK21" i="27"/>
  <c r="BL21" i="27" s="1"/>
  <c r="BK22" i="27"/>
  <c r="BK24" i="27"/>
  <c r="BL24" i="27" s="1"/>
  <c r="BK25" i="27"/>
  <c r="BL25" i="27" s="1"/>
  <c r="BK26" i="27"/>
  <c r="BK27" i="27"/>
  <c r="BL27" i="27" s="1"/>
  <c r="BK28" i="27"/>
  <c r="BL28" i="27" s="1"/>
  <c r="BK30" i="27"/>
  <c r="BL30" i="27" s="1"/>
  <c r="BK31" i="27"/>
  <c r="BL31" i="27" s="1"/>
  <c r="BK32" i="27"/>
  <c r="BK33" i="27"/>
  <c r="BL33" i="27" s="1"/>
  <c r="BK34" i="27"/>
  <c r="BL34" i="27" s="1"/>
  <c r="BK36" i="27"/>
  <c r="BK37" i="27"/>
  <c r="BK38" i="27"/>
  <c r="BL38" i="27" s="1"/>
  <c r="BK39" i="27"/>
  <c r="BL39" i="27" s="1"/>
  <c r="BK12" i="27"/>
  <c r="BL12" i="27" s="1"/>
  <c r="BJ10" i="27"/>
  <c r="BI10" i="27"/>
  <c r="BL37" i="27"/>
  <c r="BL36" i="27"/>
  <c r="BL32" i="27"/>
  <c r="BL26" i="27"/>
  <c r="BL22" i="27"/>
  <c r="BL20" i="27"/>
  <c r="BL18" i="27"/>
  <c r="BL16" i="27"/>
  <c r="BL13" i="27"/>
  <c r="BK10" i="27" l="1"/>
  <c r="BL14" i="27"/>
  <c r="BL10" i="27"/>
  <c r="AI10" i="26" l="1"/>
  <c r="AJ39" i="26"/>
  <c r="AJ38" i="26"/>
  <c r="AJ37" i="26"/>
  <c r="AJ36" i="26"/>
  <c r="AJ34" i="26"/>
  <c r="AJ33" i="26"/>
  <c r="AJ32" i="26"/>
  <c r="AJ31" i="26"/>
  <c r="AJ30" i="26"/>
  <c r="AJ28" i="26"/>
  <c r="AJ27" i="26"/>
  <c r="AJ26" i="26"/>
  <c r="AJ25" i="26"/>
  <c r="AJ24" i="26"/>
  <c r="AJ22" i="26"/>
  <c r="AJ21" i="26"/>
  <c r="AJ20" i="26"/>
  <c r="AJ19" i="26"/>
  <c r="AJ18" i="26"/>
  <c r="AJ16" i="26"/>
  <c r="AJ15" i="26"/>
  <c r="AJ14" i="26"/>
  <c r="AJ13" i="26"/>
  <c r="AJ12" i="26"/>
  <c r="AR10" i="25"/>
  <c r="AQ10" i="25"/>
  <c r="AS39" i="25"/>
  <c r="AS38" i="25"/>
  <c r="AS37" i="25"/>
  <c r="AS36" i="25"/>
  <c r="AS34" i="25"/>
  <c r="AS33" i="25"/>
  <c r="AS32" i="25"/>
  <c r="AS31" i="25"/>
  <c r="AS30" i="25"/>
  <c r="AS28" i="25"/>
  <c r="AS27" i="25"/>
  <c r="AS26" i="25"/>
  <c r="AS25" i="25"/>
  <c r="AS24" i="25"/>
  <c r="AS22" i="25"/>
  <c r="AS21" i="25"/>
  <c r="AS20" i="25"/>
  <c r="AS19" i="25"/>
  <c r="AS18" i="25"/>
  <c r="AS16" i="25"/>
  <c r="AS15" i="25"/>
  <c r="AS14" i="25"/>
  <c r="AS13" i="25"/>
  <c r="AS12" i="25"/>
  <c r="AG10" i="24"/>
  <c r="AH39" i="24"/>
  <c r="AH38" i="24"/>
  <c r="AH37" i="24"/>
  <c r="AH36" i="24"/>
  <c r="AH34" i="24"/>
  <c r="AH33" i="24"/>
  <c r="AH32" i="24"/>
  <c r="AH31" i="24"/>
  <c r="AH30" i="24"/>
  <c r="AH28" i="24"/>
  <c r="AH27" i="24"/>
  <c r="AH26" i="24"/>
  <c r="AH25" i="24"/>
  <c r="AH24" i="24"/>
  <c r="AH22" i="24"/>
  <c r="AH21" i="24"/>
  <c r="AH20" i="24"/>
  <c r="AH19" i="24"/>
  <c r="AH18" i="24"/>
  <c r="AH16" i="24"/>
  <c r="AH15" i="24"/>
  <c r="AH14" i="24"/>
  <c r="AH13" i="24"/>
  <c r="AH12" i="24"/>
  <c r="AG10" i="23"/>
  <c r="AH39" i="23"/>
  <c r="AH38" i="23"/>
  <c r="AH37" i="23"/>
  <c r="AH36" i="23"/>
  <c r="AH34" i="23"/>
  <c r="AH33" i="23"/>
  <c r="AH32" i="23"/>
  <c r="AH31" i="23"/>
  <c r="AH30" i="23"/>
  <c r="AH28" i="23"/>
  <c r="AH27" i="23"/>
  <c r="AH26" i="23"/>
  <c r="AH25" i="23"/>
  <c r="AH24" i="23"/>
  <c r="AH22" i="23"/>
  <c r="AH21" i="23"/>
  <c r="AH20" i="23"/>
  <c r="AH19" i="23"/>
  <c r="AH18" i="23"/>
  <c r="AH16" i="23"/>
  <c r="AH15" i="23"/>
  <c r="AH14" i="23"/>
  <c r="AH13" i="23"/>
  <c r="AH12" i="23"/>
  <c r="AJ10" i="26" l="1"/>
  <c r="AH10" i="24"/>
  <c r="AH10" i="23"/>
  <c r="AG10" i="22" l="1"/>
  <c r="AH39" i="22"/>
  <c r="AH38" i="22"/>
  <c r="AH37" i="22"/>
  <c r="AH36" i="22"/>
  <c r="AH34" i="22"/>
  <c r="AH33" i="22"/>
  <c r="AH32" i="22"/>
  <c r="AH31" i="22"/>
  <c r="AH30" i="22"/>
  <c r="AH28" i="22"/>
  <c r="AH27" i="22"/>
  <c r="AH26" i="22"/>
  <c r="AH25" i="22"/>
  <c r="AH24" i="22"/>
  <c r="AH22" i="22"/>
  <c r="AH21" i="22"/>
  <c r="AH20" i="22"/>
  <c r="AH19" i="22"/>
  <c r="AH18" i="22"/>
  <c r="AH16" i="22"/>
  <c r="AH15" i="22"/>
  <c r="AH14" i="22"/>
  <c r="AH13" i="22"/>
  <c r="AH12" i="22"/>
  <c r="AH10" i="22" l="1"/>
  <c r="AG10" i="38" l="1"/>
  <c r="AH39" i="38"/>
  <c r="AH38" i="38"/>
  <c r="AH37" i="38"/>
  <c r="AH36" i="38"/>
  <c r="AH34" i="38"/>
  <c r="AH33" i="38"/>
  <c r="AH32" i="38"/>
  <c r="AH31" i="38"/>
  <c r="AH30" i="38"/>
  <c r="AH28" i="38"/>
  <c r="AH27" i="38"/>
  <c r="AH26" i="38"/>
  <c r="AH25" i="38"/>
  <c r="AH24" i="38"/>
  <c r="AH22" i="38"/>
  <c r="AH21" i="38"/>
  <c r="AH20" i="38"/>
  <c r="AH19" i="38"/>
  <c r="AH18" i="38"/>
  <c r="AH16" i="38"/>
  <c r="AH15" i="38"/>
  <c r="AH14" i="38"/>
  <c r="AH13" i="38"/>
  <c r="AH12" i="38"/>
  <c r="AH10" i="38" l="1"/>
  <c r="J10" i="33" l="1"/>
  <c r="I10" i="33"/>
  <c r="H10" i="33"/>
  <c r="G10" i="33"/>
  <c r="F10" i="33"/>
  <c r="E10" i="33"/>
  <c r="D10" i="33"/>
  <c r="C10" i="33"/>
  <c r="B10" i="33"/>
  <c r="K10" i="33"/>
  <c r="J10" i="32"/>
  <c r="I10" i="32"/>
  <c r="H10" i="32"/>
  <c r="G10" i="32"/>
  <c r="F10" i="32"/>
  <c r="E10" i="32"/>
  <c r="D10" i="32"/>
  <c r="C10" i="32"/>
  <c r="B10" i="32"/>
  <c r="K10" i="32"/>
  <c r="J10" i="31"/>
  <c r="I10" i="31"/>
  <c r="H10" i="31"/>
  <c r="G10" i="31"/>
  <c r="F10" i="31"/>
  <c r="E10" i="31"/>
  <c r="D10" i="31"/>
  <c r="C10" i="31"/>
  <c r="B10" i="31"/>
  <c r="K10" i="31"/>
  <c r="J10" i="30"/>
  <c r="I10" i="30"/>
  <c r="H10" i="30"/>
  <c r="G10" i="30"/>
  <c r="F10" i="30"/>
  <c r="E10" i="30"/>
  <c r="D10" i="30"/>
  <c r="C10" i="30"/>
  <c r="B10" i="30"/>
  <c r="K10" i="30"/>
  <c r="J10" i="39"/>
  <c r="I10" i="39"/>
  <c r="H10" i="39"/>
  <c r="G10" i="39"/>
  <c r="F10" i="39"/>
  <c r="E10" i="39"/>
  <c r="D10" i="39"/>
  <c r="C10" i="39"/>
  <c r="B10" i="39"/>
  <c r="J10" i="29"/>
  <c r="I10" i="29"/>
  <c r="H10" i="29"/>
  <c r="G10" i="29"/>
  <c r="F10" i="29"/>
  <c r="E10" i="29"/>
  <c r="D10" i="29"/>
  <c r="C10" i="29"/>
  <c r="B10" i="29"/>
  <c r="K10" i="29"/>
  <c r="J10" i="28"/>
  <c r="I10" i="28"/>
  <c r="H10" i="28"/>
  <c r="G10" i="28"/>
  <c r="F10" i="28"/>
  <c r="E10" i="28"/>
  <c r="D10" i="28"/>
  <c r="C10" i="28"/>
  <c r="K10" i="28"/>
  <c r="J10" i="27"/>
  <c r="H10" i="27"/>
  <c r="G10" i="27"/>
  <c r="F10" i="27"/>
  <c r="E10" i="27"/>
  <c r="D10" i="27"/>
  <c r="C10" i="27"/>
  <c r="B10" i="27"/>
  <c r="K10" i="27"/>
  <c r="J10" i="26"/>
  <c r="I10" i="26"/>
  <c r="H10" i="26"/>
  <c r="G10" i="26"/>
  <c r="F10" i="26"/>
  <c r="E10" i="26"/>
  <c r="D10" i="26"/>
  <c r="C10" i="26"/>
  <c r="B10" i="26"/>
  <c r="K10" i="26"/>
  <c r="J10" i="25"/>
  <c r="I10" i="25"/>
  <c r="H10" i="25"/>
  <c r="G10" i="25"/>
  <c r="F10" i="25"/>
  <c r="E10" i="25"/>
  <c r="D10" i="25"/>
  <c r="C10" i="25"/>
  <c r="B10" i="25"/>
  <c r="K10" i="25"/>
  <c r="J10" i="24"/>
  <c r="I10" i="24"/>
  <c r="H10" i="24"/>
  <c r="G10" i="24"/>
  <c r="F10" i="24"/>
  <c r="E10" i="24"/>
  <c r="D10" i="24"/>
  <c r="C10" i="24"/>
  <c r="B10" i="24"/>
  <c r="K10" i="24"/>
  <c r="J10" i="23"/>
  <c r="I10" i="23"/>
  <c r="H10" i="23"/>
  <c r="G10" i="23"/>
  <c r="F10" i="23"/>
  <c r="E10" i="23"/>
  <c r="D10" i="23"/>
  <c r="C10" i="23"/>
  <c r="B10" i="23"/>
  <c r="K10" i="23"/>
  <c r="J10" i="22"/>
  <c r="I10" i="22"/>
  <c r="H10" i="22"/>
  <c r="G10" i="22"/>
  <c r="F10" i="22"/>
  <c r="E10" i="22"/>
  <c r="D10" i="22"/>
  <c r="C10" i="22"/>
  <c r="B10" i="22"/>
  <c r="K10" i="22"/>
  <c r="J10" i="38"/>
  <c r="I10" i="38"/>
  <c r="H10" i="38"/>
  <c r="G10" i="38"/>
  <c r="F10" i="38"/>
  <c r="E10" i="38"/>
  <c r="D10" i="38"/>
  <c r="C10" i="38"/>
  <c r="B10" i="38"/>
  <c r="K10" i="38"/>
  <c r="M10" i="23" l="1"/>
  <c r="L10" i="23"/>
  <c r="M10" i="38"/>
  <c r="L10" i="38"/>
  <c r="AQ18" i="36"/>
  <c r="AQ19" i="36"/>
  <c r="AQ20" i="36"/>
  <c r="AQ21" i="36"/>
  <c r="AQ22" i="36"/>
  <c r="AQ24" i="36"/>
  <c r="AQ25" i="36"/>
  <c r="AQ26" i="36"/>
  <c r="AQ27" i="36"/>
  <c r="AQ28" i="36"/>
  <c r="AQ30" i="36"/>
  <c r="AQ31" i="36"/>
  <c r="AQ32" i="36"/>
  <c r="AQ33" i="36"/>
  <c r="AQ34" i="36"/>
  <c r="AQ36" i="36"/>
  <c r="AQ37" i="36"/>
  <c r="AQ38" i="36"/>
  <c r="AQ39" i="36"/>
  <c r="AQ13" i="36"/>
  <c r="AQ14" i="36"/>
  <c r="AQ15" i="36"/>
  <c r="AQ16" i="36"/>
  <c r="AQ12" i="36"/>
  <c r="AQ10" i="36" l="1"/>
  <c r="BV18" i="35" l="1"/>
  <c r="BV19" i="35"/>
  <c r="BV20" i="35"/>
  <c r="BV21" i="35"/>
  <c r="BV22" i="35"/>
  <c r="BV24" i="35"/>
  <c r="BV25" i="35"/>
  <c r="BV26" i="35"/>
  <c r="BV27" i="35"/>
  <c r="BV28" i="35"/>
  <c r="BV30" i="35"/>
  <c r="BV31" i="35"/>
  <c r="BV32" i="35"/>
  <c r="BV33" i="35"/>
  <c r="BV34" i="35"/>
  <c r="BV36" i="35"/>
  <c r="BV37" i="35"/>
  <c r="BV38" i="35"/>
  <c r="BV39" i="35"/>
  <c r="BV13" i="35"/>
  <c r="BV14" i="35"/>
  <c r="BV15" i="35"/>
  <c r="BV16" i="35"/>
  <c r="BV12" i="35"/>
  <c r="BV10" i="35"/>
  <c r="BA18" i="33" l="1"/>
  <c r="BA19" i="33"/>
  <c r="BA20" i="33"/>
  <c r="BA21" i="33"/>
  <c r="BA22" i="33"/>
  <c r="BA24" i="33"/>
  <c r="BA25" i="33"/>
  <c r="BA26" i="33"/>
  <c r="BA27" i="33"/>
  <c r="BA28" i="33"/>
  <c r="BA30" i="33"/>
  <c r="BA31" i="33"/>
  <c r="BA32" i="33"/>
  <c r="BA33" i="33"/>
  <c r="BA34" i="33"/>
  <c r="BA36" i="33"/>
  <c r="BA37" i="33"/>
  <c r="BA38" i="33"/>
  <c r="BA39" i="33"/>
  <c r="BA13" i="33"/>
  <c r="BA14" i="33"/>
  <c r="BA15" i="33"/>
  <c r="BA16" i="33"/>
  <c r="BA12" i="33"/>
  <c r="BA18" i="32"/>
  <c r="BA19" i="32"/>
  <c r="BA20" i="32"/>
  <c r="BA21" i="32"/>
  <c r="BA22" i="32"/>
  <c r="BA24" i="32"/>
  <c r="BA25" i="32"/>
  <c r="BA26" i="32"/>
  <c r="BA27" i="32"/>
  <c r="BA28" i="32"/>
  <c r="BA30" i="32"/>
  <c r="BA31" i="32"/>
  <c r="BA32" i="32"/>
  <c r="BA33" i="32"/>
  <c r="BA34" i="32"/>
  <c r="BA36" i="32"/>
  <c r="BA37" i="32"/>
  <c r="BA38" i="32"/>
  <c r="BA39" i="32"/>
  <c r="BA13" i="32"/>
  <c r="BA14" i="32"/>
  <c r="BA15" i="32"/>
  <c r="BA16" i="32"/>
  <c r="BA12" i="32"/>
  <c r="BA10" i="33" l="1"/>
  <c r="BA10" i="32"/>
  <c r="BU10" i="31" l="1"/>
  <c r="BT10" i="31"/>
  <c r="BU18" i="31"/>
  <c r="BU19" i="31"/>
  <c r="BU20" i="31"/>
  <c r="BU21" i="31"/>
  <c r="BU22" i="31"/>
  <c r="BU24" i="31"/>
  <c r="BU25" i="31"/>
  <c r="BU26" i="31"/>
  <c r="BU27" i="31"/>
  <c r="BU28" i="31"/>
  <c r="BU30" i="31"/>
  <c r="BU31" i="31"/>
  <c r="BU32" i="31"/>
  <c r="BU33" i="31"/>
  <c r="BU34" i="31"/>
  <c r="BU36" i="31"/>
  <c r="BU37" i="31"/>
  <c r="BU38" i="31"/>
  <c r="BU39" i="31"/>
  <c r="BU13" i="31"/>
  <c r="BU14" i="31"/>
  <c r="BU15" i="31"/>
  <c r="BU16" i="31"/>
  <c r="BU12" i="31"/>
  <c r="BT18" i="31"/>
  <c r="BT19" i="31"/>
  <c r="BT20" i="31"/>
  <c r="BT21" i="31"/>
  <c r="BT22" i="31"/>
  <c r="BT24" i="31"/>
  <c r="BT25" i="31"/>
  <c r="BT26" i="31"/>
  <c r="BT27" i="31"/>
  <c r="BT28" i="31"/>
  <c r="BT30" i="31"/>
  <c r="BT31" i="31"/>
  <c r="BT32" i="31"/>
  <c r="BT33" i="31"/>
  <c r="BT34" i="31"/>
  <c r="BT36" i="31"/>
  <c r="BT37" i="31"/>
  <c r="BT38" i="31"/>
  <c r="BT39" i="31"/>
  <c r="BT13" i="31"/>
  <c r="BT14" i="31"/>
  <c r="BT15" i="31"/>
  <c r="BT16" i="31"/>
  <c r="BT12" i="31"/>
  <c r="O10" i="31"/>
  <c r="P10" i="31"/>
  <c r="Q10" i="31"/>
  <c r="R12" i="31"/>
  <c r="S12" i="31"/>
  <c r="R13" i="31"/>
  <c r="S13" i="31" s="1"/>
  <c r="R14" i="31"/>
  <c r="S14" i="31"/>
  <c r="R15" i="31"/>
  <c r="S15" i="31" s="1"/>
  <c r="R16" i="31"/>
  <c r="S16" i="31" s="1"/>
  <c r="R18" i="31"/>
  <c r="S18" i="31" s="1"/>
  <c r="R19" i="31"/>
  <c r="S19" i="31" s="1"/>
  <c r="R20" i="31"/>
  <c r="S20" i="31" s="1"/>
  <c r="R21" i="31"/>
  <c r="S21" i="31"/>
  <c r="R22" i="31"/>
  <c r="S22" i="31" s="1"/>
  <c r="R24" i="31"/>
  <c r="S24" i="31"/>
  <c r="R25" i="31"/>
  <c r="S25" i="31" s="1"/>
  <c r="R26" i="31"/>
  <c r="S26" i="31"/>
  <c r="R27" i="31"/>
  <c r="S27" i="31" s="1"/>
  <c r="R28" i="31"/>
  <c r="S28" i="31" s="1"/>
  <c r="R30" i="31"/>
  <c r="S30" i="31" s="1"/>
  <c r="R31" i="31"/>
  <c r="S31" i="31"/>
  <c r="R32" i="31"/>
  <c r="S32" i="31" s="1"/>
  <c r="R33" i="31"/>
  <c r="S33" i="31"/>
  <c r="R34" i="31"/>
  <c r="S34" i="31" s="1"/>
  <c r="R36" i="31"/>
  <c r="S36" i="31"/>
  <c r="R37" i="31"/>
  <c r="S37" i="31" s="1"/>
  <c r="R38" i="31"/>
  <c r="S38" i="31" s="1"/>
  <c r="R39" i="31"/>
  <c r="S39" i="31" s="1"/>
  <c r="O10" i="30"/>
  <c r="P10" i="30"/>
  <c r="Q10" i="30"/>
  <c r="R12" i="30"/>
  <c r="S12" i="30" s="1"/>
  <c r="R13" i="30"/>
  <c r="S13" i="30" s="1"/>
  <c r="R14" i="30"/>
  <c r="S14" i="30" s="1"/>
  <c r="R15" i="30"/>
  <c r="S15" i="30" s="1"/>
  <c r="R16" i="30"/>
  <c r="S16" i="30" s="1"/>
  <c r="R18" i="30"/>
  <c r="S18" i="30" s="1"/>
  <c r="R19" i="30"/>
  <c r="S19" i="30" s="1"/>
  <c r="R20" i="30"/>
  <c r="S20" i="30" s="1"/>
  <c r="R21" i="30"/>
  <c r="S21" i="30" s="1"/>
  <c r="R22" i="30"/>
  <c r="S22" i="30" s="1"/>
  <c r="R24" i="30"/>
  <c r="S24" i="30" s="1"/>
  <c r="R25" i="30"/>
  <c r="S25" i="30" s="1"/>
  <c r="R26" i="30"/>
  <c r="S26" i="30" s="1"/>
  <c r="R27" i="30"/>
  <c r="S27" i="30" s="1"/>
  <c r="R28" i="30"/>
  <c r="S28" i="30" s="1"/>
  <c r="R30" i="30"/>
  <c r="S30" i="30" s="1"/>
  <c r="R31" i="30"/>
  <c r="S31" i="30" s="1"/>
  <c r="R32" i="30"/>
  <c r="S32" i="30" s="1"/>
  <c r="R33" i="30"/>
  <c r="S33" i="30" s="1"/>
  <c r="R34" i="30"/>
  <c r="S34" i="30" s="1"/>
  <c r="R36" i="30"/>
  <c r="S36" i="30" s="1"/>
  <c r="R37" i="30"/>
  <c r="S37" i="30" s="1"/>
  <c r="R38" i="30"/>
  <c r="S38" i="30" s="1"/>
  <c r="R39" i="30"/>
  <c r="S39" i="30" s="1"/>
  <c r="BT18" i="30"/>
  <c r="BU18" i="30" s="1"/>
  <c r="BT19" i="30"/>
  <c r="BU19" i="30" s="1"/>
  <c r="BT20" i="30"/>
  <c r="BU20" i="30" s="1"/>
  <c r="BT21" i="30"/>
  <c r="BU21" i="30" s="1"/>
  <c r="BT22" i="30"/>
  <c r="BU22" i="30" s="1"/>
  <c r="BT24" i="30"/>
  <c r="BU24" i="30" s="1"/>
  <c r="BT25" i="30"/>
  <c r="BU25" i="30" s="1"/>
  <c r="BT26" i="30"/>
  <c r="BU26" i="30" s="1"/>
  <c r="BT27" i="30"/>
  <c r="BU27" i="30" s="1"/>
  <c r="BT28" i="30"/>
  <c r="BU28" i="30" s="1"/>
  <c r="BT30" i="30"/>
  <c r="BU30" i="30" s="1"/>
  <c r="BT31" i="30"/>
  <c r="BU31" i="30" s="1"/>
  <c r="BT32" i="30"/>
  <c r="BU32" i="30" s="1"/>
  <c r="BT33" i="30"/>
  <c r="BU33" i="30" s="1"/>
  <c r="BT34" i="30"/>
  <c r="BU34" i="30" s="1"/>
  <c r="BT36" i="30"/>
  <c r="BU36" i="30" s="1"/>
  <c r="BT37" i="30"/>
  <c r="BU37" i="30" s="1"/>
  <c r="BT38" i="30"/>
  <c r="BU38" i="30" s="1"/>
  <c r="BT39" i="30"/>
  <c r="BU39" i="30" s="1"/>
  <c r="BT13" i="30"/>
  <c r="BU13" i="30" s="1"/>
  <c r="BT14" i="30"/>
  <c r="BU14" i="30" s="1"/>
  <c r="BT15" i="30"/>
  <c r="BU15" i="30" s="1"/>
  <c r="BT16" i="30"/>
  <c r="BU16" i="30" s="1"/>
  <c r="BT12" i="30"/>
  <c r="BU12" i="30" s="1"/>
  <c r="BT10" i="30"/>
  <c r="S10" i="31" l="1"/>
  <c r="R10" i="31"/>
  <c r="S10" i="30"/>
  <c r="R10" i="30"/>
  <c r="BU10" i="30"/>
  <c r="L37" i="39" l="1"/>
  <c r="L38" i="39"/>
  <c r="L39" i="39"/>
  <c r="AX18" i="39"/>
  <c r="AX19" i="39"/>
  <c r="AX20" i="39"/>
  <c r="AX21" i="39"/>
  <c r="AX22" i="39"/>
  <c r="AX24" i="39"/>
  <c r="AX25" i="39"/>
  <c r="AX26" i="39"/>
  <c r="AX27" i="39"/>
  <c r="AX28" i="39"/>
  <c r="AX30" i="39"/>
  <c r="AX31" i="39"/>
  <c r="AX32" i="39"/>
  <c r="AX33" i="39"/>
  <c r="AX34" i="39"/>
  <c r="AX36" i="39"/>
  <c r="AX37" i="39"/>
  <c r="AX38" i="39"/>
  <c r="AX39" i="39"/>
  <c r="AX13" i="39"/>
  <c r="AX14" i="39"/>
  <c r="AX15" i="39"/>
  <c r="AX16" i="39"/>
  <c r="AX12" i="39"/>
  <c r="CB18" i="29"/>
  <c r="CC18" i="29" s="1"/>
  <c r="CB19" i="29"/>
  <c r="CC19" i="29" s="1"/>
  <c r="CB20" i="29"/>
  <c r="CC20" i="29" s="1"/>
  <c r="CB21" i="29"/>
  <c r="CC21" i="29" s="1"/>
  <c r="CB22" i="29"/>
  <c r="CC22" i="29" s="1"/>
  <c r="CB24" i="29"/>
  <c r="CC24" i="29" s="1"/>
  <c r="CB25" i="29"/>
  <c r="CC25" i="29" s="1"/>
  <c r="CB26" i="29"/>
  <c r="CC26" i="29" s="1"/>
  <c r="CB27" i="29"/>
  <c r="CC27" i="29" s="1"/>
  <c r="CB28" i="29"/>
  <c r="CC28" i="29" s="1"/>
  <c r="CB30" i="29"/>
  <c r="CC30" i="29" s="1"/>
  <c r="CB31" i="29"/>
  <c r="CC31" i="29" s="1"/>
  <c r="CB32" i="29"/>
  <c r="CC32" i="29" s="1"/>
  <c r="CB33" i="29"/>
  <c r="CC33" i="29" s="1"/>
  <c r="CB34" i="29"/>
  <c r="CC34" i="29" s="1"/>
  <c r="CB36" i="29"/>
  <c r="CC36" i="29" s="1"/>
  <c r="CB37" i="29"/>
  <c r="CC37" i="29" s="1"/>
  <c r="CB38" i="29"/>
  <c r="CC38" i="29" s="1"/>
  <c r="CB39" i="29"/>
  <c r="CC39" i="29" s="1"/>
  <c r="CB13" i="29"/>
  <c r="CC13" i="29" s="1"/>
  <c r="CB14" i="29"/>
  <c r="CC14" i="29" s="1"/>
  <c r="CB15" i="29"/>
  <c r="CC15" i="29" s="1"/>
  <c r="CB16" i="29"/>
  <c r="CC16" i="29" s="1"/>
  <c r="CB12" i="29"/>
  <c r="CC12" i="29" s="1"/>
  <c r="CB10" i="29"/>
  <c r="BX18" i="28"/>
  <c r="BY18" i="28" s="1"/>
  <c r="BX19" i="28"/>
  <c r="BY19" i="28" s="1"/>
  <c r="BX20" i="28"/>
  <c r="BY20" i="28" s="1"/>
  <c r="BX21" i="28"/>
  <c r="BY21" i="28" s="1"/>
  <c r="BX22" i="28"/>
  <c r="BY22" i="28" s="1"/>
  <c r="BX24" i="28"/>
  <c r="BY24" i="28" s="1"/>
  <c r="BX25" i="28"/>
  <c r="BY25" i="28" s="1"/>
  <c r="BX26" i="28"/>
  <c r="BY26" i="28" s="1"/>
  <c r="BX27" i="28"/>
  <c r="BY27" i="28" s="1"/>
  <c r="BX28" i="28"/>
  <c r="BY28" i="28" s="1"/>
  <c r="BX30" i="28"/>
  <c r="BY30" i="28" s="1"/>
  <c r="BX31" i="28"/>
  <c r="BY31" i="28" s="1"/>
  <c r="BX32" i="28"/>
  <c r="BY32" i="28" s="1"/>
  <c r="BX33" i="28"/>
  <c r="BY33" i="28" s="1"/>
  <c r="BX34" i="28"/>
  <c r="BY34" i="28" s="1"/>
  <c r="BX36" i="28"/>
  <c r="BY36" i="28" s="1"/>
  <c r="BX37" i="28"/>
  <c r="BY37" i="28" s="1"/>
  <c r="BX38" i="28"/>
  <c r="BY38" i="28" s="1"/>
  <c r="BX39" i="28"/>
  <c r="BY39" i="28" s="1"/>
  <c r="BX13" i="28"/>
  <c r="BY13" i="28" s="1"/>
  <c r="BX14" i="28"/>
  <c r="BY14" i="28" s="1"/>
  <c r="BX15" i="28"/>
  <c r="BY15" i="28" s="1"/>
  <c r="BX16" i="28"/>
  <c r="BY16" i="28" s="1"/>
  <c r="BX12" i="28"/>
  <c r="BY12" i="28" s="1"/>
  <c r="BX10" i="28"/>
  <c r="BG18" i="27"/>
  <c r="BG19" i="27"/>
  <c r="BG20" i="27"/>
  <c r="BG21" i="27"/>
  <c r="BG22" i="27"/>
  <c r="BG24" i="27"/>
  <c r="BG25" i="27"/>
  <c r="BG26" i="27"/>
  <c r="BG27" i="27"/>
  <c r="BG28" i="27"/>
  <c r="BG30" i="27"/>
  <c r="BG31" i="27"/>
  <c r="BG32" i="27"/>
  <c r="BG33" i="27"/>
  <c r="BG34" i="27"/>
  <c r="BG36" i="27"/>
  <c r="BG37" i="27"/>
  <c r="BG38" i="27"/>
  <c r="BG39" i="27"/>
  <c r="BG13" i="27"/>
  <c r="BG14" i="27"/>
  <c r="BG15" i="27"/>
  <c r="BG16" i="27"/>
  <c r="BG12" i="27"/>
  <c r="BG10" i="27" s="1"/>
  <c r="AX10" i="39" l="1"/>
  <c r="BY10" i="28"/>
  <c r="CC10" i="29"/>
  <c r="AH18" i="26" l="1"/>
  <c r="AH19" i="26"/>
  <c r="AH20" i="26"/>
  <c r="AH21" i="26"/>
  <c r="AH22" i="26"/>
  <c r="AH24" i="26"/>
  <c r="AH25" i="26"/>
  <c r="AH26" i="26"/>
  <c r="AH27" i="26"/>
  <c r="AH28" i="26"/>
  <c r="AH30" i="26"/>
  <c r="AH31" i="26"/>
  <c r="AH32" i="26"/>
  <c r="AH33" i="26"/>
  <c r="AH34" i="26"/>
  <c r="AH36" i="26"/>
  <c r="AH37" i="26"/>
  <c r="AH38" i="26"/>
  <c r="AH39" i="26"/>
  <c r="AH13" i="26"/>
  <c r="AH14" i="26"/>
  <c r="AH15" i="26"/>
  <c r="AH16" i="26"/>
  <c r="AH12" i="26"/>
  <c r="AH10" i="26" s="1"/>
  <c r="AP18" i="25" l="1"/>
  <c r="AP19" i="25"/>
  <c r="AP20" i="25"/>
  <c r="AP21" i="25"/>
  <c r="AP22" i="25"/>
  <c r="AP24" i="25"/>
  <c r="AP25" i="25"/>
  <c r="AP26" i="25"/>
  <c r="AP27" i="25"/>
  <c r="AP28" i="25"/>
  <c r="AP30" i="25"/>
  <c r="AP31" i="25"/>
  <c r="AP32" i="25"/>
  <c r="AP33" i="25"/>
  <c r="AP34" i="25"/>
  <c r="AP36" i="25"/>
  <c r="AP37" i="25"/>
  <c r="AP38" i="25"/>
  <c r="AP39" i="25"/>
  <c r="AP13" i="25"/>
  <c r="AP14" i="25"/>
  <c r="AP15" i="25"/>
  <c r="AP16" i="25"/>
  <c r="AP12" i="25"/>
  <c r="AF18" i="24" l="1"/>
  <c r="AF19" i="24"/>
  <c r="AF20" i="24"/>
  <c r="AF21" i="24"/>
  <c r="AF22" i="24"/>
  <c r="AF24" i="24"/>
  <c r="AF25" i="24"/>
  <c r="AF26" i="24"/>
  <c r="AF27" i="24"/>
  <c r="AF28" i="24"/>
  <c r="AF30" i="24"/>
  <c r="AF31" i="24"/>
  <c r="AF32" i="24"/>
  <c r="AF33" i="24"/>
  <c r="AF34" i="24"/>
  <c r="AF36" i="24"/>
  <c r="AF37" i="24"/>
  <c r="AF38" i="24"/>
  <c r="AF39" i="24"/>
  <c r="AF13" i="24"/>
  <c r="AF14" i="24"/>
  <c r="AF15" i="24"/>
  <c r="AF16" i="24"/>
  <c r="AF12" i="24"/>
  <c r="AF10" i="24" s="1"/>
  <c r="AF18" i="23" l="1"/>
  <c r="AF19" i="23"/>
  <c r="AF20" i="23"/>
  <c r="AF21" i="23"/>
  <c r="AF22" i="23"/>
  <c r="AF24" i="23"/>
  <c r="AF25" i="23"/>
  <c r="AF26" i="23"/>
  <c r="AF27" i="23"/>
  <c r="AF28" i="23"/>
  <c r="AF30" i="23"/>
  <c r="AF31" i="23"/>
  <c r="AF32" i="23"/>
  <c r="AF33" i="23"/>
  <c r="AF34" i="23"/>
  <c r="AF36" i="23"/>
  <c r="AF37" i="23"/>
  <c r="AF38" i="23"/>
  <c r="AF39" i="23"/>
  <c r="AF13" i="23"/>
  <c r="AF14" i="23"/>
  <c r="AF15" i="23"/>
  <c r="AF16" i="23"/>
  <c r="AF12" i="23"/>
  <c r="L12" i="22"/>
  <c r="AF18" i="22"/>
  <c r="AF19" i="22"/>
  <c r="AF20" i="22"/>
  <c r="AF21" i="22"/>
  <c r="AF22" i="22"/>
  <c r="AF24" i="22"/>
  <c r="AF25" i="22"/>
  <c r="AF26" i="22"/>
  <c r="AF27" i="22"/>
  <c r="AF28" i="22"/>
  <c r="AF30" i="22"/>
  <c r="AF31" i="22"/>
  <c r="AF32" i="22"/>
  <c r="AF33" i="22"/>
  <c r="AF34" i="22"/>
  <c r="AF36" i="22"/>
  <c r="AF37" i="22"/>
  <c r="AF38" i="22"/>
  <c r="AF39" i="22"/>
  <c r="AF13" i="22"/>
  <c r="AF14" i="22"/>
  <c r="AF15" i="22"/>
  <c r="AF16" i="22"/>
  <c r="AF12" i="22"/>
  <c r="AF10" i="22" s="1"/>
  <c r="AF18" i="38"/>
  <c r="AF19" i="38"/>
  <c r="AF20" i="38"/>
  <c r="AF21" i="38"/>
  <c r="AF22" i="38"/>
  <c r="AF24" i="38"/>
  <c r="AF25" i="38"/>
  <c r="AF26" i="38"/>
  <c r="AF27" i="38"/>
  <c r="AF28" i="38"/>
  <c r="AF30" i="38"/>
  <c r="AF31" i="38"/>
  <c r="AF32" i="38"/>
  <c r="AF33" i="38"/>
  <c r="AF34" i="38"/>
  <c r="AF36" i="38"/>
  <c r="AF37" i="38"/>
  <c r="AF38" i="38"/>
  <c r="AF39" i="38"/>
  <c r="AF13" i="38"/>
  <c r="AF14" i="38"/>
  <c r="AF15" i="38"/>
  <c r="AF16" i="38"/>
  <c r="AF12" i="38"/>
  <c r="AF10" i="38" s="1"/>
  <c r="AF10" i="23" l="1"/>
  <c r="AM18" i="25" l="1"/>
  <c r="AM19" i="25"/>
  <c r="AM20" i="25"/>
  <c r="AM21" i="25"/>
  <c r="AM22" i="25"/>
  <c r="AM24" i="25"/>
  <c r="AM25" i="25"/>
  <c r="AM26" i="25"/>
  <c r="AM27" i="25"/>
  <c r="AM28" i="25"/>
  <c r="AM30" i="25"/>
  <c r="AM31" i="25"/>
  <c r="AM32" i="25"/>
  <c r="AM33" i="25"/>
  <c r="AM34" i="25"/>
  <c r="AM36" i="25"/>
  <c r="AM37" i="25"/>
  <c r="AM38" i="25"/>
  <c r="AM39" i="25"/>
  <c r="AM13" i="25"/>
  <c r="AM14" i="25"/>
  <c r="AM15" i="25"/>
  <c r="AM16" i="25"/>
  <c r="AM12" i="25"/>
  <c r="AN18" i="36" l="1"/>
  <c r="AN19" i="36"/>
  <c r="AN20" i="36"/>
  <c r="AN21" i="36"/>
  <c r="AN22" i="36"/>
  <c r="AN24" i="36"/>
  <c r="AN25" i="36"/>
  <c r="AN26" i="36"/>
  <c r="AN27" i="36"/>
  <c r="AN28" i="36"/>
  <c r="AN30" i="36"/>
  <c r="AN31" i="36"/>
  <c r="AN32" i="36"/>
  <c r="AN33" i="36"/>
  <c r="AN34" i="36"/>
  <c r="AN36" i="36"/>
  <c r="AN37" i="36"/>
  <c r="AN38" i="36"/>
  <c r="AN39" i="36"/>
  <c r="AN13" i="36"/>
  <c r="AN14" i="36"/>
  <c r="AN15" i="36"/>
  <c r="AN16" i="36"/>
  <c r="AN12" i="36"/>
  <c r="AN10" i="36" l="1"/>
  <c r="BP10" i="35"/>
  <c r="BP18" i="35"/>
  <c r="BP19" i="35"/>
  <c r="BP20" i="35"/>
  <c r="BP21" i="35"/>
  <c r="BP22" i="35"/>
  <c r="BP24" i="35"/>
  <c r="BP25" i="35"/>
  <c r="BP26" i="35"/>
  <c r="BP27" i="35"/>
  <c r="BP28" i="35"/>
  <c r="BP30" i="35"/>
  <c r="BP31" i="35"/>
  <c r="BP32" i="35"/>
  <c r="BP33" i="35"/>
  <c r="BP34" i="35"/>
  <c r="BP36" i="35"/>
  <c r="BP37" i="35"/>
  <c r="BP38" i="35"/>
  <c r="BP39" i="35"/>
  <c r="BP13" i="35"/>
  <c r="BP14" i="35"/>
  <c r="BP15" i="35"/>
  <c r="BP16" i="35"/>
  <c r="BP12" i="35"/>
  <c r="AW18" i="33"/>
  <c r="AW19" i="33"/>
  <c r="AW20" i="33"/>
  <c r="AW21" i="33"/>
  <c r="AW22" i="33"/>
  <c r="AW24" i="33"/>
  <c r="AW25" i="33"/>
  <c r="AW26" i="33"/>
  <c r="AW27" i="33"/>
  <c r="AW28" i="33"/>
  <c r="AW30" i="33"/>
  <c r="AW31" i="33"/>
  <c r="AW32" i="33"/>
  <c r="AW33" i="33"/>
  <c r="AW34" i="33"/>
  <c r="AW36" i="33"/>
  <c r="AW37" i="33"/>
  <c r="AW38" i="33"/>
  <c r="AW39" i="33"/>
  <c r="AW13" i="33"/>
  <c r="AW14" i="33"/>
  <c r="AW15" i="33"/>
  <c r="AW16" i="33"/>
  <c r="AW12" i="33"/>
  <c r="AW10" i="33" l="1"/>
  <c r="AW18" i="32"/>
  <c r="AW19" i="32"/>
  <c r="AW20" i="32"/>
  <c r="AW21" i="32"/>
  <c r="AW22" i="32"/>
  <c r="AW24" i="32"/>
  <c r="AW25" i="32"/>
  <c r="AW26" i="32"/>
  <c r="AW27" i="32"/>
  <c r="AW28" i="32"/>
  <c r="AW30" i="32"/>
  <c r="AW31" i="32"/>
  <c r="AW32" i="32"/>
  <c r="AW33" i="32"/>
  <c r="AW34" i="32"/>
  <c r="AW36" i="32"/>
  <c r="AW37" i="32"/>
  <c r="AW38" i="32"/>
  <c r="AW39" i="32"/>
  <c r="AW13" i="32"/>
  <c r="AW14" i="32"/>
  <c r="AW15" i="32"/>
  <c r="AW16" i="32"/>
  <c r="AW12" i="32"/>
  <c r="AW10" i="32" s="1"/>
  <c r="BN18" i="31"/>
  <c r="BO18" i="31" s="1"/>
  <c r="BN19" i="31"/>
  <c r="BO19" i="31" s="1"/>
  <c r="BN20" i="31"/>
  <c r="BO20" i="31" s="1"/>
  <c r="BN21" i="31"/>
  <c r="BO21" i="31" s="1"/>
  <c r="BN22" i="31"/>
  <c r="BO22" i="31" s="1"/>
  <c r="BN24" i="31"/>
  <c r="BO24" i="31" s="1"/>
  <c r="BN25" i="31"/>
  <c r="BO25" i="31" s="1"/>
  <c r="BN26" i="31"/>
  <c r="BO26" i="31" s="1"/>
  <c r="BN27" i="31"/>
  <c r="BO27" i="31" s="1"/>
  <c r="BN28" i="31"/>
  <c r="BO28" i="31" s="1"/>
  <c r="BN30" i="31"/>
  <c r="BO30" i="31" s="1"/>
  <c r="BN31" i="31"/>
  <c r="BO31" i="31" s="1"/>
  <c r="BN32" i="31"/>
  <c r="BO32" i="31" s="1"/>
  <c r="BN33" i="31"/>
  <c r="BO33" i="31" s="1"/>
  <c r="BN34" i="31"/>
  <c r="BO34" i="31" s="1"/>
  <c r="BN36" i="31"/>
  <c r="BO36" i="31" s="1"/>
  <c r="BN37" i="31"/>
  <c r="BO37" i="31" s="1"/>
  <c r="BN38" i="31"/>
  <c r="BO38" i="31" s="1"/>
  <c r="BN39" i="31"/>
  <c r="BO39" i="31" s="1"/>
  <c r="BN13" i="31"/>
  <c r="BO13" i="31" s="1"/>
  <c r="BN14" i="31"/>
  <c r="BO14" i="31" s="1"/>
  <c r="BN15" i="31"/>
  <c r="BO15" i="31" s="1"/>
  <c r="BN16" i="31"/>
  <c r="BO16" i="31" s="1"/>
  <c r="BN12" i="31"/>
  <c r="BN18" i="30"/>
  <c r="BO18" i="30" s="1"/>
  <c r="BN19" i="30"/>
  <c r="BO19" i="30" s="1"/>
  <c r="BN20" i="30"/>
  <c r="BO20" i="30" s="1"/>
  <c r="BN21" i="30"/>
  <c r="BO21" i="30" s="1"/>
  <c r="BN22" i="30"/>
  <c r="BO22" i="30" s="1"/>
  <c r="BN24" i="30"/>
  <c r="BO24" i="30" s="1"/>
  <c r="BN25" i="30"/>
  <c r="BO25" i="30" s="1"/>
  <c r="BN26" i="30"/>
  <c r="BO26" i="30" s="1"/>
  <c r="BN27" i="30"/>
  <c r="BO27" i="30" s="1"/>
  <c r="BN28" i="30"/>
  <c r="BO28" i="30" s="1"/>
  <c r="BN30" i="30"/>
  <c r="BO30" i="30" s="1"/>
  <c r="BN31" i="30"/>
  <c r="BO31" i="30" s="1"/>
  <c r="BN32" i="30"/>
  <c r="BO32" i="30" s="1"/>
  <c r="BN33" i="30"/>
  <c r="BO33" i="30" s="1"/>
  <c r="BN34" i="30"/>
  <c r="BO34" i="30" s="1"/>
  <c r="BN36" i="30"/>
  <c r="BO36" i="30" s="1"/>
  <c r="BN37" i="30"/>
  <c r="BO37" i="30" s="1"/>
  <c r="BN38" i="30"/>
  <c r="BO38" i="30" s="1"/>
  <c r="BN39" i="30"/>
  <c r="BO39" i="30" s="1"/>
  <c r="BN13" i="30"/>
  <c r="BO13" i="30" s="1"/>
  <c r="BN14" i="30"/>
  <c r="BO14" i="30" s="1"/>
  <c r="BN15" i="30"/>
  <c r="BO15" i="30" s="1"/>
  <c r="BN16" i="30"/>
  <c r="BO16" i="30" s="1"/>
  <c r="BN12" i="30"/>
  <c r="AT18" i="39"/>
  <c r="AT19" i="39"/>
  <c r="AT20" i="39"/>
  <c r="AT21" i="39"/>
  <c r="AT22" i="39"/>
  <c r="AT24" i="39"/>
  <c r="AT25" i="39"/>
  <c r="AT26" i="39"/>
  <c r="AT27" i="39"/>
  <c r="AT28" i="39"/>
  <c r="AT30" i="39"/>
  <c r="AT31" i="39"/>
  <c r="AT32" i="39"/>
  <c r="AT33" i="39"/>
  <c r="AT34" i="39"/>
  <c r="AT36" i="39"/>
  <c r="AT37" i="39"/>
  <c r="AT38" i="39"/>
  <c r="AT39" i="39"/>
  <c r="AT13" i="39"/>
  <c r="AT14" i="39"/>
  <c r="AT15" i="39"/>
  <c r="AT16" i="39"/>
  <c r="AT12" i="39"/>
  <c r="AT10" i="39" s="1"/>
  <c r="BV18" i="29"/>
  <c r="BW18" i="29" s="1"/>
  <c r="BV19" i="29"/>
  <c r="BW19" i="29" s="1"/>
  <c r="BV20" i="29"/>
  <c r="BW20" i="29" s="1"/>
  <c r="BV21" i="29"/>
  <c r="BW21" i="29" s="1"/>
  <c r="BV22" i="29"/>
  <c r="BW22" i="29" s="1"/>
  <c r="BV24" i="29"/>
  <c r="BW24" i="29" s="1"/>
  <c r="BV25" i="29"/>
  <c r="BW25" i="29" s="1"/>
  <c r="BV26" i="29"/>
  <c r="BW26" i="29" s="1"/>
  <c r="BV27" i="29"/>
  <c r="BW27" i="29" s="1"/>
  <c r="BV28" i="29"/>
  <c r="BW28" i="29" s="1"/>
  <c r="BV30" i="29"/>
  <c r="BW30" i="29" s="1"/>
  <c r="BV31" i="29"/>
  <c r="BW31" i="29" s="1"/>
  <c r="BV32" i="29"/>
  <c r="BW32" i="29" s="1"/>
  <c r="BV33" i="29"/>
  <c r="BW33" i="29" s="1"/>
  <c r="BV34" i="29"/>
  <c r="BW34" i="29" s="1"/>
  <c r="BV36" i="29"/>
  <c r="BW36" i="29" s="1"/>
  <c r="BV37" i="29"/>
  <c r="BW37" i="29" s="1"/>
  <c r="BV38" i="29"/>
  <c r="BW38" i="29" s="1"/>
  <c r="BV39" i="29"/>
  <c r="BW39" i="29" s="1"/>
  <c r="BV13" i="29"/>
  <c r="BW13" i="29" s="1"/>
  <c r="BV14" i="29"/>
  <c r="BW14" i="29" s="1"/>
  <c r="BV15" i="29"/>
  <c r="BW15" i="29" s="1"/>
  <c r="BV16" i="29"/>
  <c r="BW16" i="29" s="1"/>
  <c r="BV12" i="29"/>
  <c r="BQ18" i="28"/>
  <c r="BR18" i="28" s="1"/>
  <c r="BQ19" i="28"/>
  <c r="BR19" i="28" s="1"/>
  <c r="BQ20" i="28"/>
  <c r="BR20" i="28" s="1"/>
  <c r="BQ21" i="28"/>
  <c r="BR21" i="28" s="1"/>
  <c r="BQ22" i="28"/>
  <c r="BR22" i="28" s="1"/>
  <c r="BQ24" i="28"/>
  <c r="BR24" i="28" s="1"/>
  <c r="BQ25" i="28"/>
  <c r="BR25" i="28" s="1"/>
  <c r="BQ26" i="28"/>
  <c r="BR26" i="28" s="1"/>
  <c r="BQ27" i="28"/>
  <c r="BR27" i="28" s="1"/>
  <c r="BQ28" i="28"/>
  <c r="BR28" i="28" s="1"/>
  <c r="BQ30" i="28"/>
  <c r="BR30" i="28" s="1"/>
  <c r="BQ31" i="28"/>
  <c r="BR31" i="28" s="1"/>
  <c r="BQ32" i="28"/>
  <c r="BR32" i="28" s="1"/>
  <c r="BQ33" i="28"/>
  <c r="BR33" i="28" s="1"/>
  <c r="BQ34" i="28"/>
  <c r="BR34" i="28" s="1"/>
  <c r="BQ36" i="28"/>
  <c r="BR36" i="28" s="1"/>
  <c r="BQ37" i="28"/>
  <c r="BR37" i="28" s="1"/>
  <c r="BQ38" i="28"/>
  <c r="BR38" i="28" s="1"/>
  <c r="BQ39" i="28"/>
  <c r="BR39" i="28" s="1"/>
  <c r="BQ13" i="28"/>
  <c r="BR13" i="28" s="1"/>
  <c r="BQ14" i="28"/>
  <c r="BR14" i="28" s="1"/>
  <c r="BQ15" i="28"/>
  <c r="BR15" i="28" s="1"/>
  <c r="BQ16" i="28"/>
  <c r="BR16" i="28" s="1"/>
  <c r="BQ12" i="28"/>
  <c r="BB18" i="27"/>
  <c r="BB19" i="27"/>
  <c r="BB20" i="27"/>
  <c r="BB21" i="27"/>
  <c r="BB22" i="27"/>
  <c r="BB24" i="27"/>
  <c r="BB25" i="27"/>
  <c r="BB26" i="27"/>
  <c r="BB27" i="27"/>
  <c r="BB28" i="27"/>
  <c r="BB30" i="27"/>
  <c r="BB31" i="27"/>
  <c r="BB32" i="27"/>
  <c r="BB33" i="27"/>
  <c r="BB34" i="27"/>
  <c r="BB36" i="27"/>
  <c r="BB37" i="27"/>
  <c r="BB38" i="27"/>
  <c r="BB39" i="27"/>
  <c r="BB13" i="27"/>
  <c r="BB14" i="27"/>
  <c r="BB15" i="27"/>
  <c r="BB16" i="27"/>
  <c r="BB12" i="27"/>
  <c r="AF18" i="26"/>
  <c r="AF19" i="26"/>
  <c r="AF20" i="26"/>
  <c r="AF21" i="26"/>
  <c r="AF22" i="26"/>
  <c r="AF24" i="26"/>
  <c r="AF25" i="26"/>
  <c r="AF26" i="26"/>
  <c r="AF27" i="26"/>
  <c r="AF28" i="26"/>
  <c r="AF30" i="26"/>
  <c r="AF31" i="26"/>
  <c r="AF32" i="26"/>
  <c r="AF33" i="26"/>
  <c r="AF34" i="26"/>
  <c r="AF36" i="26"/>
  <c r="AF37" i="26"/>
  <c r="AF38" i="26"/>
  <c r="AF39" i="26"/>
  <c r="AF13" i="26"/>
  <c r="AF14" i="26"/>
  <c r="AF15" i="26"/>
  <c r="AF16" i="26"/>
  <c r="AF12" i="26"/>
  <c r="AC2" i="26"/>
  <c r="BQ10" i="28" l="1"/>
  <c r="BR12" i="28"/>
  <c r="BR10" i="28" s="1"/>
  <c r="BB10" i="27"/>
  <c r="BN10" i="31"/>
  <c r="BO12" i="31"/>
  <c r="BO10" i="31" s="1"/>
  <c r="BN10" i="30"/>
  <c r="BO12" i="30"/>
  <c r="BO10" i="30" s="1"/>
  <c r="BV10" i="29"/>
  <c r="BW12" i="29"/>
  <c r="BW10" i="29" s="1"/>
  <c r="AF10" i="26"/>
  <c r="AM10" i="25"/>
  <c r="AD18" i="24" l="1"/>
  <c r="AD19" i="24"/>
  <c r="AD20" i="24"/>
  <c r="AD21" i="24"/>
  <c r="AD22" i="24"/>
  <c r="AD24" i="24"/>
  <c r="AD25" i="24"/>
  <c r="AD26" i="24"/>
  <c r="AD27" i="24"/>
  <c r="AD28" i="24"/>
  <c r="AD30" i="24"/>
  <c r="AD31" i="24"/>
  <c r="AD32" i="24"/>
  <c r="AD33" i="24"/>
  <c r="AD34" i="24"/>
  <c r="AD36" i="24"/>
  <c r="AD37" i="24"/>
  <c r="AD38" i="24"/>
  <c r="AD39" i="24"/>
  <c r="AD13" i="24"/>
  <c r="AD14" i="24"/>
  <c r="AD15" i="24"/>
  <c r="AD16" i="24"/>
  <c r="AD12" i="24"/>
  <c r="AD18" i="23"/>
  <c r="AD19" i="23"/>
  <c r="AD20" i="23"/>
  <c r="AD21" i="23"/>
  <c r="AD22" i="23"/>
  <c r="AD24" i="23"/>
  <c r="AD25" i="23"/>
  <c r="AD26" i="23"/>
  <c r="AD27" i="23"/>
  <c r="AD28" i="23"/>
  <c r="AD30" i="23"/>
  <c r="AD31" i="23"/>
  <c r="AD32" i="23"/>
  <c r="AD33" i="23"/>
  <c r="AD34" i="23"/>
  <c r="AD36" i="23"/>
  <c r="AD37" i="23"/>
  <c r="AD38" i="23"/>
  <c r="AD39" i="23"/>
  <c r="AD13" i="23"/>
  <c r="AD14" i="23"/>
  <c r="AD15" i="23"/>
  <c r="AD16" i="23"/>
  <c r="AD12" i="23"/>
  <c r="AD18" i="22"/>
  <c r="AD19" i="22"/>
  <c r="AD20" i="22"/>
  <c r="AD21" i="22"/>
  <c r="AD22" i="22"/>
  <c r="AD24" i="22"/>
  <c r="AD25" i="22"/>
  <c r="AD26" i="22"/>
  <c r="AD27" i="22"/>
  <c r="AD28" i="22"/>
  <c r="AD30" i="22"/>
  <c r="AD31" i="22"/>
  <c r="AD32" i="22"/>
  <c r="AD33" i="22"/>
  <c r="AD34" i="22"/>
  <c r="AD36" i="22"/>
  <c r="AD37" i="22"/>
  <c r="AD38" i="22"/>
  <c r="AD39" i="22"/>
  <c r="AD13" i="22"/>
  <c r="AD14" i="22"/>
  <c r="AD15" i="22"/>
  <c r="AD16" i="22"/>
  <c r="AD12" i="22"/>
  <c r="AD39" i="38"/>
  <c r="AD38" i="38"/>
  <c r="AD37" i="38"/>
  <c r="AD36" i="38"/>
  <c r="AD34" i="38"/>
  <c r="AD33" i="38"/>
  <c r="AD32" i="38"/>
  <c r="AD31" i="38"/>
  <c r="AD30" i="38"/>
  <c r="AD28" i="38"/>
  <c r="AD27" i="38"/>
  <c r="AD26" i="38"/>
  <c r="AD25" i="38"/>
  <c r="AD24" i="38"/>
  <c r="AD22" i="38"/>
  <c r="AD21" i="38"/>
  <c r="AD20" i="38"/>
  <c r="AD19" i="38"/>
  <c r="AD18" i="38"/>
  <c r="AD13" i="38"/>
  <c r="AD14" i="38"/>
  <c r="AD15" i="38"/>
  <c r="AD16" i="38"/>
  <c r="AD12" i="38"/>
  <c r="AD10" i="24" l="1"/>
  <c r="AD10" i="23"/>
  <c r="AD10" i="22"/>
  <c r="AD10" i="38"/>
  <c r="AK18" i="36" l="1"/>
  <c r="AK19" i="36"/>
  <c r="AK20" i="36"/>
  <c r="AK21" i="36"/>
  <c r="AK22" i="36"/>
  <c r="AK24" i="36"/>
  <c r="AK25" i="36"/>
  <c r="AK26" i="36"/>
  <c r="AK27" i="36"/>
  <c r="AK28" i="36"/>
  <c r="AK30" i="36"/>
  <c r="AK31" i="36"/>
  <c r="AK32" i="36"/>
  <c r="AK33" i="36"/>
  <c r="AK34" i="36"/>
  <c r="AK36" i="36"/>
  <c r="AK37" i="36"/>
  <c r="AK38" i="36"/>
  <c r="AK39" i="36"/>
  <c r="AK13" i="36"/>
  <c r="AK14" i="36"/>
  <c r="AK15" i="36"/>
  <c r="AK16" i="36"/>
  <c r="AK12" i="36"/>
  <c r="AK10" i="36"/>
  <c r="BJ18" i="35"/>
  <c r="BJ19" i="35"/>
  <c r="BJ20" i="35"/>
  <c r="BJ21" i="35"/>
  <c r="BJ22" i="35"/>
  <c r="BJ24" i="35"/>
  <c r="BJ25" i="35"/>
  <c r="BJ26" i="35"/>
  <c r="BJ27" i="35"/>
  <c r="BJ28" i="35"/>
  <c r="BJ30" i="35"/>
  <c r="BJ31" i="35"/>
  <c r="BJ32" i="35"/>
  <c r="BJ33" i="35"/>
  <c r="BJ34" i="35"/>
  <c r="BJ36" i="35"/>
  <c r="BJ37" i="35"/>
  <c r="BJ38" i="35"/>
  <c r="BJ39" i="35"/>
  <c r="BJ13" i="35"/>
  <c r="BJ14" i="35"/>
  <c r="BJ15" i="35"/>
  <c r="BJ16" i="35"/>
  <c r="BJ12" i="35"/>
  <c r="BJ10" i="35"/>
  <c r="M12" i="33"/>
  <c r="M10" i="33"/>
  <c r="AS18" i="33"/>
  <c r="AS19" i="33"/>
  <c r="AS20" i="33"/>
  <c r="AS21" i="33"/>
  <c r="AS22" i="33"/>
  <c r="AS24" i="33"/>
  <c r="AS25" i="33"/>
  <c r="AS26" i="33"/>
  <c r="AS27" i="33"/>
  <c r="AS28" i="33"/>
  <c r="AS30" i="33"/>
  <c r="AS31" i="33"/>
  <c r="AS32" i="33"/>
  <c r="AS33" i="33"/>
  <c r="AS34" i="33"/>
  <c r="AS36" i="33"/>
  <c r="AS37" i="33"/>
  <c r="AS38" i="33"/>
  <c r="AS39" i="33"/>
  <c r="AS13" i="33"/>
  <c r="AS14" i="33"/>
  <c r="AS15" i="33"/>
  <c r="AS16" i="33"/>
  <c r="AS12" i="33"/>
  <c r="AS10" i="33"/>
  <c r="M12" i="32"/>
  <c r="M10" i="32"/>
  <c r="AS18" i="32"/>
  <c r="AS19" i="32"/>
  <c r="AS20" i="32"/>
  <c r="AS21" i="32"/>
  <c r="AS22" i="32"/>
  <c r="AS24" i="32"/>
  <c r="AS25" i="32"/>
  <c r="AS26" i="32"/>
  <c r="AS27" i="32"/>
  <c r="AS28" i="32"/>
  <c r="AS30" i="32"/>
  <c r="AS31" i="32"/>
  <c r="AS32" i="32"/>
  <c r="AS33" i="32"/>
  <c r="AS34" i="32"/>
  <c r="AS36" i="32"/>
  <c r="AS37" i="32"/>
  <c r="AS38" i="32"/>
  <c r="AS39" i="32"/>
  <c r="AS13" i="32"/>
  <c r="AS14" i="32"/>
  <c r="AS15" i="32"/>
  <c r="AS16" i="32"/>
  <c r="AS12" i="32"/>
  <c r="AS10" i="32"/>
  <c r="M12" i="31"/>
  <c r="M10" i="31"/>
  <c r="BH18" i="31"/>
  <c r="BI18" i="31" s="1"/>
  <c r="BH19" i="31"/>
  <c r="BI19" i="31" s="1"/>
  <c r="BH20" i="31"/>
  <c r="BI20" i="31" s="1"/>
  <c r="BH21" i="31"/>
  <c r="BI21" i="31" s="1"/>
  <c r="BH22" i="31"/>
  <c r="BI22" i="31" s="1"/>
  <c r="BH24" i="31"/>
  <c r="BI24" i="31" s="1"/>
  <c r="BH25" i="31"/>
  <c r="BI25" i="31" s="1"/>
  <c r="BH26" i="31"/>
  <c r="BI26" i="31" s="1"/>
  <c r="BH27" i="31"/>
  <c r="BI27" i="31" s="1"/>
  <c r="BH28" i="31"/>
  <c r="BI28" i="31" s="1"/>
  <c r="BH30" i="31"/>
  <c r="BI30" i="31" s="1"/>
  <c r="BH31" i="31"/>
  <c r="BI31" i="31" s="1"/>
  <c r="BH32" i="31"/>
  <c r="BI32" i="31" s="1"/>
  <c r="BH33" i="31"/>
  <c r="BI33" i="31" s="1"/>
  <c r="BH34" i="31"/>
  <c r="BI34" i="31" s="1"/>
  <c r="BH36" i="31"/>
  <c r="BI36" i="31" s="1"/>
  <c r="BH37" i="31"/>
  <c r="BI37" i="31" s="1"/>
  <c r="BH38" i="31"/>
  <c r="BI38" i="31" s="1"/>
  <c r="BH39" i="31"/>
  <c r="BI39" i="31" s="1"/>
  <c r="BH13" i="31"/>
  <c r="BI13" i="31" s="1"/>
  <c r="BH14" i="31"/>
  <c r="BI14" i="31" s="1"/>
  <c r="BH15" i="31"/>
  <c r="BI15" i="31" s="1"/>
  <c r="BH16" i="31"/>
  <c r="BI16" i="31" s="1"/>
  <c r="BH10" i="31"/>
  <c r="BI10" i="31" s="1"/>
  <c r="BH12" i="31"/>
  <c r="BI12" i="31" s="1"/>
  <c r="BH18" i="30"/>
  <c r="BI18" i="30" s="1"/>
  <c r="BH19" i="30"/>
  <c r="BI19" i="30" s="1"/>
  <c r="BH20" i="30"/>
  <c r="BI20" i="30" s="1"/>
  <c r="BH21" i="30"/>
  <c r="BI21" i="30" s="1"/>
  <c r="BH22" i="30"/>
  <c r="BI22" i="30" s="1"/>
  <c r="BH24" i="30"/>
  <c r="BI24" i="30" s="1"/>
  <c r="BH25" i="30"/>
  <c r="BI25" i="30" s="1"/>
  <c r="BH26" i="30"/>
  <c r="BI26" i="30" s="1"/>
  <c r="BH27" i="30"/>
  <c r="BI27" i="30" s="1"/>
  <c r="BH28" i="30"/>
  <c r="BI28" i="30" s="1"/>
  <c r="BH30" i="30"/>
  <c r="BI30" i="30" s="1"/>
  <c r="BH31" i="30"/>
  <c r="BI31" i="30" s="1"/>
  <c r="BH32" i="30"/>
  <c r="BI32" i="30" s="1"/>
  <c r="BH33" i="30"/>
  <c r="BI33" i="30" s="1"/>
  <c r="BH34" i="30"/>
  <c r="BI34" i="30" s="1"/>
  <c r="BH36" i="30"/>
  <c r="BI36" i="30" s="1"/>
  <c r="BH37" i="30"/>
  <c r="BI37" i="30" s="1"/>
  <c r="BH38" i="30"/>
  <c r="BI38" i="30" s="1"/>
  <c r="BH39" i="30"/>
  <c r="BI39" i="30" s="1"/>
  <c r="BH13" i="30"/>
  <c r="BI13" i="30" s="1"/>
  <c r="BH14" i="30"/>
  <c r="BI14" i="30" s="1"/>
  <c r="BH15" i="30"/>
  <c r="BI15" i="30" s="1"/>
  <c r="BH16" i="30"/>
  <c r="BI16" i="30" s="1"/>
  <c r="BH10" i="30"/>
  <c r="BI10" i="30" s="1"/>
  <c r="M10" i="30" s="1"/>
  <c r="BH12" i="30"/>
  <c r="BI12" i="30" s="1"/>
  <c r="M12" i="30" s="1"/>
  <c r="M37" i="39"/>
  <c r="M38" i="39"/>
  <c r="M39" i="39"/>
  <c r="M10" i="39"/>
  <c r="AP18" i="39"/>
  <c r="AP19" i="39"/>
  <c r="AP20" i="39"/>
  <c r="AP21" i="39"/>
  <c r="AP22" i="39"/>
  <c r="AP24" i="39"/>
  <c r="AP25" i="39"/>
  <c r="AP26" i="39"/>
  <c r="AP27" i="39"/>
  <c r="AP28" i="39"/>
  <c r="AP30" i="39"/>
  <c r="AP31" i="39"/>
  <c r="AP32" i="39"/>
  <c r="AP33" i="39"/>
  <c r="AP34" i="39"/>
  <c r="AP36" i="39"/>
  <c r="AP37" i="39"/>
  <c r="AP38" i="39"/>
  <c r="AP39" i="39"/>
  <c r="AP13" i="39"/>
  <c r="AP14" i="39"/>
  <c r="AP15" i="39"/>
  <c r="AP16" i="39"/>
  <c r="AP12" i="39"/>
  <c r="AP10" i="39"/>
  <c r="M12" i="29"/>
  <c r="M10" i="29"/>
  <c r="BP18" i="29"/>
  <c r="BQ18" i="29" s="1"/>
  <c r="BP19" i="29"/>
  <c r="BQ19" i="29" s="1"/>
  <c r="BP20" i="29"/>
  <c r="BQ20" i="29" s="1"/>
  <c r="BP21" i="29"/>
  <c r="BQ21" i="29" s="1"/>
  <c r="BP22" i="29"/>
  <c r="BQ22" i="29" s="1"/>
  <c r="BP24" i="29"/>
  <c r="BQ24" i="29" s="1"/>
  <c r="BP25" i="29"/>
  <c r="BQ25" i="29" s="1"/>
  <c r="BP26" i="29"/>
  <c r="BQ26" i="29" s="1"/>
  <c r="BP27" i="29"/>
  <c r="BQ27" i="29" s="1"/>
  <c r="BP28" i="29"/>
  <c r="BQ28" i="29" s="1"/>
  <c r="BP30" i="29"/>
  <c r="BQ30" i="29" s="1"/>
  <c r="BP31" i="29"/>
  <c r="BQ31" i="29" s="1"/>
  <c r="BP32" i="29"/>
  <c r="BQ32" i="29" s="1"/>
  <c r="BP33" i="29"/>
  <c r="BQ33" i="29" s="1"/>
  <c r="BP34" i="29"/>
  <c r="BQ34" i="29" s="1"/>
  <c r="BP36" i="29"/>
  <c r="BQ36" i="29" s="1"/>
  <c r="BP37" i="29"/>
  <c r="BQ37" i="29" s="1"/>
  <c r="BP38" i="29"/>
  <c r="BQ38" i="29" s="1"/>
  <c r="BP39" i="29"/>
  <c r="BQ39" i="29" s="1"/>
  <c r="BP13" i="29"/>
  <c r="BQ13" i="29" s="1"/>
  <c r="BP14" i="29"/>
  <c r="BQ14" i="29" s="1"/>
  <c r="BP15" i="29"/>
  <c r="BQ15" i="29" s="1"/>
  <c r="BP16" i="29"/>
  <c r="BQ16" i="29" s="1"/>
  <c r="BP12" i="29"/>
  <c r="BQ12" i="29" s="1"/>
  <c r="BP10" i="29"/>
  <c r="BQ10" i="29" s="1"/>
  <c r="M12" i="28"/>
  <c r="M10" i="28"/>
  <c r="BJ10" i="28"/>
  <c r="BK10" i="28" s="1"/>
  <c r="BJ18" i="28"/>
  <c r="BK18" i="28" s="1"/>
  <c r="BJ19" i="28"/>
  <c r="BK19" i="28" s="1"/>
  <c r="BJ20" i="28"/>
  <c r="BK20" i="28" s="1"/>
  <c r="BJ21" i="28"/>
  <c r="BK21" i="28" s="1"/>
  <c r="BJ22" i="28"/>
  <c r="BK22" i="28" s="1"/>
  <c r="BJ24" i="28"/>
  <c r="BK24" i="28" s="1"/>
  <c r="BJ25" i="28"/>
  <c r="BK25" i="28" s="1"/>
  <c r="BJ26" i="28"/>
  <c r="BK26" i="28" s="1"/>
  <c r="BJ27" i="28"/>
  <c r="BK27" i="28" s="1"/>
  <c r="BJ28" i="28"/>
  <c r="BK28" i="28" s="1"/>
  <c r="BJ30" i="28"/>
  <c r="BK30" i="28" s="1"/>
  <c r="BJ31" i="28"/>
  <c r="BK31" i="28" s="1"/>
  <c r="BJ32" i="28"/>
  <c r="BK32" i="28" s="1"/>
  <c r="BJ33" i="28"/>
  <c r="BK33" i="28" s="1"/>
  <c r="BJ34" i="28"/>
  <c r="BK34" i="28" s="1"/>
  <c r="BJ36" i="28"/>
  <c r="BK36" i="28" s="1"/>
  <c r="BJ37" i="28"/>
  <c r="BK37" i="28" s="1"/>
  <c r="BJ38" i="28"/>
  <c r="BK38" i="28" s="1"/>
  <c r="BJ39" i="28"/>
  <c r="BK39" i="28" s="1"/>
  <c r="BJ13" i="28"/>
  <c r="BK13" i="28" s="1"/>
  <c r="BJ14" i="28"/>
  <c r="BK14" i="28" s="1"/>
  <c r="BJ15" i="28"/>
  <c r="BK15" i="28" s="1"/>
  <c r="BJ16" i="28"/>
  <c r="BK16" i="28" s="1"/>
  <c r="BJ12" i="28"/>
  <c r="BK12" i="28" s="1"/>
  <c r="AV18" i="27" l="1"/>
  <c r="AW18" i="27" s="1"/>
  <c r="AV19" i="27"/>
  <c r="AW19" i="27" s="1"/>
  <c r="AV20" i="27"/>
  <c r="AW20" i="27" s="1"/>
  <c r="AV21" i="27"/>
  <c r="AW21" i="27" s="1"/>
  <c r="AV22" i="27"/>
  <c r="AW22" i="27" s="1"/>
  <c r="AV24" i="27"/>
  <c r="AW24" i="27" s="1"/>
  <c r="AV25" i="27"/>
  <c r="AW25" i="27" s="1"/>
  <c r="AV26" i="27"/>
  <c r="AW26" i="27"/>
  <c r="AV27" i="27"/>
  <c r="AW27" i="27" s="1"/>
  <c r="AV28" i="27"/>
  <c r="AW28" i="27" s="1"/>
  <c r="AV30" i="27"/>
  <c r="AW30" i="27" s="1"/>
  <c r="AV31" i="27"/>
  <c r="AW31" i="27" s="1"/>
  <c r="AV32" i="27"/>
  <c r="AW32" i="27" s="1"/>
  <c r="AV33" i="27"/>
  <c r="AW33" i="27" s="1"/>
  <c r="AV34" i="27"/>
  <c r="AW34" i="27" s="1"/>
  <c r="AV36" i="27"/>
  <c r="AW36" i="27" s="1"/>
  <c r="AV37" i="27"/>
  <c r="AW37" i="27" s="1"/>
  <c r="AV38" i="27"/>
  <c r="AW38" i="27"/>
  <c r="AV39" i="27"/>
  <c r="AW39" i="27" s="1"/>
  <c r="AV13" i="27"/>
  <c r="AW13" i="27" s="1"/>
  <c r="AV14" i="27"/>
  <c r="AW14" i="27" s="1"/>
  <c r="AV15" i="27"/>
  <c r="AW15" i="27" s="1"/>
  <c r="AV16" i="27"/>
  <c r="AW16" i="27" s="1"/>
  <c r="AV12" i="27"/>
  <c r="AW12" i="27" s="1"/>
  <c r="M12" i="27" s="1"/>
  <c r="AV10" i="27"/>
  <c r="AW10" i="27" s="1"/>
  <c r="M10" i="27" s="1"/>
  <c r="AD18" i="26" l="1"/>
  <c r="AD19" i="26"/>
  <c r="AD20" i="26"/>
  <c r="AD21" i="26"/>
  <c r="AD22" i="26"/>
  <c r="AD24" i="26"/>
  <c r="AD25" i="26"/>
  <c r="AD26" i="26"/>
  <c r="AD27" i="26"/>
  <c r="AD28" i="26"/>
  <c r="AD30" i="26"/>
  <c r="AD31" i="26"/>
  <c r="AD32" i="26"/>
  <c r="AD33" i="26"/>
  <c r="AD34" i="26"/>
  <c r="AD36" i="26"/>
  <c r="AD37" i="26"/>
  <c r="AD38" i="26"/>
  <c r="AD39" i="26"/>
  <c r="AD13" i="26"/>
  <c r="AD14" i="26"/>
  <c r="AD15" i="26"/>
  <c r="AD16" i="26"/>
  <c r="AD12" i="26"/>
  <c r="AD10" i="26" l="1"/>
  <c r="M10" i="26" s="1"/>
  <c r="M12" i="26"/>
  <c r="M18" i="25" l="1"/>
  <c r="M19" i="25"/>
  <c r="M20" i="25"/>
  <c r="M21" i="25"/>
  <c r="M22" i="25"/>
  <c r="M24" i="25"/>
  <c r="M25" i="25"/>
  <c r="M26" i="25"/>
  <c r="M27" i="25"/>
  <c r="M28" i="25"/>
  <c r="M30" i="25"/>
  <c r="M31" i="25"/>
  <c r="M32" i="25"/>
  <c r="M33" i="25"/>
  <c r="M34" i="25"/>
  <c r="M36" i="25"/>
  <c r="M37" i="25"/>
  <c r="M38" i="25"/>
  <c r="M39" i="25"/>
  <c r="M13" i="25"/>
  <c r="M14" i="25"/>
  <c r="M15" i="25"/>
  <c r="M16" i="25"/>
  <c r="M12" i="25"/>
  <c r="M10" i="25"/>
  <c r="AJ18" i="25"/>
  <c r="AJ19" i="25"/>
  <c r="AJ20" i="25"/>
  <c r="AJ21" i="25"/>
  <c r="AJ22" i="25"/>
  <c r="AJ24" i="25"/>
  <c r="AJ25" i="25"/>
  <c r="AJ26" i="25"/>
  <c r="AJ27" i="25"/>
  <c r="AJ28" i="25"/>
  <c r="AJ30" i="25"/>
  <c r="AJ31" i="25"/>
  <c r="AJ32" i="25"/>
  <c r="AJ33" i="25"/>
  <c r="AJ34" i="25"/>
  <c r="AJ36" i="25"/>
  <c r="AJ37" i="25"/>
  <c r="AJ38" i="25"/>
  <c r="AJ39" i="25"/>
  <c r="AJ13" i="25"/>
  <c r="AJ14" i="25"/>
  <c r="AJ15" i="25"/>
  <c r="AJ16" i="25"/>
  <c r="AJ12" i="25"/>
  <c r="M12" i="24"/>
  <c r="M10" i="24"/>
  <c r="AB18" i="24"/>
  <c r="AB19" i="24"/>
  <c r="AB20" i="24"/>
  <c r="AB21" i="24"/>
  <c r="AB22" i="24"/>
  <c r="AB24" i="24"/>
  <c r="AB25" i="24"/>
  <c r="AB26" i="24"/>
  <c r="AB27" i="24"/>
  <c r="AB28" i="24"/>
  <c r="AB30" i="24"/>
  <c r="AB31" i="24"/>
  <c r="AB32" i="24"/>
  <c r="AB33" i="24"/>
  <c r="AB34" i="24"/>
  <c r="AB36" i="24"/>
  <c r="AB37" i="24"/>
  <c r="AB38" i="24"/>
  <c r="AB39" i="24"/>
  <c r="AB13" i="24"/>
  <c r="AB14" i="24"/>
  <c r="AB15" i="24"/>
  <c r="AB16" i="24"/>
  <c r="AB12" i="24"/>
  <c r="AB10" i="24" s="1"/>
  <c r="M13" i="23"/>
  <c r="O10" i="23"/>
  <c r="Q10" i="23"/>
  <c r="S10" i="23"/>
  <c r="V10" i="23"/>
  <c r="W10" i="23"/>
  <c r="X10" i="23" s="1"/>
  <c r="Y10" i="23"/>
  <c r="P12" i="23"/>
  <c r="R12" i="23"/>
  <c r="T12" i="23"/>
  <c r="V12" i="23"/>
  <c r="X12" i="23"/>
  <c r="Z12" i="23"/>
  <c r="AB12" i="23"/>
  <c r="P13" i="23"/>
  <c r="R13" i="23"/>
  <c r="T13" i="23"/>
  <c r="V13" i="23"/>
  <c r="X13" i="23"/>
  <c r="Z13" i="23"/>
  <c r="AB13" i="23"/>
  <c r="P14" i="23"/>
  <c r="R14" i="23"/>
  <c r="T14" i="23"/>
  <c r="V14" i="23"/>
  <c r="X14" i="23"/>
  <c r="Z14" i="23"/>
  <c r="AB14" i="23"/>
  <c r="P15" i="23"/>
  <c r="R15" i="23"/>
  <c r="T15" i="23"/>
  <c r="V15" i="23"/>
  <c r="X15" i="23"/>
  <c r="Z15" i="23"/>
  <c r="AB15" i="23"/>
  <c r="P16" i="23"/>
  <c r="R16" i="23"/>
  <c r="T16" i="23"/>
  <c r="V16" i="23"/>
  <c r="X16" i="23"/>
  <c r="Z16" i="23"/>
  <c r="AB16" i="23"/>
  <c r="P18" i="23"/>
  <c r="R18" i="23"/>
  <c r="T18" i="23"/>
  <c r="V18" i="23"/>
  <c r="X18" i="23"/>
  <c r="Z18" i="23"/>
  <c r="AB18" i="23"/>
  <c r="P19" i="23"/>
  <c r="R19" i="23"/>
  <c r="T19" i="23"/>
  <c r="V19" i="23"/>
  <c r="X19" i="23"/>
  <c r="Z19" i="23"/>
  <c r="AB19" i="23"/>
  <c r="P20" i="23"/>
  <c r="R20" i="23"/>
  <c r="T20" i="23"/>
  <c r="V20" i="23"/>
  <c r="X20" i="23"/>
  <c r="Z20" i="23"/>
  <c r="AB20" i="23"/>
  <c r="P21" i="23"/>
  <c r="R21" i="23"/>
  <c r="T21" i="23"/>
  <c r="V21" i="23"/>
  <c r="X21" i="23"/>
  <c r="Z21" i="23"/>
  <c r="AB21" i="23"/>
  <c r="P22" i="23"/>
  <c r="R22" i="23"/>
  <c r="T22" i="23"/>
  <c r="V22" i="23"/>
  <c r="X22" i="23"/>
  <c r="Z22" i="23"/>
  <c r="AB22" i="23"/>
  <c r="P24" i="23"/>
  <c r="R24" i="23"/>
  <c r="T24" i="23"/>
  <c r="V24" i="23"/>
  <c r="X24" i="23"/>
  <c r="Z24" i="23"/>
  <c r="AB24" i="23"/>
  <c r="P25" i="23"/>
  <c r="R25" i="23"/>
  <c r="T25" i="23"/>
  <c r="V25" i="23"/>
  <c r="X25" i="23"/>
  <c r="Z25" i="23"/>
  <c r="AB25" i="23"/>
  <c r="P26" i="23"/>
  <c r="R26" i="23"/>
  <c r="T26" i="23"/>
  <c r="V26" i="23"/>
  <c r="X26" i="23"/>
  <c r="Z26" i="23"/>
  <c r="AB26" i="23"/>
  <c r="P27" i="23"/>
  <c r="R27" i="23"/>
  <c r="T27" i="23"/>
  <c r="V27" i="23"/>
  <c r="X27" i="23"/>
  <c r="Z27" i="23"/>
  <c r="AB27" i="23"/>
  <c r="P28" i="23"/>
  <c r="R28" i="23"/>
  <c r="T28" i="23"/>
  <c r="V28" i="23"/>
  <c r="X28" i="23"/>
  <c r="Z28" i="23"/>
  <c r="AB28" i="23"/>
  <c r="P30" i="23"/>
  <c r="R30" i="23"/>
  <c r="T30" i="23"/>
  <c r="V30" i="23"/>
  <c r="X30" i="23"/>
  <c r="Z30" i="23"/>
  <c r="AB30" i="23"/>
  <c r="P31" i="23"/>
  <c r="R31" i="23"/>
  <c r="T31" i="23"/>
  <c r="V31" i="23"/>
  <c r="X31" i="23"/>
  <c r="Z31" i="23"/>
  <c r="AB31" i="23"/>
  <c r="P32" i="23"/>
  <c r="R32" i="23"/>
  <c r="T32" i="23"/>
  <c r="V32" i="23"/>
  <c r="X32" i="23"/>
  <c r="Z32" i="23"/>
  <c r="AB32" i="23"/>
  <c r="P33" i="23"/>
  <c r="R33" i="23"/>
  <c r="T33" i="23"/>
  <c r="V33" i="23"/>
  <c r="X33" i="23"/>
  <c r="Z33" i="23"/>
  <c r="AB33" i="23"/>
  <c r="P34" i="23"/>
  <c r="R34" i="23"/>
  <c r="T34" i="23"/>
  <c r="V34" i="23"/>
  <c r="X34" i="23"/>
  <c r="Z34" i="23"/>
  <c r="AB34" i="23"/>
  <c r="P36" i="23"/>
  <c r="R36" i="23"/>
  <c r="T36" i="23"/>
  <c r="V36" i="23"/>
  <c r="X36" i="23"/>
  <c r="Z36" i="23"/>
  <c r="AB36" i="23"/>
  <c r="P37" i="23"/>
  <c r="R37" i="23"/>
  <c r="T37" i="23"/>
  <c r="V37" i="23"/>
  <c r="X37" i="23"/>
  <c r="Z37" i="23"/>
  <c r="AB37" i="23"/>
  <c r="P38" i="23"/>
  <c r="R38" i="23"/>
  <c r="T38" i="23"/>
  <c r="V38" i="23"/>
  <c r="X38" i="23"/>
  <c r="Z38" i="23"/>
  <c r="AB38" i="23"/>
  <c r="P39" i="23"/>
  <c r="R39" i="23"/>
  <c r="T39" i="23"/>
  <c r="V39" i="23"/>
  <c r="X39" i="23"/>
  <c r="Z39" i="23"/>
  <c r="AB39" i="23"/>
  <c r="M12" i="22"/>
  <c r="M10" i="22"/>
  <c r="L10" i="22"/>
  <c r="AB18" i="22"/>
  <c r="AB19" i="22"/>
  <c r="AB20" i="22"/>
  <c r="AB21" i="22"/>
  <c r="AB22" i="22"/>
  <c r="AB24" i="22"/>
  <c r="AB25" i="22"/>
  <c r="AB26" i="22"/>
  <c r="AB27" i="22"/>
  <c r="AB28" i="22"/>
  <c r="AB30" i="22"/>
  <c r="AB31" i="22"/>
  <c r="AB32" i="22"/>
  <c r="AB33" i="22"/>
  <c r="AB34" i="22"/>
  <c r="AB36" i="22"/>
  <c r="AB37" i="22"/>
  <c r="AB38" i="22"/>
  <c r="AB39" i="22"/>
  <c r="AB13" i="22"/>
  <c r="AB14" i="22"/>
  <c r="AB15" i="22"/>
  <c r="AB16" i="22"/>
  <c r="AB12" i="22"/>
  <c r="AB18" i="38"/>
  <c r="AB19" i="38"/>
  <c r="AB20" i="38"/>
  <c r="AB21" i="38"/>
  <c r="AB22" i="38"/>
  <c r="AB24" i="38"/>
  <c r="AB25" i="38"/>
  <c r="AB26" i="38"/>
  <c r="AB27" i="38"/>
  <c r="AB28" i="38"/>
  <c r="AB30" i="38"/>
  <c r="AB31" i="38"/>
  <c r="AB32" i="38"/>
  <c r="AB33" i="38"/>
  <c r="AB34" i="38"/>
  <c r="AB36" i="38"/>
  <c r="AB37" i="38"/>
  <c r="AB38" i="38"/>
  <c r="AB39" i="38"/>
  <c r="AB13" i="38"/>
  <c r="AB14" i="38"/>
  <c r="AB15" i="38"/>
  <c r="AB16" i="38"/>
  <c r="AB12" i="38"/>
  <c r="AJ10" i="25" l="1"/>
  <c r="AB10" i="22"/>
  <c r="R10" i="23"/>
  <c r="Z10" i="23"/>
  <c r="P10" i="23"/>
  <c r="AB10" i="23"/>
  <c r="T10" i="23"/>
  <c r="AB10" i="38"/>
  <c r="AH13" i="36" l="1"/>
  <c r="AH14" i="36"/>
  <c r="AH15" i="36"/>
  <c r="AH16" i="36"/>
  <c r="AH18" i="36"/>
  <c r="AH19" i="36"/>
  <c r="AH20" i="36"/>
  <c r="AH21" i="36"/>
  <c r="AH22" i="36"/>
  <c r="AH24" i="36"/>
  <c r="AH25" i="36"/>
  <c r="AH26" i="36"/>
  <c r="AH27" i="36"/>
  <c r="AH28" i="36"/>
  <c r="AH30" i="36"/>
  <c r="AH31" i="36"/>
  <c r="AH32" i="36"/>
  <c r="AH33" i="36"/>
  <c r="AH34" i="36"/>
  <c r="AH36" i="36"/>
  <c r="AH37" i="36"/>
  <c r="AH38" i="36"/>
  <c r="AH39" i="36"/>
  <c r="AH12" i="36"/>
  <c r="AG10" i="36"/>
  <c r="BD13" i="35"/>
  <c r="BD14" i="35"/>
  <c r="BD15" i="35"/>
  <c r="BD16" i="35"/>
  <c r="BD18" i="35"/>
  <c r="BD19" i="35"/>
  <c r="BD20" i="35"/>
  <c r="BD21" i="35"/>
  <c r="BD22" i="35"/>
  <c r="BD24" i="35"/>
  <c r="BD25" i="35"/>
  <c r="BD26" i="35"/>
  <c r="BD27" i="35"/>
  <c r="BD28" i="35"/>
  <c r="BD30" i="35"/>
  <c r="BD31" i="35"/>
  <c r="BD32" i="35"/>
  <c r="BD33" i="35"/>
  <c r="BD34" i="35"/>
  <c r="BD36" i="35"/>
  <c r="BD37" i="35"/>
  <c r="BD38" i="35"/>
  <c r="BD39" i="35"/>
  <c r="BD12" i="35"/>
  <c r="BD10" i="35"/>
  <c r="AO13" i="33"/>
  <c r="AO14" i="33"/>
  <c r="AO15" i="33"/>
  <c r="AO16" i="33"/>
  <c r="AO18" i="33"/>
  <c r="AO19" i="33"/>
  <c r="AO20" i="33"/>
  <c r="AO21" i="33"/>
  <c r="AO22" i="33"/>
  <c r="AO24" i="33"/>
  <c r="AO25" i="33"/>
  <c r="AO26" i="33"/>
  <c r="AO27" i="33"/>
  <c r="AO28" i="33"/>
  <c r="AO30" i="33"/>
  <c r="AO31" i="33"/>
  <c r="AO32" i="33"/>
  <c r="AO33" i="33"/>
  <c r="AO34" i="33"/>
  <c r="AO36" i="33"/>
  <c r="AO37" i="33"/>
  <c r="AO38" i="33"/>
  <c r="AO39" i="33"/>
  <c r="AO12" i="33"/>
  <c r="AN10" i="33"/>
  <c r="AM10" i="33"/>
  <c r="AH10" i="36" l="1"/>
  <c r="AO10" i="33"/>
  <c r="AO13" i="32"/>
  <c r="AO14" i="32"/>
  <c r="AO15" i="32"/>
  <c r="AO16" i="32"/>
  <c r="AO18" i="32"/>
  <c r="AO19" i="32"/>
  <c r="AO20" i="32"/>
  <c r="AO21" i="32"/>
  <c r="AO22" i="32"/>
  <c r="AO24" i="32"/>
  <c r="AO25" i="32"/>
  <c r="AO26" i="32"/>
  <c r="AO27" i="32"/>
  <c r="AO28" i="32"/>
  <c r="AO30" i="32"/>
  <c r="AO31" i="32"/>
  <c r="AO32" i="32"/>
  <c r="AO33" i="32"/>
  <c r="AO34" i="32"/>
  <c r="AO36" i="32"/>
  <c r="AO37" i="32"/>
  <c r="AO38" i="32"/>
  <c r="AO39" i="32"/>
  <c r="AO12" i="32"/>
  <c r="AN10" i="32"/>
  <c r="AM10" i="32"/>
  <c r="AO10" i="32" l="1"/>
  <c r="BB13" i="31"/>
  <c r="BC13" i="31" s="1"/>
  <c r="BB14" i="31"/>
  <c r="BC14" i="31" s="1"/>
  <c r="BB15" i="31"/>
  <c r="BC15" i="31" s="1"/>
  <c r="BB16" i="31"/>
  <c r="BC16" i="31" s="1"/>
  <c r="BB18" i="31"/>
  <c r="BC18" i="31" s="1"/>
  <c r="BB19" i="31"/>
  <c r="BC19" i="31" s="1"/>
  <c r="BB20" i="31"/>
  <c r="BC20" i="31" s="1"/>
  <c r="BB21" i="31"/>
  <c r="BC21" i="31" s="1"/>
  <c r="BB22" i="31"/>
  <c r="BC22" i="31" s="1"/>
  <c r="BB24" i="31"/>
  <c r="BC24" i="31" s="1"/>
  <c r="BB25" i="31"/>
  <c r="BC25" i="31" s="1"/>
  <c r="BB26" i="31"/>
  <c r="BC26" i="31" s="1"/>
  <c r="BB27" i="31"/>
  <c r="BC27" i="31" s="1"/>
  <c r="BB28" i="31"/>
  <c r="BC28" i="31" s="1"/>
  <c r="BB30" i="31"/>
  <c r="BC30" i="31" s="1"/>
  <c r="BB31" i="31"/>
  <c r="BC31" i="31" s="1"/>
  <c r="BB32" i="31"/>
  <c r="BC32" i="31" s="1"/>
  <c r="BB33" i="31"/>
  <c r="BC33" i="31" s="1"/>
  <c r="BB34" i="31"/>
  <c r="BC34" i="31" s="1"/>
  <c r="BB36" i="31"/>
  <c r="BC36" i="31" s="1"/>
  <c r="BB37" i="31"/>
  <c r="BC37" i="31" s="1"/>
  <c r="BB38" i="31"/>
  <c r="BC38" i="31" s="1"/>
  <c r="BB39" i="31"/>
  <c r="BC39" i="31" s="1"/>
  <c r="BB12" i="31"/>
  <c r="AZ10" i="31"/>
  <c r="BA10" i="31"/>
  <c r="AY10" i="31"/>
  <c r="BB13" i="30"/>
  <c r="BC13" i="30" s="1"/>
  <c r="BB14" i="30"/>
  <c r="BC14" i="30" s="1"/>
  <c r="BB15" i="30"/>
  <c r="BC15" i="30" s="1"/>
  <c r="BB16" i="30"/>
  <c r="BC16" i="30" s="1"/>
  <c r="BB18" i="30"/>
  <c r="BC18" i="30" s="1"/>
  <c r="BB19" i="30"/>
  <c r="BC19" i="30" s="1"/>
  <c r="BB20" i="30"/>
  <c r="BC20" i="30" s="1"/>
  <c r="BB21" i="30"/>
  <c r="BC21" i="30" s="1"/>
  <c r="BB22" i="30"/>
  <c r="BC22" i="30" s="1"/>
  <c r="BB24" i="30"/>
  <c r="BC24" i="30" s="1"/>
  <c r="BB25" i="30"/>
  <c r="BC25" i="30" s="1"/>
  <c r="BB26" i="30"/>
  <c r="BC26" i="30" s="1"/>
  <c r="BB27" i="30"/>
  <c r="BC27" i="30" s="1"/>
  <c r="BB28" i="30"/>
  <c r="BC28" i="30" s="1"/>
  <c r="BB30" i="30"/>
  <c r="BC30" i="30" s="1"/>
  <c r="BB31" i="30"/>
  <c r="BC31" i="30" s="1"/>
  <c r="BB32" i="30"/>
  <c r="BC32" i="30" s="1"/>
  <c r="BB33" i="30"/>
  <c r="BC33" i="30" s="1"/>
  <c r="BB34" i="30"/>
  <c r="BC34" i="30" s="1"/>
  <c r="BB36" i="30"/>
  <c r="BC36" i="30" s="1"/>
  <c r="BB37" i="30"/>
  <c r="BC37" i="30" s="1"/>
  <c r="BB38" i="30"/>
  <c r="BC38" i="30" s="1"/>
  <c r="BB39" i="30"/>
  <c r="BC39" i="30" s="1"/>
  <c r="BB12" i="30"/>
  <c r="BC12" i="30" s="1"/>
  <c r="AZ10" i="30"/>
  <c r="BA10" i="30"/>
  <c r="AY10" i="30"/>
  <c r="AL13" i="39"/>
  <c r="AL14" i="39"/>
  <c r="AL15" i="39"/>
  <c r="AL16" i="39"/>
  <c r="AL18" i="39"/>
  <c r="AL19" i="39"/>
  <c r="AL20" i="39"/>
  <c r="AL21" i="39"/>
  <c r="AL22" i="39"/>
  <c r="AL24" i="39"/>
  <c r="AL25" i="39"/>
  <c r="AL26" i="39"/>
  <c r="AL27" i="39"/>
  <c r="AL28" i="39"/>
  <c r="AL30" i="39"/>
  <c r="AL31" i="39"/>
  <c r="AL32" i="39"/>
  <c r="AL33" i="39"/>
  <c r="AL34" i="39"/>
  <c r="AL36" i="39"/>
  <c r="AL37" i="39"/>
  <c r="AL38" i="39"/>
  <c r="AL39" i="39"/>
  <c r="AL12" i="39"/>
  <c r="AK10" i="39"/>
  <c r="AJ10" i="39"/>
  <c r="BJ13" i="29"/>
  <c r="BK13" i="29" s="1"/>
  <c r="BJ14" i="29"/>
  <c r="BK14" i="29" s="1"/>
  <c r="BJ15" i="29"/>
  <c r="BK15" i="29" s="1"/>
  <c r="BJ16" i="29"/>
  <c r="BK16" i="29" s="1"/>
  <c r="BJ18" i="29"/>
  <c r="BK18" i="29" s="1"/>
  <c r="BJ19" i="29"/>
  <c r="BK19" i="29" s="1"/>
  <c r="BJ20" i="29"/>
  <c r="BK20" i="29" s="1"/>
  <c r="BJ21" i="29"/>
  <c r="BK21" i="29" s="1"/>
  <c r="BJ22" i="29"/>
  <c r="BK22" i="29" s="1"/>
  <c r="BJ24" i="29"/>
  <c r="BK24" i="29" s="1"/>
  <c r="BJ25" i="29"/>
  <c r="BK25" i="29" s="1"/>
  <c r="BJ26" i="29"/>
  <c r="BK26" i="29" s="1"/>
  <c r="BJ27" i="29"/>
  <c r="BK27" i="29" s="1"/>
  <c r="BJ28" i="29"/>
  <c r="BK28" i="29" s="1"/>
  <c r="BJ30" i="29"/>
  <c r="BK30" i="29" s="1"/>
  <c r="BJ31" i="29"/>
  <c r="BK31" i="29" s="1"/>
  <c r="BJ32" i="29"/>
  <c r="BK32" i="29" s="1"/>
  <c r="BJ33" i="29"/>
  <c r="BK33" i="29" s="1"/>
  <c r="BJ34" i="29"/>
  <c r="BK34" i="29" s="1"/>
  <c r="BJ36" i="29"/>
  <c r="BK36" i="29" s="1"/>
  <c r="BJ37" i="29"/>
  <c r="BK37" i="29" s="1"/>
  <c r="BJ38" i="29"/>
  <c r="BK38" i="29" s="1"/>
  <c r="BJ39" i="29"/>
  <c r="BK39" i="29" s="1"/>
  <c r="BJ12" i="29"/>
  <c r="BK12" i="29" s="1"/>
  <c r="BI10" i="29"/>
  <c r="BH10" i="29"/>
  <c r="BG10" i="29"/>
  <c r="BC13" i="28"/>
  <c r="BD13" i="28" s="1"/>
  <c r="BC14" i="28"/>
  <c r="BD14" i="28" s="1"/>
  <c r="BC15" i="28"/>
  <c r="BD15" i="28" s="1"/>
  <c r="BC16" i="28"/>
  <c r="BD16" i="28" s="1"/>
  <c r="BC18" i="28"/>
  <c r="BD18" i="28" s="1"/>
  <c r="BC19" i="28"/>
  <c r="BD19" i="28" s="1"/>
  <c r="BC20" i="28"/>
  <c r="BD20" i="28" s="1"/>
  <c r="BC21" i="28"/>
  <c r="BD21" i="28" s="1"/>
  <c r="BC22" i="28"/>
  <c r="BD22" i="28" s="1"/>
  <c r="BC24" i="28"/>
  <c r="BD24" i="28" s="1"/>
  <c r="BC25" i="28"/>
  <c r="BD25" i="28" s="1"/>
  <c r="BC26" i="28"/>
  <c r="BD26" i="28" s="1"/>
  <c r="BC27" i="28"/>
  <c r="BD27" i="28" s="1"/>
  <c r="BC28" i="28"/>
  <c r="BD28" i="28" s="1"/>
  <c r="BC30" i="28"/>
  <c r="BD30" i="28" s="1"/>
  <c r="BC31" i="28"/>
  <c r="BD31" i="28" s="1"/>
  <c r="BC32" i="28"/>
  <c r="BD32" i="28" s="1"/>
  <c r="BC33" i="28"/>
  <c r="BD33" i="28" s="1"/>
  <c r="BC34" i="28"/>
  <c r="BD34" i="28" s="1"/>
  <c r="BC36" i="28"/>
  <c r="BD36" i="28" s="1"/>
  <c r="BC37" i="28"/>
  <c r="BD37" i="28" s="1"/>
  <c r="BC38" i="28"/>
  <c r="BD38" i="28" s="1"/>
  <c r="BC39" i="28"/>
  <c r="BD39" i="28" s="1"/>
  <c r="BC12" i="28"/>
  <c r="BD12" i="28" s="1"/>
  <c r="BA10" i="28"/>
  <c r="AZ10" i="28"/>
  <c r="BB10" i="28"/>
  <c r="AY10" i="28"/>
  <c r="AQ13" i="27"/>
  <c r="AR13" i="27" s="1"/>
  <c r="AQ14" i="27"/>
  <c r="AR14" i="27" s="1"/>
  <c r="AQ15" i="27"/>
  <c r="AR15" i="27" s="1"/>
  <c r="AQ16" i="27"/>
  <c r="AR16" i="27" s="1"/>
  <c r="AQ18" i="27"/>
  <c r="AR18" i="27" s="1"/>
  <c r="AQ19" i="27"/>
  <c r="AR19" i="27" s="1"/>
  <c r="AQ20" i="27"/>
  <c r="AR20" i="27" s="1"/>
  <c r="AQ21" i="27"/>
  <c r="AR21" i="27" s="1"/>
  <c r="AQ22" i="27"/>
  <c r="AR22" i="27" s="1"/>
  <c r="AQ24" i="27"/>
  <c r="AR24" i="27" s="1"/>
  <c r="AQ25" i="27"/>
  <c r="AR25" i="27" s="1"/>
  <c r="AQ26" i="27"/>
  <c r="AR26" i="27" s="1"/>
  <c r="AQ27" i="27"/>
  <c r="AR27" i="27" s="1"/>
  <c r="AQ28" i="27"/>
  <c r="AR28" i="27" s="1"/>
  <c r="AQ30" i="27"/>
  <c r="AR30" i="27" s="1"/>
  <c r="AQ31" i="27"/>
  <c r="AR31" i="27" s="1"/>
  <c r="AQ32" i="27"/>
  <c r="AR32" i="27" s="1"/>
  <c r="AQ33" i="27"/>
  <c r="AR33" i="27" s="1"/>
  <c r="AQ34" i="27"/>
  <c r="AR34" i="27" s="1"/>
  <c r="AQ36" i="27"/>
  <c r="AR36" i="27" s="1"/>
  <c r="AQ37" i="27"/>
  <c r="AR37" i="27" s="1"/>
  <c r="AQ38" i="27"/>
  <c r="AR38" i="27" s="1"/>
  <c r="AQ39" i="27"/>
  <c r="AR39" i="27" s="1"/>
  <c r="AQ12" i="27"/>
  <c r="AR12" i="27" s="1"/>
  <c r="AP10" i="27"/>
  <c r="AO10" i="27"/>
  <c r="AB13" i="26"/>
  <c r="AB14" i="26"/>
  <c r="AB15" i="26"/>
  <c r="AB16" i="26"/>
  <c r="AB18" i="26"/>
  <c r="AB19" i="26"/>
  <c r="AB20" i="26"/>
  <c r="AB21" i="26"/>
  <c r="AB22" i="26"/>
  <c r="AB24" i="26"/>
  <c r="AB25" i="26"/>
  <c r="AB26" i="26"/>
  <c r="AB27" i="26"/>
  <c r="AB28" i="26"/>
  <c r="AB30" i="26"/>
  <c r="AB31" i="26"/>
  <c r="AB32" i="26"/>
  <c r="AB33" i="26"/>
  <c r="AB34" i="26"/>
  <c r="AB36" i="26"/>
  <c r="AB37" i="26"/>
  <c r="AB38" i="26"/>
  <c r="AB39" i="26"/>
  <c r="AB12" i="26"/>
  <c r="AA10" i="26"/>
  <c r="AE10" i="25"/>
  <c r="AF10" i="25"/>
  <c r="AG13" i="25"/>
  <c r="AH13" i="25" s="1"/>
  <c r="AG14" i="25"/>
  <c r="AH14" i="25" s="1"/>
  <c r="AG15" i="25"/>
  <c r="AH15" i="25" s="1"/>
  <c r="AG16" i="25"/>
  <c r="AH16" i="25" s="1"/>
  <c r="AG18" i="25"/>
  <c r="AH18" i="25" s="1"/>
  <c r="AG19" i="25"/>
  <c r="AH19" i="25" s="1"/>
  <c r="AG20" i="25"/>
  <c r="AH20" i="25" s="1"/>
  <c r="AG21" i="25"/>
  <c r="AH21" i="25" s="1"/>
  <c r="AG22" i="25"/>
  <c r="AH22" i="25" s="1"/>
  <c r="AG24" i="25"/>
  <c r="AH24" i="25" s="1"/>
  <c r="AG25" i="25"/>
  <c r="AH25" i="25" s="1"/>
  <c r="AG26" i="25"/>
  <c r="AH26" i="25" s="1"/>
  <c r="AG27" i="25"/>
  <c r="AH27" i="25" s="1"/>
  <c r="AG28" i="25"/>
  <c r="AH28" i="25" s="1"/>
  <c r="AG30" i="25"/>
  <c r="AH30" i="25" s="1"/>
  <c r="AG31" i="25"/>
  <c r="AH31" i="25" s="1"/>
  <c r="AG32" i="25"/>
  <c r="AH32" i="25" s="1"/>
  <c r="AG33" i="25"/>
  <c r="AH33" i="25" s="1"/>
  <c r="AG34" i="25"/>
  <c r="AH34" i="25" s="1"/>
  <c r="AG36" i="25"/>
  <c r="AH36" i="25" s="1"/>
  <c r="AG37" i="25"/>
  <c r="AH37" i="25" s="1"/>
  <c r="AG38" i="25"/>
  <c r="AH38" i="25" s="1"/>
  <c r="AG39" i="25"/>
  <c r="AH39" i="25" s="1"/>
  <c r="AG12" i="25"/>
  <c r="Z13" i="24"/>
  <c r="Z14" i="24"/>
  <c r="Z15" i="24"/>
  <c r="Z16" i="24"/>
  <c r="Z18" i="24"/>
  <c r="Z19" i="24"/>
  <c r="Z20" i="24"/>
  <c r="Z21" i="24"/>
  <c r="Z22" i="24"/>
  <c r="Z24" i="24"/>
  <c r="Z25" i="24"/>
  <c r="Z26" i="24"/>
  <c r="Z27" i="24"/>
  <c r="Z28" i="24"/>
  <c r="Z30" i="24"/>
  <c r="Z31" i="24"/>
  <c r="Z32" i="24"/>
  <c r="Z33" i="24"/>
  <c r="Z34" i="24"/>
  <c r="Z36" i="24"/>
  <c r="Z37" i="24"/>
  <c r="Z38" i="24"/>
  <c r="Z39" i="24"/>
  <c r="Z12" i="24"/>
  <c r="Z10" i="24" s="1"/>
  <c r="Y10" i="24"/>
  <c r="Z13" i="22"/>
  <c r="Z14" i="22"/>
  <c r="Z15" i="22"/>
  <c r="Z16" i="22"/>
  <c r="Z18" i="22"/>
  <c r="Z19" i="22"/>
  <c r="Z20" i="22"/>
  <c r="Z21" i="22"/>
  <c r="Z22" i="22"/>
  <c r="Z24" i="22"/>
  <c r="Z25" i="22"/>
  <c r="Z26" i="22"/>
  <c r="Z27" i="22"/>
  <c r="Z28" i="22"/>
  <c r="Z30" i="22"/>
  <c r="Z31" i="22"/>
  <c r="Z32" i="22"/>
  <c r="Z33" i="22"/>
  <c r="Z34" i="22"/>
  <c r="Z36" i="22"/>
  <c r="Z37" i="22"/>
  <c r="Z38" i="22"/>
  <c r="Z39" i="22"/>
  <c r="Z12" i="22"/>
  <c r="Y10" i="22"/>
  <c r="Z13" i="38"/>
  <c r="Z14" i="38"/>
  <c r="Z15" i="38"/>
  <c r="Z16" i="38"/>
  <c r="Z18" i="38"/>
  <c r="Z19" i="38"/>
  <c r="Z20" i="38"/>
  <c r="Z21" i="38"/>
  <c r="Z22" i="38"/>
  <c r="Z24" i="38"/>
  <c r="Z25" i="38"/>
  <c r="Z26" i="38"/>
  <c r="Z27" i="38"/>
  <c r="Z28" i="38"/>
  <c r="Z30" i="38"/>
  <c r="Z31" i="38"/>
  <c r="Z32" i="38"/>
  <c r="Z33" i="38"/>
  <c r="Z34" i="38"/>
  <c r="Z36" i="38"/>
  <c r="Z37" i="38"/>
  <c r="Z38" i="38"/>
  <c r="Z39" i="38"/>
  <c r="Z12" i="38"/>
  <c r="Y10" i="38"/>
  <c r="AL10" i="39" l="1"/>
  <c r="BD10" i="28"/>
  <c r="AQ10" i="27"/>
  <c r="AB10" i="26"/>
  <c r="AG10" i="25"/>
  <c r="Z10" i="22"/>
  <c r="Z10" i="38"/>
  <c r="AH12" i="25"/>
  <c r="AH10" i="25" s="1"/>
  <c r="BJ10" i="29"/>
  <c r="AR10" i="27"/>
  <c r="BC10" i="28"/>
  <c r="BC10" i="30"/>
  <c r="BB10" i="31"/>
  <c r="BC12" i="31"/>
  <c r="BC10" i="31" s="1"/>
  <c r="BB10" i="30"/>
  <c r="BK10" i="29"/>
  <c r="AE13" i="36"/>
  <c r="AE14" i="36"/>
  <c r="AE15" i="36"/>
  <c r="AE16" i="36"/>
  <c r="AE18" i="36"/>
  <c r="AE19" i="36"/>
  <c r="AE20" i="36"/>
  <c r="AE21" i="36"/>
  <c r="AE22" i="36"/>
  <c r="AE24" i="36"/>
  <c r="AE25" i="36"/>
  <c r="AE26" i="36"/>
  <c r="AE27" i="36"/>
  <c r="AE28" i="36"/>
  <c r="AE30" i="36"/>
  <c r="AE31" i="36"/>
  <c r="AE32" i="36"/>
  <c r="AE33" i="36"/>
  <c r="AE34" i="36"/>
  <c r="AE36" i="36"/>
  <c r="AE37" i="36"/>
  <c r="AE38" i="36"/>
  <c r="AE39" i="36"/>
  <c r="AE12" i="36"/>
  <c r="AK10" i="27" l="1"/>
  <c r="AJ10" i="27"/>
  <c r="AL13" i="27"/>
  <c r="AM13" i="27" s="1"/>
  <c r="AL14" i="27"/>
  <c r="AM14" i="27" s="1"/>
  <c r="AL15" i="27"/>
  <c r="AM15" i="27" s="1"/>
  <c r="AL16" i="27"/>
  <c r="AM16" i="27" s="1"/>
  <c r="AL18" i="27"/>
  <c r="AM18" i="27" s="1"/>
  <c r="AL19" i="27"/>
  <c r="AM19" i="27" s="1"/>
  <c r="AL20" i="27"/>
  <c r="AM20" i="27" s="1"/>
  <c r="AL21" i="27"/>
  <c r="AM21" i="27" s="1"/>
  <c r="AL22" i="27"/>
  <c r="AM22" i="27" s="1"/>
  <c r="AL24" i="27"/>
  <c r="AM24" i="27" s="1"/>
  <c r="AL25" i="27"/>
  <c r="AM25" i="27" s="1"/>
  <c r="AL26" i="27"/>
  <c r="AM26" i="27" s="1"/>
  <c r="AL27" i="27"/>
  <c r="AM27" i="27" s="1"/>
  <c r="AL28" i="27"/>
  <c r="AM28" i="27" s="1"/>
  <c r="AL30" i="27"/>
  <c r="AM30" i="27" s="1"/>
  <c r="AL31" i="27"/>
  <c r="AM31" i="27" s="1"/>
  <c r="AL32" i="27"/>
  <c r="AM32" i="27" s="1"/>
  <c r="AL33" i="27"/>
  <c r="AM33" i="27" s="1"/>
  <c r="AL34" i="27"/>
  <c r="AM34" i="27" s="1"/>
  <c r="AL36" i="27"/>
  <c r="AM36" i="27" s="1"/>
  <c r="AL37" i="27"/>
  <c r="AM37" i="27" s="1"/>
  <c r="AL38" i="27"/>
  <c r="AM38" i="27" s="1"/>
  <c r="AL39" i="27"/>
  <c r="AM39" i="27" s="1"/>
  <c r="AL12" i="27"/>
  <c r="Y10" i="26"/>
  <c r="Z13" i="26"/>
  <c r="Z14" i="26"/>
  <c r="Z15" i="26"/>
  <c r="Z16" i="26"/>
  <c r="Z18" i="26"/>
  <c r="Z19" i="26"/>
  <c r="Z20" i="26"/>
  <c r="Z21" i="26"/>
  <c r="Z22" i="26"/>
  <c r="Z24" i="26"/>
  <c r="Z25" i="26"/>
  <c r="Z26" i="26"/>
  <c r="Z27" i="26"/>
  <c r="Z28" i="26"/>
  <c r="Z30" i="26"/>
  <c r="Z31" i="26"/>
  <c r="Z32" i="26"/>
  <c r="Z33" i="26"/>
  <c r="Z34" i="26"/>
  <c r="Z36" i="26"/>
  <c r="Z37" i="26"/>
  <c r="Z38" i="26"/>
  <c r="Z39" i="26"/>
  <c r="Z12" i="26"/>
  <c r="AL10" i="27" l="1"/>
  <c r="AM12" i="27"/>
  <c r="AM10" i="27" s="1"/>
  <c r="Z10" i="26"/>
  <c r="AB10" i="25" l="1"/>
  <c r="AC37" i="25"/>
  <c r="AD37" i="25" s="1"/>
  <c r="AC38" i="25"/>
  <c r="AD38" i="25" s="1"/>
  <c r="AC39" i="25"/>
  <c r="AD39" i="25" s="1"/>
  <c r="AC36" i="25"/>
  <c r="AD36" i="25" s="1"/>
  <c r="AC31" i="25"/>
  <c r="AD31" i="25" s="1"/>
  <c r="AC32" i="25"/>
  <c r="AD32" i="25" s="1"/>
  <c r="AC33" i="25"/>
  <c r="AD33" i="25" s="1"/>
  <c r="AC34" i="25"/>
  <c r="AD34" i="25" s="1"/>
  <c r="AC30" i="25"/>
  <c r="AD30" i="25" s="1"/>
  <c r="AC25" i="25"/>
  <c r="AD25" i="25" s="1"/>
  <c r="AC26" i="25"/>
  <c r="AD26" i="25" s="1"/>
  <c r="AC27" i="25"/>
  <c r="AD27" i="25" s="1"/>
  <c r="AC28" i="25"/>
  <c r="AD28" i="25" s="1"/>
  <c r="AC24" i="25"/>
  <c r="AD24" i="25" s="1"/>
  <c r="AC19" i="25"/>
  <c r="AD19" i="25" s="1"/>
  <c r="AC20" i="25"/>
  <c r="AD20" i="25" s="1"/>
  <c r="AC21" i="25"/>
  <c r="AD21" i="25" s="1"/>
  <c r="AC22" i="25"/>
  <c r="AD22" i="25" s="1"/>
  <c r="AC18" i="25"/>
  <c r="AD18" i="25" s="1"/>
  <c r="AC13" i="25"/>
  <c r="AD13" i="25" s="1"/>
  <c r="AC14" i="25"/>
  <c r="AD14" i="25" s="1"/>
  <c r="AC15" i="25"/>
  <c r="AD15" i="25" s="1"/>
  <c r="AC16" i="25"/>
  <c r="AD16" i="25" s="1"/>
  <c r="AC12" i="25"/>
  <c r="AD12" i="25" s="1"/>
  <c r="AA10" i="25"/>
  <c r="AD10" i="25" l="1"/>
  <c r="AC10" i="25"/>
  <c r="X37" i="24"/>
  <c r="X38" i="24"/>
  <c r="X39" i="24"/>
  <c r="X36" i="24"/>
  <c r="X31" i="24"/>
  <c r="X32" i="24"/>
  <c r="X33" i="24"/>
  <c r="X34" i="24"/>
  <c r="X30" i="24"/>
  <c r="X25" i="24"/>
  <c r="X26" i="24"/>
  <c r="X27" i="24"/>
  <c r="X28" i="24"/>
  <c r="X24" i="24"/>
  <c r="X19" i="24"/>
  <c r="X20" i="24"/>
  <c r="X21" i="24"/>
  <c r="X22" i="24"/>
  <c r="X18" i="24"/>
  <c r="X13" i="24"/>
  <c r="X14" i="24"/>
  <c r="X15" i="24"/>
  <c r="X16" i="24"/>
  <c r="X12" i="24"/>
  <c r="W10" i="24"/>
  <c r="X37" i="22"/>
  <c r="X38" i="22"/>
  <c r="X39" i="22"/>
  <c r="X36" i="22"/>
  <c r="X31" i="22"/>
  <c r="X32" i="22"/>
  <c r="X33" i="22"/>
  <c r="X34" i="22"/>
  <c r="X30" i="22"/>
  <c r="X25" i="22"/>
  <c r="X26" i="22"/>
  <c r="X27" i="22"/>
  <c r="X28" i="22"/>
  <c r="X24" i="22"/>
  <c r="X19" i="22"/>
  <c r="X20" i="22"/>
  <c r="X21" i="22"/>
  <c r="X22" i="22"/>
  <c r="X18" i="22"/>
  <c r="X13" i="22"/>
  <c r="X14" i="22"/>
  <c r="X15" i="22"/>
  <c r="X16" i="22"/>
  <c r="X12" i="22"/>
  <c r="W10" i="22"/>
  <c r="X37" i="38"/>
  <c r="X38" i="38"/>
  <c r="X39" i="38"/>
  <c r="X36" i="38"/>
  <c r="X31" i="38"/>
  <c r="X32" i="38"/>
  <c r="X33" i="38"/>
  <c r="X34" i="38"/>
  <c r="X30" i="38"/>
  <c r="X25" i="38"/>
  <c r="X26" i="38"/>
  <c r="X27" i="38"/>
  <c r="X28" i="38"/>
  <c r="X24" i="38"/>
  <c r="X19" i="38"/>
  <c r="X20" i="38"/>
  <c r="X21" i="38"/>
  <c r="X22" i="38"/>
  <c r="X18" i="38"/>
  <c r="O10" i="38"/>
  <c r="Q10" i="38"/>
  <c r="S10" i="38"/>
  <c r="U10" i="38"/>
  <c r="W10" i="38"/>
  <c r="X13" i="38"/>
  <c r="X14" i="38"/>
  <c r="X15" i="38"/>
  <c r="X16" i="38"/>
  <c r="X12" i="38"/>
  <c r="X10" i="24" l="1"/>
  <c r="X10" i="38"/>
  <c r="X10" i="22"/>
  <c r="AE10" i="36"/>
  <c r="AD10" i="36"/>
  <c r="AX39" i="35"/>
  <c r="AX38" i="35"/>
  <c r="AX37" i="35"/>
  <c r="AX36" i="35"/>
  <c r="AX34" i="35"/>
  <c r="AX33" i="35"/>
  <c r="AX32" i="35"/>
  <c r="AX31" i="35"/>
  <c r="AX30" i="35"/>
  <c r="AX28" i="35"/>
  <c r="AX27" i="35"/>
  <c r="AX26" i="35"/>
  <c r="AX25" i="35"/>
  <c r="AX24" i="35"/>
  <c r="AX22" i="35"/>
  <c r="AX21" i="35"/>
  <c r="AX20" i="35"/>
  <c r="AX19" i="35"/>
  <c r="AX18" i="35"/>
  <c r="AX16" i="35"/>
  <c r="AX15" i="35"/>
  <c r="AX14" i="35"/>
  <c r="AX13" i="35"/>
  <c r="AX12" i="35"/>
  <c r="AX10" i="35"/>
  <c r="AK39" i="33" l="1"/>
  <c r="AK38" i="33"/>
  <c r="AK37" i="33"/>
  <c r="AK36" i="33"/>
  <c r="AK34" i="33"/>
  <c r="AK33" i="33"/>
  <c r="AK32" i="33"/>
  <c r="AK31" i="33"/>
  <c r="AK30" i="33"/>
  <c r="AK28" i="33"/>
  <c r="AK27" i="33"/>
  <c r="AK26" i="33"/>
  <c r="AK25" i="33"/>
  <c r="AK24" i="33"/>
  <c r="AK22" i="33"/>
  <c r="AK21" i="33"/>
  <c r="AK20" i="33"/>
  <c r="AK19" i="33"/>
  <c r="AK18" i="33"/>
  <c r="AK16" i="33"/>
  <c r="AK15" i="33"/>
  <c r="AK14" i="33"/>
  <c r="AK13" i="33"/>
  <c r="AK12" i="33"/>
  <c r="AJ10" i="33"/>
  <c r="AI10" i="33"/>
  <c r="AK39" i="32"/>
  <c r="AK38" i="32"/>
  <c r="AK37" i="32"/>
  <c r="AK36" i="32"/>
  <c r="AK34" i="32"/>
  <c r="AK33" i="32"/>
  <c r="AK32" i="32"/>
  <c r="AK31" i="32"/>
  <c r="AK30" i="32"/>
  <c r="AK28" i="32"/>
  <c r="AK27" i="32"/>
  <c r="AK26" i="32"/>
  <c r="AK25" i="32"/>
  <c r="AK24" i="32"/>
  <c r="AK22" i="32"/>
  <c r="AK21" i="32"/>
  <c r="AK20" i="32"/>
  <c r="AK19" i="32"/>
  <c r="AK18" i="32"/>
  <c r="AK16" i="32"/>
  <c r="AK15" i="32"/>
  <c r="AK14" i="32"/>
  <c r="AK13" i="32"/>
  <c r="AK12" i="32"/>
  <c r="AJ10" i="32"/>
  <c r="AI10" i="32"/>
  <c r="AV39" i="31"/>
  <c r="AW39" i="31" s="1"/>
  <c r="AV38" i="31"/>
  <c r="AW38" i="31" s="1"/>
  <c r="AV37" i="31"/>
  <c r="AW37" i="31" s="1"/>
  <c r="AV36" i="31"/>
  <c r="AW36" i="31" s="1"/>
  <c r="AV34" i="31"/>
  <c r="AW34" i="31" s="1"/>
  <c r="AV33" i="31"/>
  <c r="AW33" i="31" s="1"/>
  <c r="AV32" i="31"/>
  <c r="AW32" i="31" s="1"/>
  <c r="AV31" i="31"/>
  <c r="AW31" i="31" s="1"/>
  <c r="AV30" i="31"/>
  <c r="AW30" i="31" s="1"/>
  <c r="AV28" i="31"/>
  <c r="AW28" i="31" s="1"/>
  <c r="AV27" i="31"/>
  <c r="AW27" i="31" s="1"/>
  <c r="AV26" i="31"/>
  <c r="AW26" i="31" s="1"/>
  <c r="AV25" i="31"/>
  <c r="AW25" i="31" s="1"/>
  <c r="AV24" i="31"/>
  <c r="AW24" i="31" s="1"/>
  <c r="AV22" i="31"/>
  <c r="AW22" i="31" s="1"/>
  <c r="AV21" i="31"/>
  <c r="AW21" i="31" s="1"/>
  <c r="AV20" i="31"/>
  <c r="AW20" i="31" s="1"/>
  <c r="AV19" i="31"/>
  <c r="AW19" i="31" s="1"/>
  <c r="AV18" i="31"/>
  <c r="AW18" i="31" s="1"/>
  <c r="AV16" i="31"/>
  <c r="AW16" i="31" s="1"/>
  <c r="AV15" i="31"/>
  <c r="AW15" i="31" s="1"/>
  <c r="AV14" i="31"/>
  <c r="AW14" i="31" s="1"/>
  <c r="AV13" i="31"/>
  <c r="AW13" i="31" s="1"/>
  <c r="AV12" i="31"/>
  <c r="AW12" i="31" s="1"/>
  <c r="AU10" i="31"/>
  <c r="AT10" i="31"/>
  <c r="AS10" i="31"/>
  <c r="AV39" i="30"/>
  <c r="AW39" i="30" s="1"/>
  <c r="AV38" i="30"/>
  <c r="AW38" i="30" s="1"/>
  <c r="AV37" i="30"/>
  <c r="AW37" i="30" s="1"/>
  <c r="AV36" i="30"/>
  <c r="AW36" i="30" s="1"/>
  <c r="AV34" i="30"/>
  <c r="AW34" i="30" s="1"/>
  <c r="AV33" i="30"/>
  <c r="AW33" i="30" s="1"/>
  <c r="AV32" i="30"/>
  <c r="AW32" i="30" s="1"/>
  <c r="AV31" i="30"/>
  <c r="AW31" i="30" s="1"/>
  <c r="AV30" i="30"/>
  <c r="AW30" i="30" s="1"/>
  <c r="AV28" i="30"/>
  <c r="AW28" i="30" s="1"/>
  <c r="AV27" i="30"/>
  <c r="AW27" i="30" s="1"/>
  <c r="AV26" i="30"/>
  <c r="AW26" i="30" s="1"/>
  <c r="AV25" i="30"/>
  <c r="AW25" i="30" s="1"/>
  <c r="AV24" i="30"/>
  <c r="AW24" i="30" s="1"/>
  <c r="AV22" i="30"/>
  <c r="AW22" i="30" s="1"/>
  <c r="AV21" i="30"/>
  <c r="AW21" i="30" s="1"/>
  <c r="AV20" i="30"/>
  <c r="AW20" i="30" s="1"/>
  <c r="AV19" i="30"/>
  <c r="AW19" i="30" s="1"/>
  <c r="AV18" i="30"/>
  <c r="AW18" i="30" s="1"/>
  <c r="AV16" i="30"/>
  <c r="AW16" i="30" s="1"/>
  <c r="AV15" i="30"/>
  <c r="AW15" i="30" s="1"/>
  <c r="AV14" i="30"/>
  <c r="AW14" i="30" s="1"/>
  <c r="AV13" i="30"/>
  <c r="AW13" i="30" s="1"/>
  <c r="AV12" i="30"/>
  <c r="AW12" i="30" s="1"/>
  <c r="AU10" i="30"/>
  <c r="AT10" i="30"/>
  <c r="AS10" i="30"/>
  <c r="AH39" i="39"/>
  <c r="AH38" i="39"/>
  <c r="AH37" i="39"/>
  <c r="AH36" i="39"/>
  <c r="AH34" i="39"/>
  <c r="AH33" i="39"/>
  <c r="AH32" i="39"/>
  <c r="AH31" i="39"/>
  <c r="AH30" i="39"/>
  <c r="AH28" i="39"/>
  <c r="AH27" i="39"/>
  <c r="AH26" i="39"/>
  <c r="AH25" i="39"/>
  <c r="AH24" i="39"/>
  <c r="AH22" i="39"/>
  <c r="AH21" i="39"/>
  <c r="AH20" i="39"/>
  <c r="AH19" i="39"/>
  <c r="AH18" i="39"/>
  <c r="AH16" i="39"/>
  <c r="AH15" i="39"/>
  <c r="AH14" i="39"/>
  <c r="AH13" i="39"/>
  <c r="AH12" i="39"/>
  <c r="AH10" i="39" s="1"/>
  <c r="AG10" i="39"/>
  <c r="AF10" i="39"/>
  <c r="AV39" i="28"/>
  <c r="AW39" i="28" s="1"/>
  <c r="AV38" i="28"/>
  <c r="AW38" i="28" s="1"/>
  <c r="AV37" i="28"/>
  <c r="AW37" i="28" s="1"/>
  <c r="AV36" i="28"/>
  <c r="AW36" i="28" s="1"/>
  <c r="AV34" i="28"/>
  <c r="AW34" i="28" s="1"/>
  <c r="AV33" i="28"/>
  <c r="AW33" i="28" s="1"/>
  <c r="AV32" i="28"/>
  <c r="AW32" i="28" s="1"/>
  <c r="AV31" i="28"/>
  <c r="AW31" i="28" s="1"/>
  <c r="AV30" i="28"/>
  <c r="AW30" i="28" s="1"/>
  <c r="AV28" i="28"/>
  <c r="AW28" i="28" s="1"/>
  <c r="AV27" i="28"/>
  <c r="AW27" i="28" s="1"/>
  <c r="AV26" i="28"/>
  <c r="AW26" i="28" s="1"/>
  <c r="AV25" i="28"/>
  <c r="AW25" i="28" s="1"/>
  <c r="AV24" i="28"/>
  <c r="AW24" i="28" s="1"/>
  <c r="AV22" i="28"/>
  <c r="AW22" i="28" s="1"/>
  <c r="AV21" i="28"/>
  <c r="AW21" i="28" s="1"/>
  <c r="AV20" i="28"/>
  <c r="AW20" i="28" s="1"/>
  <c r="AV19" i="28"/>
  <c r="AW19" i="28" s="1"/>
  <c r="AV18" i="28"/>
  <c r="AW18" i="28" s="1"/>
  <c r="AV16" i="28"/>
  <c r="AW16" i="28" s="1"/>
  <c r="AV15" i="28"/>
  <c r="AW15" i="28" s="1"/>
  <c r="AV14" i="28"/>
  <c r="AW14" i="28" s="1"/>
  <c r="AV13" i="28"/>
  <c r="AW13" i="28" s="1"/>
  <c r="AV12" i="28"/>
  <c r="AW12" i="28" s="1"/>
  <c r="AU10" i="28"/>
  <c r="AT10" i="28"/>
  <c r="AS10" i="28"/>
  <c r="AR10" i="28"/>
  <c r="BA10" i="29"/>
  <c r="BD39" i="29"/>
  <c r="BE39" i="29" s="1"/>
  <c r="BD38" i="29"/>
  <c r="BE38" i="29" s="1"/>
  <c r="BD37" i="29"/>
  <c r="BE37" i="29" s="1"/>
  <c r="BD36" i="29"/>
  <c r="BE36" i="29" s="1"/>
  <c r="BD34" i="29"/>
  <c r="BE34" i="29" s="1"/>
  <c r="BD33" i="29"/>
  <c r="BE33" i="29" s="1"/>
  <c r="BD32" i="29"/>
  <c r="BE32" i="29" s="1"/>
  <c r="BD31" i="29"/>
  <c r="BE31" i="29" s="1"/>
  <c r="BD30" i="29"/>
  <c r="BE30" i="29" s="1"/>
  <c r="BD28" i="29"/>
  <c r="BE28" i="29" s="1"/>
  <c r="BD27" i="29"/>
  <c r="BE27" i="29" s="1"/>
  <c r="BD26" i="29"/>
  <c r="BE26" i="29" s="1"/>
  <c r="BD25" i="29"/>
  <c r="BE25" i="29" s="1"/>
  <c r="BD24" i="29"/>
  <c r="BE24" i="29" s="1"/>
  <c r="BD22" i="29"/>
  <c r="BE22" i="29" s="1"/>
  <c r="BD21" i="29"/>
  <c r="BE21" i="29" s="1"/>
  <c r="BD20" i="29"/>
  <c r="BE20" i="29" s="1"/>
  <c r="BD19" i="29"/>
  <c r="BE19" i="29" s="1"/>
  <c r="BD18" i="29"/>
  <c r="BE18" i="29" s="1"/>
  <c r="BD16" i="29"/>
  <c r="BE16" i="29" s="1"/>
  <c r="BD15" i="29"/>
  <c r="BE15" i="29" s="1"/>
  <c r="BD14" i="29"/>
  <c r="BE14" i="29" s="1"/>
  <c r="BD13" i="29"/>
  <c r="BE13" i="29" s="1"/>
  <c r="BD12" i="29"/>
  <c r="BE12" i="29" s="1"/>
  <c r="BC10" i="29"/>
  <c r="BB10" i="29"/>
  <c r="AK10" i="33" l="1"/>
  <c r="AK10" i="32"/>
  <c r="AV10" i="28"/>
  <c r="AV10" i="31"/>
  <c r="AW10" i="31"/>
  <c r="AW10" i="30"/>
  <c r="AV10" i="30"/>
  <c r="AW10" i="28"/>
  <c r="BD10" i="29"/>
  <c r="BE10" i="29"/>
  <c r="L12" i="24" l="1"/>
  <c r="AR39" i="35" l="1"/>
  <c r="AR38" i="35"/>
  <c r="AR37" i="35"/>
  <c r="AR36" i="35"/>
  <c r="AR34" i="35"/>
  <c r="AR33" i="35"/>
  <c r="AR32" i="35"/>
  <c r="AR31" i="35"/>
  <c r="AR30" i="35"/>
  <c r="AR28" i="35"/>
  <c r="AR27" i="35"/>
  <c r="AR26" i="35"/>
  <c r="AR25" i="35"/>
  <c r="AR24" i="35"/>
  <c r="AR22" i="35"/>
  <c r="AR21" i="35"/>
  <c r="AR20" i="35"/>
  <c r="AR19" i="35"/>
  <c r="AR18" i="35"/>
  <c r="AR16" i="35"/>
  <c r="AR15" i="35"/>
  <c r="AR14" i="35"/>
  <c r="AR13" i="35"/>
  <c r="AR12" i="35"/>
  <c r="U10" i="22" l="1"/>
  <c r="W10" i="40" l="1"/>
  <c r="AB39" i="36"/>
  <c r="AB38" i="36"/>
  <c r="AB37" i="36"/>
  <c r="AB36" i="36"/>
  <c r="AB34" i="36"/>
  <c r="AB33" i="36"/>
  <c r="AB32" i="36"/>
  <c r="AB31" i="36"/>
  <c r="AB30" i="36"/>
  <c r="AB28" i="36"/>
  <c r="AB27" i="36"/>
  <c r="AB26" i="36"/>
  <c r="AB25" i="36"/>
  <c r="AB24" i="36"/>
  <c r="AB22" i="36"/>
  <c r="AB21" i="36"/>
  <c r="AB20" i="36"/>
  <c r="AB19" i="36"/>
  <c r="AB18" i="36"/>
  <c r="AB16" i="36"/>
  <c r="AB15" i="36"/>
  <c r="AB14" i="36"/>
  <c r="AB10" i="36" s="1"/>
  <c r="AB13" i="36"/>
  <c r="AB12" i="36"/>
  <c r="AA10" i="36"/>
  <c r="AR10" i="35" l="1"/>
  <c r="AG39" i="33" l="1"/>
  <c r="AG38" i="33"/>
  <c r="AG37" i="33"/>
  <c r="AG36" i="33"/>
  <c r="AG34" i="33"/>
  <c r="AG33" i="33"/>
  <c r="AG32" i="33"/>
  <c r="AG31" i="33"/>
  <c r="AG30" i="33"/>
  <c r="AG28" i="33"/>
  <c r="AG27" i="33"/>
  <c r="AG26" i="33"/>
  <c r="AG25" i="33"/>
  <c r="AG24" i="33"/>
  <c r="AG22" i="33"/>
  <c r="AG21" i="33"/>
  <c r="AG20" i="33"/>
  <c r="AG19" i="33"/>
  <c r="AG18" i="33"/>
  <c r="AG16" i="33"/>
  <c r="AG15" i="33"/>
  <c r="AG14" i="33"/>
  <c r="AG13" i="33"/>
  <c r="AG12" i="33"/>
  <c r="AF10" i="33"/>
  <c r="AE10" i="33"/>
  <c r="AG39" i="32"/>
  <c r="AG38" i="32"/>
  <c r="AG37" i="32"/>
  <c r="AG36" i="32"/>
  <c r="AG34" i="32"/>
  <c r="AG33" i="32"/>
  <c r="AG32" i="32"/>
  <c r="AG31" i="32"/>
  <c r="AG30" i="32"/>
  <c r="AG28" i="32"/>
  <c r="AG27" i="32"/>
  <c r="AG26" i="32"/>
  <c r="AG25" i="32"/>
  <c r="AG24" i="32"/>
  <c r="AG22" i="32"/>
  <c r="AG21" i="32"/>
  <c r="AG20" i="32"/>
  <c r="AG19" i="32"/>
  <c r="AG18" i="32"/>
  <c r="AG16" i="32"/>
  <c r="AG15" i="32"/>
  <c r="AG14" i="32"/>
  <c r="AG13" i="32"/>
  <c r="AG12" i="32"/>
  <c r="AF10" i="32"/>
  <c r="AE10" i="32"/>
  <c r="AP39" i="31"/>
  <c r="AQ39" i="31" s="1"/>
  <c r="AP38" i="31"/>
  <c r="AQ38" i="31" s="1"/>
  <c r="AP37" i="31"/>
  <c r="AQ37" i="31" s="1"/>
  <c r="AP36" i="31"/>
  <c r="AQ36" i="31" s="1"/>
  <c r="AP34" i="31"/>
  <c r="AQ34" i="31" s="1"/>
  <c r="AP33" i="31"/>
  <c r="AQ33" i="31" s="1"/>
  <c r="AP32" i="31"/>
  <c r="AQ32" i="31" s="1"/>
  <c r="AP31" i="31"/>
  <c r="AQ31" i="31" s="1"/>
  <c r="AP30" i="31"/>
  <c r="AQ30" i="31" s="1"/>
  <c r="AP28" i="31"/>
  <c r="AQ28" i="31" s="1"/>
  <c r="AP27" i="31"/>
  <c r="AQ27" i="31" s="1"/>
  <c r="AP26" i="31"/>
  <c r="AQ26" i="31" s="1"/>
  <c r="AP25" i="31"/>
  <c r="AQ25" i="31" s="1"/>
  <c r="AP24" i="31"/>
  <c r="AQ24" i="31" s="1"/>
  <c r="AP22" i="31"/>
  <c r="AQ22" i="31" s="1"/>
  <c r="AP21" i="31"/>
  <c r="AQ21" i="31" s="1"/>
  <c r="AP20" i="31"/>
  <c r="AQ20" i="31" s="1"/>
  <c r="AP19" i="31"/>
  <c r="AQ19" i="31" s="1"/>
  <c r="AP18" i="31"/>
  <c r="AQ18" i="31" s="1"/>
  <c r="AP16" i="31"/>
  <c r="AQ16" i="31" s="1"/>
  <c r="AP15" i="31"/>
  <c r="AQ15" i="31" s="1"/>
  <c r="AP14" i="31"/>
  <c r="AQ14" i="31" s="1"/>
  <c r="AP13" i="31"/>
  <c r="AQ13" i="31" s="1"/>
  <c r="AP12" i="31"/>
  <c r="AO10" i="31"/>
  <c r="AN10" i="31"/>
  <c r="AM10" i="31"/>
  <c r="AP10" i="31" l="1"/>
  <c r="AQ12" i="31"/>
  <c r="AQ10" i="31" s="1"/>
  <c r="AG10" i="32"/>
  <c r="AG10" i="33"/>
  <c r="AP39" i="30"/>
  <c r="AQ39" i="30" s="1"/>
  <c r="AP38" i="30"/>
  <c r="AQ38" i="30" s="1"/>
  <c r="AP37" i="30"/>
  <c r="AQ37" i="30" s="1"/>
  <c r="AP36" i="30"/>
  <c r="AQ36" i="30" s="1"/>
  <c r="AP34" i="30"/>
  <c r="AQ34" i="30" s="1"/>
  <c r="AP33" i="30"/>
  <c r="AQ33" i="30" s="1"/>
  <c r="AP32" i="30"/>
  <c r="AQ32" i="30" s="1"/>
  <c r="AP31" i="30"/>
  <c r="AQ31" i="30" s="1"/>
  <c r="AP30" i="30"/>
  <c r="AQ30" i="30" s="1"/>
  <c r="AP28" i="30"/>
  <c r="AQ28" i="30" s="1"/>
  <c r="AP27" i="30"/>
  <c r="AQ27" i="30" s="1"/>
  <c r="AP26" i="30"/>
  <c r="AQ26" i="30" s="1"/>
  <c r="AP25" i="30"/>
  <c r="AQ25" i="30" s="1"/>
  <c r="AP24" i="30"/>
  <c r="AQ24" i="30" s="1"/>
  <c r="AP22" i="30"/>
  <c r="AQ22" i="30" s="1"/>
  <c r="AP21" i="30"/>
  <c r="AQ21" i="30" s="1"/>
  <c r="AP20" i="30"/>
  <c r="AQ20" i="30" s="1"/>
  <c r="AP19" i="30"/>
  <c r="AQ19" i="30" s="1"/>
  <c r="AP18" i="30"/>
  <c r="AQ18" i="30" s="1"/>
  <c r="AP16" i="30"/>
  <c r="AQ16" i="30" s="1"/>
  <c r="AP15" i="30"/>
  <c r="AQ15" i="30" s="1"/>
  <c r="AP14" i="30"/>
  <c r="AQ14" i="30" s="1"/>
  <c r="AP13" i="30"/>
  <c r="AQ13" i="30" s="1"/>
  <c r="AP12" i="30"/>
  <c r="AQ12" i="30" s="1"/>
  <c r="AO10" i="30"/>
  <c r="AO2" i="30" s="1"/>
  <c r="AN10" i="30"/>
  <c r="AM10" i="30"/>
  <c r="AM2" i="30" s="1"/>
  <c r="AD39" i="39"/>
  <c r="AD38" i="39"/>
  <c r="AD37" i="39"/>
  <c r="AD36" i="39"/>
  <c r="AD34" i="39"/>
  <c r="AD33" i="39"/>
  <c r="AD32" i="39"/>
  <c r="AD31" i="39"/>
  <c r="AD30" i="39"/>
  <c r="AD28" i="39"/>
  <c r="AD27" i="39"/>
  <c r="AD26" i="39"/>
  <c r="AD25" i="39"/>
  <c r="AD24" i="39"/>
  <c r="AD22" i="39"/>
  <c r="AD21" i="39"/>
  <c r="AD20" i="39"/>
  <c r="AD19" i="39"/>
  <c r="AD18" i="39"/>
  <c r="AD16" i="39"/>
  <c r="AD15" i="39"/>
  <c r="AD14" i="39"/>
  <c r="AD13" i="39"/>
  <c r="AD12" i="39"/>
  <c r="AC10" i="39"/>
  <c r="AB10" i="39"/>
  <c r="AX39" i="29"/>
  <c r="AY39" i="29" s="1"/>
  <c r="AX38" i="29"/>
  <c r="AY38" i="29" s="1"/>
  <c r="AX37" i="29"/>
  <c r="AY37" i="29" s="1"/>
  <c r="AX36" i="29"/>
  <c r="AY36" i="29" s="1"/>
  <c r="AX34" i="29"/>
  <c r="AY34" i="29" s="1"/>
  <c r="AX33" i="29"/>
  <c r="AY33" i="29" s="1"/>
  <c r="AX32" i="29"/>
  <c r="AY32" i="29" s="1"/>
  <c r="AX31" i="29"/>
  <c r="AY31" i="29" s="1"/>
  <c r="AX30" i="29"/>
  <c r="AY30" i="29" s="1"/>
  <c r="AX28" i="29"/>
  <c r="AY28" i="29" s="1"/>
  <c r="AX27" i="29"/>
  <c r="AY27" i="29" s="1"/>
  <c r="AX26" i="29"/>
  <c r="AY26" i="29" s="1"/>
  <c r="AX25" i="29"/>
  <c r="AY25" i="29" s="1"/>
  <c r="AX24" i="29"/>
  <c r="AY24" i="29" s="1"/>
  <c r="AX22" i="29"/>
  <c r="AY22" i="29" s="1"/>
  <c r="AX21" i="29"/>
  <c r="AY21" i="29" s="1"/>
  <c r="AX20" i="29"/>
  <c r="AY20" i="29" s="1"/>
  <c r="AX19" i="29"/>
  <c r="AY19" i="29" s="1"/>
  <c r="AX18" i="29"/>
  <c r="AY18" i="29" s="1"/>
  <c r="AX16" i="29"/>
  <c r="AY16" i="29" s="1"/>
  <c r="AX15" i="29"/>
  <c r="AY15" i="29" s="1"/>
  <c r="AX14" i="29"/>
  <c r="AY14" i="29" s="1"/>
  <c r="AX13" i="29"/>
  <c r="AX12" i="29"/>
  <c r="AY12" i="29" s="1"/>
  <c r="AW10" i="29"/>
  <c r="AV10" i="29"/>
  <c r="AU10" i="29"/>
  <c r="AD10" i="39" l="1"/>
  <c r="AX10" i="29"/>
  <c r="AY13" i="29"/>
  <c r="AY10" i="29" s="1"/>
  <c r="AP10" i="30"/>
  <c r="AQ10" i="30"/>
  <c r="AO39" i="28" l="1"/>
  <c r="AP39" i="28" s="1"/>
  <c r="AO38" i="28"/>
  <c r="AP38" i="28" s="1"/>
  <c r="AO37" i="28"/>
  <c r="AP37" i="28" s="1"/>
  <c r="AO36" i="28"/>
  <c r="AP36" i="28" s="1"/>
  <c r="AO34" i="28"/>
  <c r="AP34" i="28" s="1"/>
  <c r="AO33" i="28"/>
  <c r="AP33" i="28" s="1"/>
  <c r="AO32" i="28"/>
  <c r="AP32" i="28" s="1"/>
  <c r="AO31" i="28"/>
  <c r="AP31" i="28" s="1"/>
  <c r="AO30" i="28"/>
  <c r="AP30" i="28" s="1"/>
  <c r="AO28" i="28"/>
  <c r="AP28" i="28" s="1"/>
  <c r="AO27" i="28"/>
  <c r="AP27" i="28" s="1"/>
  <c r="AO26" i="28"/>
  <c r="AP26" i="28" s="1"/>
  <c r="AO25" i="28"/>
  <c r="AP25" i="28" s="1"/>
  <c r="AO24" i="28"/>
  <c r="AP24" i="28" s="1"/>
  <c r="AO22" i="28"/>
  <c r="AP22" i="28" s="1"/>
  <c r="AO21" i="28"/>
  <c r="AP21" i="28" s="1"/>
  <c r="AO20" i="28"/>
  <c r="AP20" i="28" s="1"/>
  <c r="AO19" i="28"/>
  <c r="AP19" i="28" s="1"/>
  <c r="AO18" i="28"/>
  <c r="AP18" i="28" s="1"/>
  <c r="AO16" i="28"/>
  <c r="AP16" i="28" s="1"/>
  <c r="AO15" i="28"/>
  <c r="AP15" i="28" s="1"/>
  <c r="AO14" i="28"/>
  <c r="AP14" i="28" s="1"/>
  <c r="AO13" i="28"/>
  <c r="AO12" i="28"/>
  <c r="AP12" i="28" s="1"/>
  <c r="AN10" i="28"/>
  <c r="AM10" i="28"/>
  <c r="AL10" i="28"/>
  <c r="AK10" i="28"/>
  <c r="AF10" i="27"/>
  <c r="AG39" i="27"/>
  <c r="AH39" i="27" s="1"/>
  <c r="AG38" i="27"/>
  <c r="AH38" i="27" s="1"/>
  <c r="AG37" i="27"/>
  <c r="AH37" i="27" s="1"/>
  <c r="AG36" i="27"/>
  <c r="AH36" i="27" s="1"/>
  <c r="AG34" i="27"/>
  <c r="AH34" i="27" s="1"/>
  <c r="AG33" i="27"/>
  <c r="AH33" i="27" s="1"/>
  <c r="AG32" i="27"/>
  <c r="AH32" i="27" s="1"/>
  <c r="AG31" i="27"/>
  <c r="AH31" i="27" s="1"/>
  <c r="AG30" i="27"/>
  <c r="AH30" i="27" s="1"/>
  <c r="AG28" i="27"/>
  <c r="AH28" i="27" s="1"/>
  <c r="AG27" i="27"/>
  <c r="AH27" i="27" s="1"/>
  <c r="AG26" i="27"/>
  <c r="AH26" i="27" s="1"/>
  <c r="AG25" i="27"/>
  <c r="AH25" i="27" s="1"/>
  <c r="AG24" i="27"/>
  <c r="AH24" i="27" s="1"/>
  <c r="AG22" i="27"/>
  <c r="AH22" i="27" s="1"/>
  <c r="AG21" i="27"/>
  <c r="AH21" i="27" s="1"/>
  <c r="AG20" i="27"/>
  <c r="AH20" i="27" s="1"/>
  <c r="AG19" i="27"/>
  <c r="AH19" i="27" s="1"/>
  <c r="AG18" i="27"/>
  <c r="AH18" i="27" s="1"/>
  <c r="AG16" i="27"/>
  <c r="AH16" i="27" s="1"/>
  <c r="AG15" i="27"/>
  <c r="AH15" i="27" s="1"/>
  <c r="AG14" i="27"/>
  <c r="AH14" i="27" s="1"/>
  <c r="AG13" i="27"/>
  <c r="AH13" i="27" s="1"/>
  <c r="AG12" i="27"/>
  <c r="AH12" i="27" s="1"/>
  <c r="AE10" i="27"/>
  <c r="X39" i="26"/>
  <c r="X38" i="26"/>
  <c r="X37" i="26"/>
  <c r="X36" i="26"/>
  <c r="X34" i="26"/>
  <c r="X33" i="26"/>
  <c r="X32" i="26"/>
  <c r="X31" i="26"/>
  <c r="X30" i="26"/>
  <c r="X28" i="26"/>
  <c r="X27" i="26"/>
  <c r="X26" i="26"/>
  <c r="X25" i="26"/>
  <c r="X24" i="26"/>
  <c r="X23" i="26"/>
  <c r="X22" i="26"/>
  <c r="X21" i="26"/>
  <c r="X20" i="26"/>
  <c r="X19" i="26"/>
  <c r="X18" i="26"/>
  <c r="X16" i="26"/>
  <c r="X15" i="26"/>
  <c r="X14" i="26"/>
  <c r="X13" i="26"/>
  <c r="X12" i="26"/>
  <c r="W10" i="26"/>
  <c r="X10" i="26" s="1"/>
  <c r="L39" i="25"/>
  <c r="Y39" i="25"/>
  <c r="Z39" i="25" s="1"/>
  <c r="Y38" i="25"/>
  <c r="Z38" i="25" s="1"/>
  <c r="Y37" i="25"/>
  <c r="Z37" i="25" s="1"/>
  <c r="Y36" i="25"/>
  <c r="Z36" i="25" s="1"/>
  <c r="Y34" i="25"/>
  <c r="Z34" i="25" s="1"/>
  <c r="Y33" i="25"/>
  <c r="Z33" i="25" s="1"/>
  <c r="Y32" i="25"/>
  <c r="Z32" i="25" s="1"/>
  <c r="Y31" i="25"/>
  <c r="Z31" i="25" s="1"/>
  <c r="Y30" i="25"/>
  <c r="Z30" i="25" s="1"/>
  <c r="Y28" i="25"/>
  <c r="Z28" i="25" s="1"/>
  <c r="Y27" i="25"/>
  <c r="Z27" i="25" s="1"/>
  <c r="Y26" i="25"/>
  <c r="Z26" i="25" s="1"/>
  <c r="Y25" i="25"/>
  <c r="Z25" i="25" s="1"/>
  <c r="Y24" i="25"/>
  <c r="Z24" i="25" s="1"/>
  <c r="Y22" i="25"/>
  <c r="Z22" i="25" s="1"/>
  <c r="Y21" i="25"/>
  <c r="Z21" i="25" s="1"/>
  <c r="Y20" i="25"/>
  <c r="Z20" i="25" s="1"/>
  <c r="Y19" i="25"/>
  <c r="Z19" i="25" s="1"/>
  <c r="Y18" i="25"/>
  <c r="Z18" i="25" s="1"/>
  <c r="Y16" i="25"/>
  <c r="Z16" i="25" s="1"/>
  <c r="Y15" i="25"/>
  <c r="Z15" i="25" s="1"/>
  <c r="Y14" i="25"/>
  <c r="Z14" i="25" s="1"/>
  <c r="Y13" i="25"/>
  <c r="Z13" i="25" s="1"/>
  <c r="Y12" i="25"/>
  <c r="Z12" i="25" s="1"/>
  <c r="X10" i="25"/>
  <c r="W10" i="25"/>
  <c r="L38" i="25"/>
  <c r="L37" i="25"/>
  <c r="L36" i="25"/>
  <c r="L34" i="25"/>
  <c r="L33" i="25"/>
  <c r="L32" i="25"/>
  <c r="L31" i="25"/>
  <c r="L30" i="25"/>
  <c r="L28" i="25"/>
  <c r="L27" i="25"/>
  <c r="L26" i="25"/>
  <c r="L25" i="25"/>
  <c r="L24" i="25"/>
  <c r="L22" i="25"/>
  <c r="L21" i="25"/>
  <c r="L20" i="25"/>
  <c r="L19" i="25"/>
  <c r="L18" i="25"/>
  <c r="L16" i="25"/>
  <c r="L15" i="25"/>
  <c r="L14" i="25"/>
  <c r="L13" i="25"/>
  <c r="L12" i="25"/>
  <c r="V39" i="24"/>
  <c r="V38" i="24"/>
  <c r="V37" i="24"/>
  <c r="V36" i="24"/>
  <c r="V34" i="24"/>
  <c r="V33" i="24"/>
  <c r="V32" i="24"/>
  <c r="V31" i="24"/>
  <c r="V30" i="24"/>
  <c r="V28" i="24"/>
  <c r="V27" i="24"/>
  <c r="V26" i="24"/>
  <c r="V25" i="24"/>
  <c r="V24" i="24"/>
  <c r="V22" i="24"/>
  <c r="V21" i="24"/>
  <c r="V20" i="24"/>
  <c r="V19" i="24"/>
  <c r="V18" i="24"/>
  <c r="V16" i="24"/>
  <c r="V15" i="24"/>
  <c r="V14" i="24"/>
  <c r="V13" i="24"/>
  <c r="V12" i="24"/>
  <c r="V10" i="24"/>
  <c r="L13" i="23"/>
  <c r="V39" i="22"/>
  <c r="V38" i="22"/>
  <c r="V37" i="22"/>
  <c r="V36" i="22"/>
  <c r="V34" i="22"/>
  <c r="V33" i="22"/>
  <c r="V32" i="22"/>
  <c r="V31" i="22"/>
  <c r="V30" i="22"/>
  <c r="V28" i="22"/>
  <c r="V27" i="22"/>
  <c r="V26" i="22"/>
  <c r="V25" i="22"/>
  <c r="V24" i="22"/>
  <c r="V22" i="22"/>
  <c r="V21" i="22"/>
  <c r="V20" i="22"/>
  <c r="V19" i="22"/>
  <c r="V18" i="22"/>
  <c r="V16" i="22"/>
  <c r="V15" i="22"/>
  <c r="V14" i="22"/>
  <c r="V13" i="22"/>
  <c r="V12" i="22"/>
  <c r="V39" i="38"/>
  <c r="V38" i="38"/>
  <c r="V37" i="38"/>
  <c r="V36" i="38"/>
  <c r="V34" i="38"/>
  <c r="V33" i="38"/>
  <c r="V32" i="38"/>
  <c r="V31" i="38"/>
  <c r="V30" i="38"/>
  <c r="V28" i="38"/>
  <c r="V27" i="38"/>
  <c r="V26" i="38"/>
  <c r="V25" i="38"/>
  <c r="V24" i="38"/>
  <c r="V22" i="38"/>
  <c r="V21" i="38"/>
  <c r="V20" i="38"/>
  <c r="V19" i="38"/>
  <c r="V18" i="38"/>
  <c r="V16" i="38"/>
  <c r="V15" i="38"/>
  <c r="V14" i="38"/>
  <c r="V13" i="38"/>
  <c r="V12" i="38"/>
  <c r="Z10" i="27"/>
  <c r="U39" i="25"/>
  <c r="V39" i="25" s="1"/>
  <c r="U38" i="25"/>
  <c r="V38" i="25" s="1"/>
  <c r="U37" i="25"/>
  <c r="V37" i="25" s="1"/>
  <c r="U36" i="25"/>
  <c r="V36" i="25" s="1"/>
  <c r="U34" i="25"/>
  <c r="V34" i="25" s="1"/>
  <c r="U33" i="25"/>
  <c r="V33" i="25" s="1"/>
  <c r="U32" i="25"/>
  <c r="V32" i="25" s="1"/>
  <c r="U31" i="25"/>
  <c r="V31" i="25" s="1"/>
  <c r="U30" i="25"/>
  <c r="V30" i="25" s="1"/>
  <c r="U28" i="25"/>
  <c r="V28" i="25" s="1"/>
  <c r="U27" i="25"/>
  <c r="V27" i="25" s="1"/>
  <c r="U26" i="25"/>
  <c r="V26" i="25" s="1"/>
  <c r="U25" i="25"/>
  <c r="V25" i="25" s="1"/>
  <c r="U24" i="25"/>
  <c r="V24" i="25" s="1"/>
  <c r="U22" i="25"/>
  <c r="V22" i="25" s="1"/>
  <c r="U21" i="25"/>
  <c r="V21" i="25" s="1"/>
  <c r="U20" i="25"/>
  <c r="V20" i="25" s="1"/>
  <c r="U19" i="25"/>
  <c r="V19" i="25" s="1"/>
  <c r="U18" i="25"/>
  <c r="V18" i="25" s="1"/>
  <c r="U16" i="25"/>
  <c r="V16" i="25" s="1"/>
  <c r="U15" i="25"/>
  <c r="V15" i="25" s="1"/>
  <c r="U14" i="25"/>
  <c r="V14" i="25" s="1"/>
  <c r="U13" i="25"/>
  <c r="V13" i="25" s="1"/>
  <c r="U12" i="25"/>
  <c r="V12" i="25" s="1"/>
  <c r="T10" i="25"/>
  <c r="S10" i="22"/>
  <c r="AQ10" i="29"/>
  <c r="AO10" i="29"/>
  <c r="AP10" i="29"/>
  <c r="U10" i="26"/>
  <c r="AL39" i="35"/>
  <c r="AL38" i="35"/>
  <c r="AL37" i="35"/>
  <c r="AL36" i="35"/>
  <c r="AL34" i="35"/>
  <c r="AL33" i="35"/>
  <c r="AL32" i="35"/>
  <c r="AL31" i="35"/>
  <c r="AL30" i="35"/>
  <c r="AL28" i="35"/>
  <c r="AL27" i="35"/>
  <c r="AL26" i="35"/>
  <c r="AL25" i="35"/>
  <c r="AL24" i="35"/>
  <c r="AL22" i="35"/>
  <c r="AL21" i="35"/>
  <c r="AL20" i="35"/>
  <c r="AL19" i="35"/>
  <c r="AL18" i="35"/>
  <c r="AL16" i="35"/>
  <c r="AL15" i="35"/>
  <c r="AL14" i="35"/>
  <c r="AL13" i="35"/>
  <c r="AL12" i="35"/>
  <c r="AL10" i="35"/>
  <c r="U10" i="40"/>
  <c r="AC39" i="33"/>
  <c r="AC38" i="33"/>
  <c r="AC37" i="33"/>
  <c r="AC36" i="33"/>
  <c r="AC34" i="33"/>
  <c r="AC33" i="33"/>
  <c r="AC32" i="33"/>
  <c r="AC31" i="33"/>
  <c r="AC30" i="33"/>
  <c r="AC28" i="33"/>
  <c r="AC27" i="33"/>
  <c r="AC26" i="33"/>
  <c r="AC25" i="33"/>
  <c r="AC24" i="33"/>
  <c r="AC22" i="33"/>
  <c r="AC21" i="33"/>
  <c r="AC20" i="33"/>
  <c r="AC19" i="33"/>
  <c r="AC18" i="33"/>
  <c r="AC16" i="33"/>
  <c r="AC15" i="33"/>
  <c r="AC14" i="33"/>
  <c r="AC13" i="33"/>
  <c r="AC10" i="33" s="1"/>
  <c r="AC12" i="33"/>
  <c r="AB10" i="33"/>
  <c r="AA10" i="33"/>
  <c r="AC39" i="32"/>
  <c r="AC38" i="32"/>
  <c r="AC37" i="32"/>
  <c r="AC36" i="32"/>
  <c r="AC34" i="32"/>
  <c r="AC33" i="32"/>
  <c r="AC32" i="32"/>
  <c r="AC31" i="32"/>
  <c r="AC30" i="32"/>
  <c r="AC28" i="32"/>
  <c r="AC27" i="32"/>
  <c r="AC26" i="32"/>
  <c r="AC25" i="32"/>
  <c r="AC24" i="32"/>
  <c r="AC22" i="32"/>
  <c r="AC21" i="32"/>
  <c r="AC20" i="32"/>
  <c r="AC19" i="32"/>
  <c r="AC18" i="32"/>
  <c r="AC16" i="32"/>
  <c r="AC15" i="32"/>
  <c r="AC14" i="32"/>
  <c r="AC13" i="32"/>
  <c r="AC12" i="32"/>
  <c r="AB10" i="32"/>
  <c r="AA10" i="32"/>
  <c r="AJ39" i="31"/>
  <c r="AK39" i="31"/>
  <c r="AJ38" i="31"/>
  <c r="AK38" i="31" s="1"/>
  <c r="AJ37" i="31"/>
  <c r="AK37" i="31" s="1"/>
  <c r="AJ36" i="31"/>
  <c r="AK36" i="31" s="1"/>
  <c r="AJ34" i="31"/>
  <c r="AK34" i="31" s="1"/>
  <c r="AJ33" i="31"/>
  <c r="AK33" i="31" s="1"/>
  <c r="AJ32" i="31"/>
  <c r="AK32" i="31" s="1"/>
  <c r="AJ31" i="31"/>
  <c r="AK31" i="31" s="1"/>
  <c r="AJ30" i="31"/>
  <c r="AK30" i="31" s="1"/>
  <c r="AJ28" i="31"/>
  <c r="AK28" i="31" s="1"/>
  <c r="AJ27" i="31"/>
  <c r="AK27" i="31" s="1"/>
  <c r="AJ26" i="31"/>
  <c r="AK26" i="31" s="1"/>
  <c r="AJ25" i="31"/>
  <c r="AK25" i="31" s="1"/>
  <c r="AJ24" i="31"/>
  <c r="AK24" i="31" s="1"/>
  <c r="AJ22" i="31"/>
  <c r="AK22" i="31" s="1"/>
  <c r="AJ21" i="31"/>
  <c r="AK21" i="31" s="1"/>
  <c r="AJ20" i="31"/>
  <c r="AK20" i="31" s="1"/>
  <c r="AJ19" i="31"/>
  <c r="AK19" i="31" s="1"/>
  <c r="AJ18" i="31"/>
  <c r="AK18" i="31" s="1"/>
  <c r="AJ16" i="31"/>
  <c r="AK16" i="31" s="1"/>
  <c r="AJ15" i="31"/>
  <c r="AK15" i="31" s="1"/>
  <c r="AJ14" i="31"/>
  <c r="AK14" i="31" s="1"/>
  <c r="AJ13" i="31"/>
  <c r="AK13" i="31" s="1"/>
  <c r="AJ12" i="31"/>
  <c r="AK12" i="31" s="1"/>
  <c r="AI10" i="31"/>
  <c r="AH10" i="31"/>
  <c r="AG10" i="31"/>
  <c r="AJ39" i="30"/>
  <c r="AK39" i="30" s="1"/>
  <c r="AJ38" i="30"/>
  <c r="AK38" i="30" s="1"/>
  <c r="AJ37" i="30"/>
  <c r="AK37" i="30" s="1"/>
  <c r="AJ36" i="30"/>
  <c r="AK36" i="30" s="1"/>
  <c r="AJ34" i="30"/>
  <c r="AK34" i="30" s="1"/>
  <c r="AJ33" i="30"/>
  <c r="AK33" i="30" s="1"/>
  <c r="AJ32" i="30"/>
  <c r="AK32" i="30" s="1"/>
  <c r="AJ31" i="30"/>
  <c r="AK31" i="30" s="1"/>
  <c r="AJ30" i="30"/>
  <c r="AK30" i="30" s="1"/>
  <c r="AJ28" i="30"/>
  <c r="AK28" i="30" s="1"/>
  <c r="AJ27" i="30"/>
  <c r="AK27" i="30" s="1"/>
  <c r="AJ26" i="30"/>
  <c r="AK26" i="30" s="1"/>
  <c r="AJ25" i="30"/>
  <c r="AK25" i="30" s="1"/>
  <c r="AJ24" i="30"/>
  <c r="AK24" i="30" s="1"/>
  <c r="AJ22" i="30"/>
  <c r="AK22" i="30" s="1"/>
  <c r="AJ21" i="30"/>
  <c r="AK21" i="30" s="1"/>
  <c r="AJ20" i="30"/>
  <c r="AK20" i="30" s="1"/>
  <c r="AJ19" i="30"/>
  <c r="AK19" i="30" s="1"/>
  <c r="AJ18" i="30"/>
  <c r="AK18" i="30" s="1"/>
  <c r="AJ16" i="30"/>
  <c r="AK16" i="30" s="1"/>
  <c r="AJ15" i="30"/>
  <c r="AK15" i="30" s="1"/>
  <c r="AJ14" i="30"/>
  <c r="AK14" i="30" s="1"/>
  <c r="AJ13" i="30"/>
  <c r="AK13" i="30" s="1"/>
  <c r="AJ12" i="30"/>
  <c r="AK12" i="30" s="1"/>
  <c r="AI10" i="30"/>
  <c r="AH10" i="30"/>
  <c r="AA10" i="30"/>
  <c r="AG10" i="30"/>
  <c r="Z39" i="39"/>
  <c r="Z38" i="39"/>
  <c r="Z37" i="39"/>
  <c r="Z36" i="39"/>
  <c r="Z34" i="39"/>
  <c r="Z33" i="39"/>
  <c r="Z32" i="39"/>
  <c r="Z31" i="39"/>
  <c r="Z30" i="39"/>
  <c r="Z28" i="39"/>
  <c r="Z27" i="39"/>
  <c r="Z26" i="39"/>
  <c r="Z25" i="39"/>
  <c r="Z24" i="39"/>
  <c r="Z22" i="39"/>
  <c r="Z21" i="39"/>
  <c r="Z20" i="39"/>
  <c r="Z19" i="39"/>
  <c r="Z18" i="39"/>
  <c r="Z16" i="39"/>
  <c r="Z15" i="39"/>
  <c r="Z14" i="39"/>
  <c r="Z13" i="39"/>
  <c r="Z12" i="39"/>
  <c r="Y10" i="39"/>
  <c r="X10" i="39"/>
  <c r="AR39" i="29"/>
  <c r="AS39" i="29" s="1"/>
  <c r="AR38" i="29"/>
  <c r="AS38" i="29" s="1"/>
  <c r="AR37" i="29"/>
  <c r="AS37" i="29" s="1"/>
  <c r="AR36" i="29"/>
  <c r="AS36" i="29" s="1"/>
  <c r="AR34" i="29"/>
  <c r="AS34" i="29" s="1"/>
  <c r="AR33" i="29"/>
  <c r="AS33" i="29" s="1"/>
  <c r="AR32" i="29"/>
  <c r="AS32" i="29" s="1"/>
  <c r="AR31" i="29"/>
  <c r="AS31" i="29" s="1"/>
  <c r="AR30" i="29"/>
  <c r="AS30" i="29" s="1"/>
  <c r="AR28" i="29"/>
  <c r="AS28" i="29" s="1"/>
  <c r="AR27" i="29"/>
  <c r="AS27" i="29" s="1"/>
  <c r="AR26" i="29"/>
  <c r="AS26" i="29" s="1"/>
  <c r="AR25" i="29"/>
  <c r="AS25" i="29" s="1"/>
  <c r="AR24" i="29"/>
  <c r="AS24" i="29" s="1"/>
  <c r="AR22" i="29"/>
  <c r="AS22" i="29" s="1"/>
  <c r="AR21" i="29"/>
  <c r="AS21" i="29" s="1"/>
  <c r="AR20" i="29"/>
  <c r="AS20" i="29" s="1"/>
  <c r="AR19" i="29"/>
  <c r="AS19" i="29" s="1"/>
  <c r="AR18" i="29"/>
  <c r="AS18" i="29" s="1"/>
  <c r="AR16" i="29"/>
  <c r="AS16" i="29" s="1"/>
  <c r="AR15" i="29"/>
  <c r="AS15" i="29" s="1"/>
  <c r="AR14" i="29"/>
  <c r="AS14" i="29" s="1"/>
  <c r="AR13" i="29"/>
  <c r="AS13" i="29" s="1"/>
  <c r="AR12" i="29"/>
  <c r="AH39" i="28"/>
  <c r="AI39" i="28" s="1"/>
  <c r="AH38" i="28"/>
  <c r="AI38" i="28" s="1"/>
  <c r="AH37" i="28"/>
  <c r="AI37" i="28" s="1"/>
  <c r="AH36" i="28"/>
  <c r="AI36" i="28" s="1"/>
  <c r="AH34" i="28"/>
  <c r="AI34" i="28" s="1"/>
  <c r="AH33" i="28"/>
  <c r="AI33" i="28" s="1"/>
  <c r="AH32" i="28"/>
  <c r="AI32" i="28" s="1"/>
  <c r="AH31" i="28"/>
  <c r="AI31" i="28" s="1"/>
  <c r="AH30" i="28"/>
  <c r="AI30" i="28" s="1"/>
  <c r="AH28" i="28"/>
  <c r="AI28" i="28" s="1"/>
  <c r="AH27" i="28"/>
  <c r="AI27" i="28" s="1"/>
  <c r="AH26" i="28"/>
  <c r="AI26" i="28" s="1"/>
  <c r="AH25" i="28"/>
  <c r="AI25" i="28" s="1"/>
  <c r="AH24" i="28"/>
  <c r="AI24" i="28" s="1"/>
  <c r="AH22" i="28"/>
  <c r="AI22" i="28" s="1"/>
  <c r="AH21" i="28"/>
  <c r="AI21" i="28" s="1"/>
  <c r="AH20" i="28"/>
  <c r="AI20" i="28" s="1"/>
  <c r="AH19" i="28"/>
  <c r="AI19" i="28" s="1"/>
  <c r="AH18" i="28"/>
  <c r="AI18" i="28" s="1"/>
  <c r="AH16" i="28"/>
  <c r="AI16" i="28" s="1"/>
  <c r="AH15" i="28"/>
  <c r="AI15" i="28" s="1"/>
  <c r="AH14" i="28"/>
  <c r="AI14" i="28" s="1"/>
  <c r="AH13" i="28"/>
  <c r="AI13" i="28" s="1"/>
  <c r="AH12" i="28"/>
  <c r="AI12" i="28" s="1"/>
  <c r="AG10" i="28"/>
  <c r="AF10" i="28"/>
  <c r="AE10" i="28"/>
  <c r="AD10" i="28"/>
  <c r="AB39" i="27"/>
  <c r="AC39" i="27" s="1"/>
  <c r="AB38" i="27"/>
  <c r="AC38" i="27" s="1"/>
  <c r="AB37" i="27"/>
  <c r="AC37" i="27" s="1"/>
  <c r="AB36" i="27"/>
  <c r="AC36" i="27" s="1"/>
  <c r="AB34" i="27"/>
  <c r="AC34" i="27" s="1"/>
  <c r="AB33" i="27"/>
  <c r="AC33" i="27" s="1"/>
  <c r="AB32" i="27"/>
  <c r="AC32" i="27" s="1"/>
  <c r="AB31" i="27"/>
  <c r="AC31" i="27" s="1"/>
  <c r="AB30" i="27"/>
  <c r="AC30" i="27" s="1"/>
  <c r="AB28" i="27"/>
  <c r="AC28" i="27" s="1"/>
  <c r="AB27" i="27"/>
  <c r="AC27" i="27" s="1"/>
  <c r="AB26" i="27"/>
  <c r="AC26" i="27" s="1"/>
  <c r="AB25" i="27"/>
  <c r="AC25" i="27" s="1"/>
  <c r="AB24" i="27"/>
  <c r="AC24" i="27" s="1"/>
  <c r="AB22" i="27"/>
  <c r="AC22" i="27" s="1"/>
  <c r="AB21" i="27"/>
  <c r="AC21" i="27" s="1"/>
  <c r="AB20" i="27"/>
  <c r="AC20" i="27" s="1"/>
  <c r="AB19" i="27"/>
  <c r="AC19" i="27" s="1"/>
  <c r="AB18" i="27"/>
  <c r="AC18" i="27" s="1"/>
  <c r="AB16" i="27"/>
  <c r="AC16" i="27" s="1"/>
  <c r="AB15" i="27"/>
  <c r="AC15" i="27" s="1"/>
  <c r="AB14" i="27"/>
  <c r="AC14" i="27" s="1"/>
  <c r="AB13" i="27"/>
  <c r="AC13" i="27" s="1"/>
  <c r="AB12" i="27"/>
  <c r="AC12" i="27" s="1"/>
  <c r="AA10" i="27"/>
  <c r="V39" i="26"/>
  <c r="V38" i="26"/>
  <c r="V37" i="26"/>
  <c r="V36" i="26"/>
  <c r="V34" i="26"/>
  <c r="V33" i="26"/>
  <c r="V32" i="26"/>
  <c r="V31" i="26"/>
  <c r="V30" i="26"/>
  <c r="V28" i="26"/>
  <c r="V27" i="26"/>
  <c r="V26" i="26"/>
  <c r="V25" i="26"/>
  <c r="V24" i="26"/>
  <c r="V22" i="26"/>
  <c r="V21" i="26"/>
  <c r="V20" i="26"/>
  <c r="V19" i="26"/>
  <c r="V18" i="26"/>
  <c r="V16" i="26"/>
  <c r="V15" i="26"/>
  <c r="V14" i="26"/>
  <c r="V13" i="26"/>
  <c r="V12" i="26"/>
  <c r="Y39" i="36"/>
  <c r="Y38" i="36"/>
  <c r="Y37" i="36"/>
  <c r="Y36" i="36"/>
  <c r="Y34" i="36"/>
  <c r="Y33" i="36"/>
  <c r="Y32" i="36"/>
  <c r="Y31" i="36"/>
  <c r="Y30" i="36"/>
  <c r="Y28" i="36"/>
  <c r="Y27" i="36"/>
  <c r="Y26" i="36"/>
  <c r="Y25" i="36"/>
  <c r="Y24" i="36"/>
  <c r="Y22" i="36"/>
  <c r="Y21" i="36"/>
  <c r="Y20" i="36"/>
  <c r="Y19" i="36"/>
  <c r="Y18" i="36"/>
  <c r="Y16" i="36"/>
  <c r="Y15" i="36"/>
  <c r="Y14" i="36"/>
  <c r="Y13" i="36"/>
  <c r="Y12" i="36"/>
  <c r="X10" i="36"/>
  <c r="S10" i="25"/>
  <c r="T39" i="24"/>
  <c r="T38" i="24"/>
  <c r="T37" i="24"/>
  <c r="T36" i="24"/>
  <c r="T34" i="24"/>
  <c r="T33" i="24"/>
  <c r="T32" i="24"/>
  <c r="T31" i="24"/>
  <c r="T30" i="24"/>
  <c r="T28" i="24"/>
  <c r="T27" i="24"/>
  <c r="T26" i="24"/>
  <c r="T25" i="24"/>
  <c r="T24" i="24"/>
  <c r="T22" i="24"/>
  <c r="T21" i="24"/>
  <c r="T20" i="24"/>
  <c r="T19" i="24"/>
  <c r="T18" i="24"/>
  <c r="T16" i="24"/>
  <c r="T15" i="24"/>
  <c r="T13" i="24"/>
  <c r="T12" i="24"/>
  <c r="S14" i="24"/>
  <c r="T14" i="24" s="1"/>
  <c r="T39" i="22"/>
  <c r="T38" i="22"/>
  <c r="T37" i="22"/>
  <c r="T36" i="22"/>
  <c r="T34" i="22"/>
  <c r="T33" i="22"/>
  <c r="T32" i="22"/>
  <c r="T31" i="22"/>
  <c r="T30" i="22"/>
  <c r="T28" i="22"/>
  <c r="T27" i="22"/>
  <c r="T26" i="22"/>
  <c r="T25" i="22"/>
  <c r="T24" i="22"/>
  <c r="T22" i="22"/>
  <c r="T21" i="22"/>
  <c r="T20" i="22"/>
  <c r="T19" i="22"/>
  <c r="T18" i="22"/>
  <c r="T16" i="22"/>
  <c r="T15" i="22"/>
  <c r="T14" i="22"/>
  <c r="T13" i="22"/>
  <c r="T12" i="22"/>
  <c r="T39" i="38"/>
  <c r="T38" i="38"/>
  <c r="T37" i="38"/>
  <c r="T36" i="38"/>
  <c r="T34" i="38"/>
  <c r="T33" i="38"/>
  <c r="T32" i="38"/>
  <c r="T31" i="38"/>
  <c r="T30" i="38"/>
  <c r="T28" i="38"/>
  <c r="T27" i="38"/>
  <c r="T26" i="38"/>
  <c r="T25" i="38"/>
  <c r="T24" i="38"/>
  <c r="T22" i="38"/>
  <c r="T21" i="38"/>
  <c r="T20" i="38"/>
  <c r="T19" i="38"/>
  <c r="T18" i="38"/>
  <c r="T16" i="38"/>
  <c r="T15" i="38"/>
  <c r="T14" i="38"/>
  <c r="T13" i="38"/>
  <c r="T12" i="38"/>
  <c r="S10" i="40"/>
  <c r="V12" i="36"/>
  <c r="V39" i="36"/>
  <c r="V38" i="36"/>
  <c r="V37" i="36"/>
  <c r="V36" i="36"/>
  <c r="V34" i="36"/>
  <c r="V33" i="36"/>
  <c r="V32" i="36"/>
  <c r="V31" i="36"/>
  <c r="V30" i="36"/>
  <c r="V28" i="36"/>
  <c r="V27" i="36"/>
  <c r="V26" i="36"/>
  <c r="V25" i="36"/>
  <c r="V24" i="36"/>
  <c r="V22" i="36"/>
  <c r="V21" i="36"/>
  <c r="V20" i="36"/>
  <c r="V19" i="36"/>
  <c r="V18" i="36"/>
  <c r="V16" i="36"/>
  <c r="V15" i="36"/>
  <c r="V14" i="36"/>
  <c r="V13" i="36"/>
  <c r="U10" i="36"/>
  <c r="AF39" i="35"/>
  <c r="AF38" i="35"/>
  <c r="AF37" i="35"/>
  <c r="AF36" i="35"/>
  <c r="AF34" i="35"/>
  <c r="AF33" i="35"/>
  <c r="AF32" i="35"/>
  <c r="AF31" i="35"/>
  <c r="AF30" i="35"/>
  <c r="AF28" i="35"/>
  <c r="AF27" i="35"/>
  <c r="AF26" i="35"/>
  <c r="AF25" i="35"/>
  <c r="AF24" i="35"/>
  <c r="AF22" i="35"/>
  <c r="AF21" i="35"/>
  <c r="AF20" i="35"/>
  <c r="AF19" i="35"/>
  <c r="AF18" i="35"/>
  <c r="AF16" i="35"/>
  <c r="AF15" i="35"/>
  <c r="AF14" i="35"/>
  <c r="AF13" i="35"/>
  <c r="AF12" i="35"/>
  <c r="AF10" i="35"/>
  <c r="Y39" i="33"/>
  <c r="Y38" i="33"/>
  <c r="Y37" i="33"/>
  <c r="Y36" i="33"/>
  <c r="Y34" i="33"/>
  <c r="Y33" i="33"/>
  <c r="Y32" i="33"/>
  <c r="Y31" i="33"/>
  <c r="Y30" i="33"/>
  <c r="Y28" i="33"/>
  <c r="Y27" i="33"/>
  <c r="Y26" i="33"/>
  <c r="Y25" i="33"/>
  <c r="Y24" i="33"/>
  <c r="Y22" i="33"/>
  <c r="Y21" i="33"/>
  <c r="Y20" i="33"/>
  <c r="Y19" i="33"/>
  <c r="Y18" i="33"/>
  <c r="Y16" i="33"/>
  <c r="Y15" i="33"/>
  <c r="Y14" i="33"/>
  <c r="Y13" i="33"/>
  <c r="Y12" i="33"/>
  <c r="X10" i="33"/>
  <c r="W10" i="33"/>
  <c r="W10" i="32"/>
  <c r="X10" i="32"/>
  <c r="Y39" i="32"/>
  <c r="Y38" i="32"/>
  <c r="Y37" i="32"/>
  <c r="Y36" i="32"/>
  <c r="Y34" i="32"/>
  <c r="Y33" i="32"/>
  <c r="Y32" i="32"/>
  <c r="Y31" i="32"/>
  <c r="Y30" i="32"/>
  <c r="Y28" i="32"/>
  <c r="Y27" i="32"/>
  <c r="Y26" i="32"/>
  <c r="Y25" i="32"/>
  <c r="Y24" i="32"/>
  <c r="Y22" i="32"/>
  <c r="Y21" i="32"/>
  <c r="Y20" i="32"/>
  <c r="Y19" i="32"/>
  <c r="Y18" i="32"/>
  <c r="Y16" i="32"/>
  <c r="Y15" i="32"/>
  <c r="Y14" i="32"/>
  <c r="Y13" i="32"/>
  <c r="Y12" i="32"/>
  <c r="AD39" i="31"/>
  <c r="AE39" i="31" s="1"/>
  <c r="AD38" i="31"/>
  <c r="AD37" i="31"/>
  <c r="AE37" i="31" s="1"/>
  <c r="AD36" i="31"/>
  <c r="AE36" i="31" s="1"/>
  <c r="AD34" i="31"/>
  <c r="AE34" i="31" s="1"/>
  <c r="AD33" i="31"/>
  <c r="AE33" i="31" s="1"/>
  <c r="AD32" i="31"/>
  <c r="AE32" i="31" s="1"/>
  <c r="AD31" i="31"/>
  <c r="AE31" i="31" s="1"/>
  <c r="AD30" i="31"/>
  <c r="AE30" i="31" s="1"/>
  <c r="AD28" i="31"/>
  <c r="AD27" i="31"/>
  <c r="AE27" i="31" s="1"/>
  <c r="AD26" i="31"/>
  <c r="AE26" i="31" s="1"/>
  <c r="AD25" i="31"/>
  <c r="AE25" i="31" s="1"/>
  <c r="AD24" i="31"/>
  <c r="AE24" i="31" s="1"/>
  <c r="AD22" i="31"/>
  <c r="AE22" i="31" s="1"/>
  <c r="AD21" i="31"/>
  <c r="AE21" i="31" s="1"/>
  <c r="AD20" i="31"/>
  <c r="AE20" i="31" s="1"/>
  <c r="AD19" i="31"/>
  <c r="AE19" i="31" s="1"/>
  <c r="AD18" i="31"/>
  <c r="AE18" i="31" s="1"/>
  <c r="AD16" i="31"/>
  <c r="AE16" i="31" s="1"/>
  <c r="AD15" i="31"/>
  <c r="AE15" i="31" s="1"/>
  <c r="AD14" i="31"/>
  <c r="AD13" i="31"/>
  <c r="AE13" i="31" s="1"/>
  <c r="AE38" i="31"/>
  <c r="AE28" i="31"/>
  <c r="AE14" i="31"/>
  <c r="AD12" i="31"/>
  <c r="AC10" i="31"/>
  <c r="AB10" i="31"/>
  <c r="AA10" i="31"/>
  <c r="AD39" i="30"/>
  <c r="AE39" i="30" s="1"/>
  <c r="AD38" i="30"/>
  <c r="AE38" i="30" s="1"/>
  <c r="AD37" i="30"/>
  <c r="AE37" i="30" s="1"/>
  <c r="AD36" i="30"/>
  <c r="AE36" i="30" s="1"/>
  <c r="AD34" i="30"/>
  <c r="AE34" i="30" s="1"/>
  <c r="AD33" i="30"/>
  <c r="AE33" i="30" s="1"/>
  <c r="AD32" i="30"/>
  <c r="AE32" i="30" s="1"/>
  <c r="AD31" i="30"/>
  <c r="AE31" i="30" s="1"/>
  <c r="AD30" i="30"/>
  <c r="AE30" i="30" s="1"/>
  <c r="AD28" i="30"/>
  <c r="AE28" i="30" s="1"/>
  <c r="AD27" i="30"/>
  <c r="AE27" i="30" s="1"/>
  <c r="AD26" i="30"/>
  <c r="AE26" i="30" s="1"/>
  <c r="AD25" i="30"/>
  <c r="AE25" i="30" s="1"/>
  <c r="AD24" i="30"/>
  <c r="AE24" i="30" s="1"/>
  <c r="AD22" i="30"/>
  <c r="AE22" i="30" s="1"/>
  <c r="AD21" i="30"/>
  <c r="AE21" i="30" s="1"/>
  <c r="AD20" i="30"/>
  <c r="AE20" i="30" s="1"/>
  <c r="AD19" i="30"/>
  <c r="AE19" i="30" s="1"/>
  <c r="AD18" i="30"/>
  <c r="AE18" i="30" s="1"/>
  <c r="AD16" i="30"/>
  <c r="AE16" i="30" s="1"/>
  <c r="AD15" i="30"/>
  <c r="AE15" i="30" s="1"/>
  <c r="AD14" i="30"/>
  <c r="AE14" i="30" s="1"/>
  <c r="AD13" i="30"/>
  <c r="AE13" i="30" s="1"/>
  <c r="AD12" i="30"/>
  <c r="AC10" i="30"/>
  <c r="AB10" i="30"/>
  <c r="V39" i="39"/>
  <c r="V38" i="39"/>
  <c r="V37" i="39"/>
  <c r="V36" i="39"/>
  <c r="V34" i="39"/>
  <c r="V33" i="39"/>
  <c r="V32" i="39"/>
  <c r="V31" i="39"/>
  <c r="V30" i="39"/>
  <c r="V28" i="39"/>
  <c r="V27" i="39"/>
  <c r="V26" i="39"/>
  <c r="V25" i="39"/>
  <c r="V24" i="39"/>
  <c r="V22" i="39"/>
  <c r="V21" i="39"/>
  <c r="V20" i="39"/>
  <c r="V19" i="39"/>
  <c r="V18" i="39"/>
  <c r="V16" i="39"/>
  <c r="V15" i="39"/>
  <c r="V14" i="39"/>
  <c r="V13" i="39"/>
  <c r="V12" i="39"/>
  <c r="U10" i="39"/>
  <c r="T10" i="39"/>
  <c r="AL39" i="29"/>
  <c r="AM39" i="29" s="1"/>
  <c r="AL38" i="29"/>
  <c r="AM38" i="29" s="1"/>
  <c r="AL37" i="29"/>
  <c r="AM37" i="29" s="1"/>
  <c r="AL36" i="29"/>
  <c r="AM36" i="29" s="1"/>
  <c r="AL34" i="29"/>
  <c r="AM34" i="29" s="1"/>
  <c r="AL33" i="29"/>
  <c r="AM33" i="29" s="1"/>
  <c r="AL32" i="29"/>
  <c r="AM32" i="29" s="1"/>
  <c r="AL31" i="29"/>
  <c r="AM31" i="29" s="1"/>
  <c r="AL30" i="29"/>
  <c r="AM30" i="29" s="1"/>
  <c r="AL28" i="29"/>
  <c r="AM28" i="29" s="1"/>
  <c r="AL27" i="29"/>
  <c r="AM27" i="29" s="1"/>
  <c r="AL26" i="29"/>
  <c r="AM26" i="29" s="1"/>
  <c r="AL25" i="29"/>
  <c r="AM25" i="29" s="1"/>
  <c r="AL24" i="29"/>
  <c r="AM24" i="29" s="1"/>
  <c r="AL22" i="29"/>
  <c r="AM22" i="29" s="1"/>
  <c r="AL21" i="29"/>
  <c r="AM21" i="29" s="1"/>
  <c r="AL20" i="29"/>
  <c r="AM20" i="29" s="1"/>
  <c r="AL19" i="29"/>
  <c r="AM19" i="29" s="1"/>
  <c r="AL18" i="29"/>
  <c r="AM18" i="29" s="1"/>
  <c r="AL16" i="29"/>
  <c r="AM16" i="29" s="1"/>
  <c r="AL15" i="29"/>
  <c r="AM15" i="29" s="1"/>
  <c r="AL14" i="29"/>
  <c r="AM14" i="29" s="1"/>
  <c r="AL13" i="29"/>
  <c r="AM13" i="29" s="1"/>
  <c r="AL12" i="29"/>
  <c r="AM12" i="29" s="1"/>
  <c r="AI10" i="29"/>
  <c r="AK10" i="29"/>
  <c r="AJ10" i="29"/>
  <c r="X10" i="28"/>
  <c r="AA39" i="28"/>
  <c r="AB39" i="28" s="1"/>
  <c r="AA38" i="28"/>
  <c r="AB38" i="28" s="1"/>
  <c r="AA37" i="28"/>
  <c r="AB37" i="28"/>
  <c r="AA36" i="28"/>
  <c r="AB36" i="28" s="1"/>
  <c r="AA34" i="28"/>
  <c r="AB34" i="28" s="1"/>
  <c r="AA33" i="28"/>
  <c r="AB33" i="28" s="1"/>
  <c r="AA32" i="28"/>
  <c r="AB32" i="28" s="1"/>
  <c r="AA31" i="28"/>
  <c r="AB31" i="28" s="1"/>
  <c r="AA30" i="28"/>
  <c r="AB30" i="28" s="1"/>
  <c r="AA28" i="28"/>
  <c r="AB28" i="28" s="1"/>
  <c r="AA27" i="28"/>
  <c r="AB27" i="28" s="1"/>
  <c r="AA26" i="28"/>
  <c r="AB26" i="28" s="1"/>
  <c r="AA25" i="28"/>
  <c r="AB25" i="28" s="1"/>
  <c r="AA24" i="28"/>
  <c r="AB24" i="28" s="1"/>
  <c r="AA22" i="28"/>
  <c r="AB22" i="28" s="1"/>
  <c r="AA21" i="28"/>
  <c r="AB21" i="28" s="1"/>
  <c r="AA20" i="28"/>
  <c r="AB20" i="28" s="1"/>
  <c r="AA19" i="28"/>
  <c r="AB19" i="28" s="1"/>
  <c r="AA18" i="28"/>
  <c r="AB18" i="28" s="1"/>
  <c r="AA16" i="28"/>
  <c r="AB16" i="28" s="1"/>
  <c r="AA15" i="28"/>
  <c r="AB15" i="28" s="1"/>
  <c r="AA14" i="28"/>
  <c r="AB14" i="28" s="1"/>
  <c r="AA13" i="28"/>
  <c r="AB13" i="28" s="1"/>
  <c r="AA12" i="28"/>
  <c r="AB12" i="28" s="1"/>
  <c r="Z10" i="28"/>
  <c r="Y10" i="28"/>
  <c r="W10" i="28"/>
  <c r="W39" i="27"/>
  <c r="X39" i="27" s="1"/>
  <c r="W38" i="27"/>
  <c r="X38" i="27" s="1"/>
  <c r="W37" i="27"/>
  <c r="X37" i="27" s="1"/>
  <c r="W36" i="27"/>
  <c r="X36" i="27" s="1"/>
  <c r="W34" i="27"/>
  <c r="X34" i="27" s="1"/>
  <c r="W33" i="27"/>
  <c r="X33" i="27" s="1"/>
  <c r="W32" i="27"/>
  <c r="X32" i="27" s="1"/>
  <c r="W31" i="27"/>
  <c r="X31" i="27" s="1"/>
  <c r="W30" i="27"/>
  <c r="X30" i="27" s="1"/>
  <c r="W28" i="27"/>
  <c r="X28" i="27" s="1"/>
  <c r="W27" i="27"/>
  <c r="X27" i="27" s="1"/>
  <c r="W26" i="27"/>
  <c r="X26" i="27" s="1"/>
  <c r="W25" i="27"/>
  <c r="X25" i="27" s="1"/>
  <c r="W24" i="27"/>
  <c r="X24" i="27" s="1"/>
  <c r="W22" i="27"/>
  <c r="X22" i="27" s="1"/>
  <c r="W21" i="27"/>
  <c r="X21" i="27" s="1"/>
  <c r="W20" i="27"/>
  <c r="X20" i="27" s="1"/>
  <c r="W19" i="27"/>
  <c r="X19" i="27" s="1"/>
  <c r="W18" i="27"/>
  <c r="X18" i="27" s="1"/>
  <c r="W16" i="27"/>
  <c r="X16" i="27" s="1"/>
  <c r="W15" i="27"/>
  <c r="X15" i="27" s="1"/>
  <c r="W14" i="27"/>
  <c r="X14" i="27" s="1"/>
  <c r="W13" i="27"/>
  <c r="X13" i="27" s="1"/>
  <c r="W12" i="27"/>
  <c r="X12" i="27" s="1"/>
  <c r="V10" i="27"/>
  <c r="U10" i="27"/>
  <c r="S10" i="26"/>
  <c r="T39" i="26"/>
  <c r="T38" i="26"/>
  <c r="T37" i="26"/>
  <c r="T36" i="26"/>
  <c r="T34" i="26"/>
  <c r="T33" i="26"/>
  <c r="T32" i="26"/>
  <c r="T31" i="26"/>
  <c r="T30" i="26"/>
  <c r="T28" i="26"/>
  <c r="T27" i="26"/>
  <c r="T26" i="26"/>
  <c r="T25" i="26"/>
  <c r="T24" i="26"/>
  <c r="T22" i="26"/>
  <c r="T21" i="26"/>
  <c r="T20" i="26"/>
  <c r="T19" i="26"/>
  <c r="T18" i="26"/>
  <c r="T16" i="26"/>
  <c r="T15" i="26"/>
  <c r="T14" i="26"/>
  <c r="T13" i="26"/>
  <c r="T12" i="26"/>
  <c r="R39" i="25"/>
  <c r="R38" i="25"/>
  <c r="R37" i="25"/>
  <c r="R36" i="25"/>
  <c r="R34" i="25"/>
  <c r="R33" i="25"/>
  <c r="R32" i="25"/>
  <c r="R31" i="25"/>
  <c r="R30" i="25"/>
  <c r="R28" i="25"/>
  <c r="R27" i="25"/>
  <c r="R26" i="25"/>
  <c r="R25" i="25"/>
  <c r="R24" i="25"/>
  <c r="R22" i="25"/>
  <c r="R21" i="25"/>
  <c r="R20" i="25"/>
  <c r="R19" i="25"/>
  <c r="R18" i="25"/>
  <c r="R16" i="25"/>
  <c r="R15" i="25"/>
  <c r="R14" i="25"/>
  <c r="R13" i="25"/>
  <c r="R12" i="25"/>
  <c r="Q10" i="25"/>
  <c r="R39" i="24"/>
  <c r="R38" i="24"/>
  <c r="R37" i="24"/>
  <c r="R36" i="24"/>
  <c r="R34" i="24"/>
  <c r="R33" i="24"/>
  <c r="R32" i="24"/>
  <c r="R31" i="24"/>
  <c r="R30" i="24"/>
  <c r="R28" i="24"/>
  <c r="R27" i="24"/>
  <c r="R26" i="24"/>
  <c r="R25" i="24"/>
  <c r="R24" i="24"/>
  <c r="R22" i="24"/>
  <c r="R21" i="24"/>
  <c r="R20" i="24"/>
  <c r="R19" i="24"/>
  <c r="R18" i="24"/>
  <c r="R16" i="24"/>
  <c r="R15" i="24"/>
  <c r="R14" i="24"/>
  <c r="R13" i="24"/>
  <c r="R12" i="24"/>
  <c r="Q10" i="24"/>
  <c r="R39" i="22"/>
  <c r="R38" i="22"/>
  <c r="R37" i="22"/>
  <c r="R36" i="22"/>
  <c r="R34" i="22"/>
  <c r="R33" i="22"/>
  <c r="R32" i="22"/>
  <c r="R31" i="22"/>
  <c r="R30" i="22"/>
  <c r="R28" i="22"/>
  <c r="R27" i="22"/>
  <c r="R26" i="22"/>
  <c r="R25" i="22"/>
  <c r="R24" i="22"/>
  <c r="R22" i="22"/>
  <c r="R21" i="22"/>
  <c r="R20" i="22"/>
  <c r="R19" i="22"/>
  <c r="R18" i="22"/>
  <c r="R16" i="22"/>
  <c r="R15" i="22"/>
  <c r="R14" i="22"/>
  <c r="R13" i="22"/>
  <c r="R12" i="22"/>
  <c r="Q10" i="22"/>
  <c r="R39" i="38"/>
  <c r="R38" i="38"/>
  <c r="R37" i="38"/>
  <c r="R36" i="38"/>
  <c r="R34" i="38"/>
  <c r="R33" i="38"/>
  <c r="R32" i="38"/>
  <c r="R31" i="38"/>
  <c r="R30" i="38"/>
  <c r="R28" i="38"/>
  <c r="R27" i="38"/>
  <c r="R26" i="38"/>
  <c r="R25" i="38"/>
  <c r="R24" i="38"/>
  <c r="R22" i="38"/>
  <c r="R21" i="38"/>
  <c r="R20" i="38"/>
  <c r="R19" i="38"/>
  <c r="R18" i="38"/>
  <c r="R16" i="38"/>
  <c r="R15" i="38"/>
  <c r="R14" i="38"/>
  <c r="R13" i="38"/>
  <c r="R12" i="38"/>
  <c r="S39" i="36"/>
  <c r="S38" i="36"/>
  <c r="S37" i="36"/>
  <c r="S36" i="36"/>
  <c r="S34" i="36"/>
  <c r="S33" i="36"/>
  <c r="S32" i="36"/>
  <c r="S31" i="36"/>
  <c r="S30" i="36"/>
  <c r="S28" i="36"/>
  <c r="S27" i="36"/>
  <c r="S26" i="36"/>
  <c r="S25" i="36"/>
  <c r="S24" i="36"/>
  <c r="S22" i="36"/>
  <c r="S21" i="36"/>
  <c r="S20" i="36"/>
  <c r="S19" i="36"/>
  <c r="S18" i="36"/>
  <c r="S16" i="36"/>
  <c r="S15" i="36"/>
  <c r="S14" i="36"/>
  <c r="S13" i="36"/>
  <c r="S12" i="36"/>
  <c r="R10" i="36"/>
  <c r="Z39" i="35"/>
  <c r="Z38" i="35"/>
  <c r="Z37" i="35"/>
  <c r="Z36" i="35"/>
  <c r="Z34" i="35"/>
  <c r="Z33" i="35"/>
  <c r="Z32" i="35"/>
  <c r="Z31" i="35"/>
  <c r="Z30" i="35"/>
  <c r="Z28" i="35"/>
  <c r="Z27" i="35"/>
  <c r="Z26" i="35"/>
  <c r="Z25" i="35"/>
  <c r="Z24" i="35"/>
  <c r="Z22" i="35"/>
  <c r="Z21" i="35"/>
  <c r="Z20" i="35"/>
  <c r="Z19" i="35"/>
  <c r="Z18" i="35"/>
  <c r="Z16" i="35"/>
  <c r="Z15" i="35"/>
  <c r="Z14" i="35"/>
  <c r="Z13" i="35"/>
  <c r="Z12" i="35"/>
  <c r="Z10" i="35"/>
  <c r="L12" i="33"/>
  <c r="U39" i="33"/>
  <c r="U38" i="33"/>
  <c r="U37" i="33"/>
  <c r="U36" i="33"/>
  <c r="U34" i="33"/>
  <c r="U33" i="33"/>
  <c r="U32" i="33"/>
  <c r="U31" i="33"/>
  <c r="U30" i="33"/>
  <c r="U28" i="33"/>
  <c r="U27" i="33"/>
  <c r="U26" i="33"/>
  <c r="U25" i="33"/>
  <c r="U24" i="33"/>
  <c r="U22" i="33"/>
  <c r="U21" i="33"/>
  <c r="U20" i="33"/>
  <c r="U19" i="33"/>
  <c r="U18" i="33"/>
  <c r="U16" i="33"/>
  <c r="U15" i="33"/>
  <c r="U14" i="33"/>
  <c r="U13" i="33"/>
  <c r="U12" i="33"/>
  <c r="T10" i="33"/>
  <c r="S10" i="33"/>
  <c r="L12" i="32"/>
  <c r="U39" i="32"/>
  <c r="U38" i="32"/>
  <c r="U37" i="32"/>
  <c r="U36" i="32"/>
  <c r="U34" i="32"/>
  <c r="U33" i="32"/>
  <c r="U32" i="32"/>
  <c r="U31" i="32"/>
  <c r="U30" i="32"/>
  <c r="U28" i="32"/>
  <c r="U27" i="32"/>
  <c r="U26" i="32"/>
  <c r="U25" i="32"/>
  <c r="U24" i="32"/>
  <c r="U22" i="32"/>
  <c r="U21" i="32"/>
  <c r="U20" i="32"/>
  <c r="U19" i="32"/>
  <c r="U18" i="32"/>
  <c r="U16" i="32"/>
  <c r="U15" i="32"/>
  <c r="U14" i="32"/>
  <c r="U13" i="32"/>
  <c r="U12" i="32"/>
  <c r="T10" i="32"/>
  <c r="S10" i="32"/>
  <c r="L12" i="31"/>
  <c r="W10" i="31"/>
  <c r="V10" i="31"/>
  <c r="L12" i="30"/>
  <c r="X39" i="30"/>
  <c r="Y39" i="30" s="1"/>
  <c r="X38" i="30"/>
  <c r="Y38" i="30" s="1"/>
  <c r="X37" i="30"/>
  <c r="Y37" i="30" s="1"/>
  <c r="X36" i="30"/>
  <c r="Y36" i="30" s="1"/>
  <c r="X34" i="30"/>
  <c r="Y34" i="30" s="1"/>
  <c r="X33" i="30"/>
  <c r="Y33" i="30" s="1"/>
  <c r="X32" i="30"/>
  <c r="Y32" i="30" s="1"/>
  <c r="X31" i="30"/>
  <c r="Y31" i="30" s="1"/>
  <c r="X30" i="30"/>
  <c r="Y30" i="30" s="1"/>
  <c r="X28" i="30"/>
  <c r="Y28" i="30" s="1"/>
  <c r="X27" i="30"/>
  <c r="Y27" i="30" s="1"/>
  <c r="X26" i="30"/>
  <c r="Y26" i="30" s="1"/>
  <c r="X25" i="30"/>
  <c r="Y25" i="30" s="1"/>
  <c r="X24" i="30"/>
  <c r="Y24" i="30" s="1"/>
  <c r="X22" i="30"/>
  <c r="Y22" i="30" s="1"/>
  <c r="X21" i="30"/>
  <c r="Y21" i="30" s="1"/>
  <c r="X20" i="30"/>
  <c r="Y20" i="30" s="1"/>
  <c r="X19" i="30"/>
  <c r="Y19" i="30" s="1"/>
  <c r="X18" i="30"/>
  <c r="Y18" i="30" s="1"/>
  <c r="X16" i="30"/>
  <c r="Y16" i="30" s="1"/>
  <c r="X15" i="30"/>
  <c r="Y15" i="30" s="1"/>
  <c r="X14" i="30"/>
  <c r="Y14" i="30" s="1"/>
  <c r="X13" i="30"/>
  <c r="Y13" i="30" s="1"/>
  <c r="X12" i="30"/>
  <c r="Y12" i="30" s="1"/>
  <c r="W10" i="30"/>
  <c r="V10" i="30"/>
  <c r="U10" i="30"/>
  <c r="R39" i="39"/>
  <c r="R38" i="39"/>
  <c r="R37" i="39"/>
  <c r="R36" i="39"/>
  <c r="R34" i="39"/>
  <c r="R33" i="39"/>
  <c r="R32" i="39"/>
  <c r="R31" i="39"/>
  <c r="R30" i="39"/>
  <c r="R28" i="39"/>
  <c r="R27" i="39"/>
  <c r="R26" i="39"/>
  <c r="R25" i="39"/>
  <c r="R24" i="39"/>
  <c r="R22" i="39"/>
  <c r="R21" i="39"/>
  <c r="R20" i="39"/>
  <c r="R19" i="39"/>
  <c r="R18" i="39"/>
  <c r="R16" i="39"/>
  <c r="R15" i="39"/>
  <c r="R14" i="39"/>
  <c r="R13" i="39"/>
  <c r="R12" i="39"/>
  <c r="P10" i="39"/>
  <c r="R10" i="39" s="1"/>
  <c r="Q10" i="39"/>
  <c r="L12" i="29"/>
  <c r="AF24" i="29"/>
  <c r="AG24" i="29" s="1"/>
  <c r="AF39" i="29"/>
  <c r="AG39" i="29" s="1"/>
  <c r="AF38" i="29"/>
  <c r="AG38" i="29" s="1"/>
  <c r="AF37" i="29"/>
  <c r="AG37" i="29" s="1"/>
  <c r="AF36" i="29"/>
  <c r="AG36" i="29" s="1"/>
  <c r="AF34" i="29"/>
  <c r="AG34" i="29" s="1"/>
  <c r="AF33" i="29"/>
  <c r="AG33" i="29" s="1"/>
  <c r="AF32" i="29"/>
  <c r="AG32" i="29" s="1"/>
  <c r="AF31" i="29"/>
  <c r="AG31" i="29" s="1"/>
  <c r="AF30" i="29"/>
  <c r="AG30" i="29" s="1"/>
  <c r="AF28" i="29"/>
  <c r="AG28" i="29" s="1"/>
  <c r="AF27" i="29"/>
  <c r="AG27" i="29" s="1"/>
  <c r="AF26" i="29"/>
  <c r="AG26" i="29" s="1"/>
  <c r="AF25" i="29"/>
  <c r="AG25" i="29" s="1"/>
  <c r="AF22" i="29"/>
  <c r="AG22" i="29" s="1"/>
  <c r="AF21" i="29"/>
  <c r="AG21" i="29" s="1"/>
  <c r="AF20" i="29"/>
  <c r="AG20" i="29" s="1"/>
  <c r="AF19" i="29"/>
  <c r="AG19" i="29" s="1"/>
  <c r="AF18" i="29"/>
  <c r="AG18" i="29" s="1"/>
  <c r="AF16" i="29"/>
  <c r="AG16" i="29" s="1"/>
  <c r="AF15" i="29"/>
  <c r="AG15" i="29" s="1"/>
  <c r="AF14" i="29"/>
  <c r="AG14" i="29" s="1"/>
  <c r="AF13" i="29"/>
  <c r="AG13" i="29" s="1"/>
  <c r="AF12" i="29"/>
  <c r="AG12" i="29" s="1"/>
  <c r="AE10" i="29"/>
  <c r="AD10" i="29"/>
  <c r="AC10" i="29"/>
  <c r="AA12" i="29"/>
  <c r="AA13" i="29"/>
  <c r="AA14" i="29"/>
  <c r="AA15" i="29"/>
  <c r="AA16" i="29"/>
  <c r="AA18" i="29"/>
  <c r="AA19" i="29"/>
  <c r="AA20" i="29"/>
  <c r="AA21" i="29"/>
  <c r="AA22" i="29"/>
  <c r="AA24" i="29"/>
  <c r="AA25" i="29"/>
  <c r="AA26" i="29"/>
  <c r="AA27" i="29"/>
  <c r="AA28" i="29"/>
  <c r="AA30" i="29"/>
  <c r="AA31" i="29"/>
  <c r="AA32" i="29"/>
  <c r="AA33" i="29"/>
  <c r="AA34" i="29"/>
  <c r="AA36" i="29"/>
  <c r="AA37" i="29"/>
  <c r="AA38" i="29"/>
  <c r="AA39" i="29"/>
  <c r="Z10" i="29"/>
  <c r="Y10" i="29"/>
  <c r="L12" i="28"/>
  <c r="T39" i="28"/>
  <c r="U39" i="28" s="1"/>
  <c r="T38" i="28"/>
  <c r="U38" i="28" s="1"/>
  <c r="T37" i="28"/>
  <c r="U37" i="28" s="1"/>
  <c r="T36" i="28"/>
  <c r="U36" i="28" s="1"/>
  <c r="T34" i="28"/>
  <c r="U34" i="28" s="1"/>
  <c r="T33" i="28"/>
  <c r="U33" i="28" s="1"/>
  <c r="T32" i="28"/>
  <c r="U32" i="28" s="1"/>
  <c r="T31" i="28"/>
  <c r="U31" i="28" s="1"/>
  <c r="T30" i="28"/>
  <c r="U30" i="28" s="1"/>
  <c r="T28" i="28"/>
  <c r="U28" i="28" s="1"/>
  <c r="T27" i="28"/>
  <c r="U27" i="28" s="1"/>
  <c r="T26" i="28"/>
  <c r="U26" i="28" s="1"/>
  <c r="T25" i="28"/>
  <c r="U25" i="28" s="1"/>
  <c r="T24" i="28"/>
  <c r="U24" i="28" s="1"/>
  <c r="T22" i="28"/>
  <c r="U22" i="28" s="1"/>
  <c r="T21" i="28"/>
  <c r="U21" i="28" s="1"/>
  <c r="T20" i="28"/>
  <c r="U20" i="28" s="1"/>
  <c r="T19" i="28"/>
  <c r="U19" i="28" s="1"/>
  <c r="T18" i="28"/>
  <c r="U18" i="28" s="1"/>
  <c r="T16" i="28"/>
  <c r="U16" i="28" s="1"/>
  <c r="T15" i="28"/>
  <c r="U15" i="28" s="1"/>
  <c r="T14" i="28"/>
  <c r="U14" i="28" s="1"/>
  <c r="T13" i="28"/>
  <c r="T12" i="28"/>
  <c r="U12" i="28" s="1"/>
  <c r="S10" i="28"/>
  <c r="R10" i="28"/>
  <c r="Q10" i="28"/>
  <c r="P10" i="28"/>
  <c r="L12" i="27"/>
  <c r="R39" i="27"/>
  <c r="S39" i="27" s="1"/>
  <c r="R38" i="27"/>
  <c r="S38" i="27" s="1"/>
  <c r="R37" i="27"/>
  <c r="S37" i="27" s="1"/>
  <c r="R36" i="27"/>
  <c r="S36" i="27" s="1"/>
  <c r="R34" i="27"/>
  <c r="S34" i="27" s="1"/>
  <c r="R33" i="27"/>
  <c r="S33" i="27" s="1"/>
  <c r="R32" i="27"/>
  <c r="S32" i="27" s="1"/>
  <c r="R31" i="27"/>
  <c r="S31" i="27" s="1"/>
  <c r="R30" i="27"/>
  <c r="S30" i="27" s="1"/>
  <c r="R28" i="27"/>
  <c r="S28" i="27" s="1"/>
  <c r="R27" i="27"/>
  <c r="S27" i="27" s="1"/>
  <c r="R26" i="27"/>
  <c r="S26" i="27" s="1"/>
  <c r="R25" i="27"/>
  <c r="S25" i="27" s="1"/>
  <c r="R24" i="27"/>
  <c r="S24" i="27" s="1"/>
  <c r="R22" i="27"/>
  <c r="S22" i="27" s="1"/>
  <c r="R21" i="27"/>
  <c r="S21" i="27" s="1"/>
  <c r="R20" i="27"/>
  <c r="S20" i="27" s="1"/>
  <c r="R19" i="27"/>
  <c r="S19" i="27" s="1"/>
  <c r="R18" i="27"/>
  <c r="S18" i="27" s="1"/>
  <c r="R16" i="27"/>
  <c r="S16" i="27" s="1"/>
  <c r="R15" i="27"/>
  <c r="S15" i="27" s="1"/>
  <c r="R14" i="27"/>
  <c r="S14" i="27" s="1"/>
  <c r="R13" i="27"/>
  <c r="S13" i="27" s="1"/>
  <c r="R12" i="27"/>
  <c r="S12" i="27" s="1"/>
  <c r="Q10" i="27"/>
  <c r="P10" i="27"/>
  <c r="L12" i="26"/>
  <c r="R24" i="26"/>
  <c r="R12" i="26"/>
  <c r="Q10" i="26"/>
  <c r="R39" i="26"/>
  <c r="R38" i="26"/>
  <c r="R37" i="26"/>
  <c r="R36" i="26"/>
  <c r="R34" i="26"/>
  <c r="R33" i="26"/>
  <c r="R32" i="26"/>
  <c r="R31" i="26"/>
  <c r="R30" i="26"/>
  <c r="R28" i="26"/>
  <c r="R27" i="26"/>
  <c r="R26" i="26"/>
  <c r="R25" i="26"/>
  <c r="R22" i="26"/>
  <c r="R21" i="26"/>
  <c r="R20" i="26"/>
  <c r="R19" i="26"/>
  <c r="R18" i="26"/>
  <c r="R16" i="26"/>
  <c r="R15" i="26"/>
  <c r="R14" i="26"/>
  <c r="R13" i="26"/>
  <c r="P12" i="25"/>
  <c r="P13" i="25"/>
  <c r="P14" i="25"/>
  <c r="P15" i="25"/>
  <c r="P16" i="25"/>
  <c r="P18" i="25"/>
  <c r="P19" i="25"/>
  <c r="P20" i="25"/>
  <c r="P21" i="25"/>
  <c r="P22" i="25"/>
  <c r="P24" i="25"/>
  <c r="P25" i="25"/>
  <c r="P26" i="25"/>
  <c r="P27" i="25"/>
  <c r="P28" i="25"/>
  <c r="P30" i="25"/>
  <c r="P31" i="25"/>
  <c r="P32" i="25"/>
  <c r="P33" i="25"/>
  <c r="P34" i="25"/>
  <c r="P36" i="25"/>
  <c r="P37" i="25"/>
  <c r="P38" i="25"/>
  <c r="P39" i="25"/>
  <c r="O10" i="25"/>
  <c r="P39" i="24"/>
  <c r="P38" i="24"/>
  <c r="P37" i="24"/>
  <c r="P36" i="24"/>
  <c r="P34" i="24"/>
  <c r="P33" i="24"/>
  <c r="P32" i="24"/>
  <c r="P31" i="24"/>
  <c r="P30" i="24"/>
  <c r="P28" i="24"/>
  <c r="P27" i="24"/>
  <c r="P26" i="24"/>
  <c r="P25" i="24"/>
  <c r="P24" i="24"/>
  <c r="P22" i="24"/>
  <c r="P21" i="24"/>
  <c r="P20" i="24"/>
  <c r="P19" i="24"/>
  <c r="P18" i="24"/>
  <c r="P16" i="24"/>
  <c r="P15" i="24"/>
  <c r="P14" i="24"/>
  <c r="P13" i="24"/>
  <c r="P12" i="24"/>
  <c r="O10" i="24"/>
  <c r="P12" i="22"/>
  <c r="P13" i="22"/>
  <c r="P14" i="22"/>
  <c r="P15" i="22"/>
  <c r="P16" i="22"/>
  <c r="P18" i="22"/>
  <c r="P19" i="22"/>
  <c r="P20" i="22"/>
  <c r="P21" i="22"/>
  <c r="P22" i="22"/>
  <c r="P24" i="22"/>
  <c r="P25" i="22"/>
  <c r="P26" i="22"/>
  <c r="P27" i="22"/>
  <c r="P28" i="22"/>
  <c r="P30" i="22"/>
  <c r="P31" i="22"/>
  <c r="P32" i="22"/>
  <c r="P33" i="22"/>
  <c r="P34" i="22"/>
  <c r="P36" i="22"/>
  <c r="P37" i="22"/>
  <c r="P38" i="22"/>
  <c r="P39" i="22"/>
  <c r="O10" i="22"/>
  <c r="P39" i="38"/>
  <c r="P38" i="38"/>
  <c r="P37" i="38"/>
  <c r="P36" i="38"/>
  <c r="P34" i="38"/>
  <c r="P33" i="38"/>
  <c r="P32" i="38"/>
  <c r="P31" i="38"/>
  <c r="P30" i="38"/>
  <c r="P28" i="38"/>
  <c r="P27" i="38"/>
  <c r="P26" i="38"/>
  <c r="P25" i="38"/>
  <c r="P24" i="38"/>
  <c r="P22" i="38"/>
  <c r="P21" i="38"/>
  <c r="P20" i="38"/>
  <c r="P19" i="38"/>
  <c r="P18" i="38"/>
  <c r="P16" i="38"/>
  <c r="P15" i="38"/>
  <c r="P14" i="38"/>
  <c r="P13" i="38"/>
  <c r="P12" i="38"/>
  <c r="P39" i="36"/>
  <c r="P38" i="36"/>
  <c r="P37" i="36"/>
  <c r="P36" i="36"/>
  <c r="P34" i="36"/>
  <c r="P33" i="36"/>
  <c r="P32" i="36"/>
  <c r="P31" i="36"/>
  <c r="P30" i="36"/>
  <c r="P28" i="36"/>
  <c r="P27" i="36"/>
  <c r="P26" i="36"/>
  <c r="P25" i="36"/>
  <c r="P24" i="36"/>
  <c r="P22" i="36"/>
  <c r="P21" i="36"/>
  <c r="P20" i="36"/>
  <c r="P19" i="36"/>
  <c r="P18" i="36"/>
  <c r="P16" i="36"/>
  <c r="P15" i="36"/>
  <c r="P14" i="36"/>
  <c r="P13" i="36"/>
  <c r="P12" i="36"/>
  <c r="O10" i="36"/>
  <c r="T39" i="35"/>
  <c r="T38" i="35"/>
  <c r="T37" i="35"/>
  <c r="T36" i="35"/>
  <c r="T34" i="35"/>
  <c r="T33" i="35"/>
  <c r="T32" i="35"/>
  <c r="T31" i="35"/>
  <c r="T30" i="35"/>
  <c r="T28" i="35"/>
  <c r="T27" i="35"/>
  <c r="T26" i="35"/>
  <c r="T25" i="35"/>
  <c r="T24" i="35"/>
  <c r="T22" i="35"/>
  <c r="T21" i="35"/>
  <c r="T20" i="35"/>
  <c r="T19" i="35"/>
  <c r="T18" i="35"/>
  <c r="T16" i="35"/>
  <c r="T15" i="35"/>
  <c r="T14" i="35"/>
  <c r="T13" i="35"/>
  <c r="T12" i="35"/>
  <c r="T10" i="35"/>
  <c r="Q39" i="33"/>
  <c r="Q38" i="33"/>
  <c r="Q37" i="33"/>
  <c r="Q36" i="33"/>
  <c r="Q34" i="33"/>
  <c r="Q33" i="33"/>
  <c r="Q32" i="33"/>
  <c r="Q31" i="33"/>
  <c r="Q30" i="33"/>
  <c r="Q28" i="33"/>
  <c r="Q27" i="33"/>
  <c r="Q26" i="33"/>
  <c r="Q25" i="33"/>
  <c r="Q24" i="33"/>
  <c r="Q22" i="33"/>
  <c r="Q21" i="33"/>
  <c r="Q20" i="33"/>
  <c r="Q19" i="33"/>
  <c r="Q18" i="33"/>
  <c r="Q16" i="33"/>
  <c r="Q15" i="33"/>
  <c r="Q14" i="33"/>
  <c r="Q13" i="33"/>
  <c r="Q12" i="33"/>
  <c r="P10" i="33"/>
  <c r="O10" i="33"/>
  <c r="Q39" i="32"/>
  <c r="Q38" i="32"/>
  <c r="Q37" i="32"/>
  <c r="Q36" i="32"/>
  <c r="Q34" i="32"/>
  <c r="Q33" i="32"/>
  <c r="Q32" i="32"/>
  <c r="Q31" i="32"/>
  <c r="Q30" i="32"/>
  <c r="Q28" i="32"/>
  <c r="Q27" i="32"/>
  <c r="Q26" i="32"/>
  <c r="Q25" i="32"/>
  <c r="Q24" i="32"/>
  <c r="Q22" i="32"/>
  <c r="Q21" i="32"/>
  <c r="Q20" i="32"/>
  <c r="Q19" i="32"/>
  <c r="Q18" i="32"/>
  <c r="Q16" i="32"/>
  <c r="Q15" i="32"/>
  <c r="Q14" i="32"/>
  <c r="Q13" i="32"/>
  <c r="Q12" i="32"/>
  <c r="P10" i="32"/>
  <c r="O10" i="32"/>
  <c r="L10" i="32"/>
  <c r="L10" i="30"/>
  <c r="P39" i="26"/>
  <c r="P38" i="26"/>
  <c r="P37" i="26"/>
  <c r="P36" i="26"/>
  <c r="P34" i="26"/>
  <c r="P33" i="26"/>
  <c r="P32" i="26"/>
  <c r="P31" i="26"/>
  <c r="P30" i="26"/>
  <c r="P28" i="26"/>
  <c r="P27" i="26"/>
  <c r="P26" i="26"/>
  <c r="P25" i="26"/>
  <c r="P24" i="26"/>
  <c r="P22" i="26"/>
  <c r="P21" i="26"/>
  <c r="P20" i="26"/>
  <c r="P19" i="26"/>
  <c r="P18" i="26"/>
  <c r="P16" i="26"/>
  <c r="P15" i="26"/>
  <c r="P14" i="26"/>
  <c r="P13" i="26"/>
  <c r="P12" i="26"/>
  <c r="O10" i="26"/>
  <c r="L10" i="26"/>
  <c r="L10" i="27"/>
  <c r="L10" i="28"/>
  <c r="W39" i="29"/>
  <c r="Q39" i="29" s="1"/>
  <c r="R39" i="29" s="1"/>
  <c r="S39" i="29" s="1"/>
  <c r="W38" i="29"/>
  <c r="Q38" i="29" s="1"/>
  <c r="R38" i="29" s="1"/>
  <c r="S38" i="29" s="1"/>
  <c r="W37" i="29"/>
  <c r="Q37" i="29" s="1"/>
  <c r="R37" i="29" s="1"/>
  <c r="S37" i="29" s="1"/>
  <c r="W36" i="29"/>
  <c r="Q36" i="29" s="1"/>
  <c r="R36" i="29" s="1"/>
  <c r="S36" i="29" s="1"/>
  <c r="W34" i="29"/>
  <c r="Q34" i="29" s="1"/>
  <c r="R34" i="29" s="1"/>
  <c r="S34" i="29" s="1"/>
  <c r="W33" i="29"/>
  <c r="Q33" i="29" s="1"/>
  <c r="R33" i="29" s="1"/>
  <c r="S33" i="29" s="1"/>
  <c r="W32" i="29"/>
  <c r="Q32" i="29" s="1"/>
  <c r="R32" i="29" s="1"/>
  <c r="S32" i="29" s="1"/>
  <c r="W31" i="29"/>
  <c r="Q31" i="29" s="1"/>
  <c r="R31" i="29" s="1"/>
  <c r="S31" i="29" s="1"/>
  <c r="W30" i="29"/>
  <c r="Q30" i="29" s="1"/>
  <c r="R30" i="29" s="1"/>
  <c r="S30" i="29" s="1"/>
  <c r="W28" i="29"/>
  <c r="Q28" i="29" s="1"/>
  <c r="R28" i="29" s="1"/>
  <c r="S28" i="29" s="1"/>
  <c r="W27" i="29"/>
  <c r="Q27" i="29" s="1"/>
  <c r="R27" i="29" s="1"/>
  <c r="S27" i="29" s="1"/>
  <c r="W26" i="29"/>
  <c r="Q26" i="29" s="1"/>
  <c r="R26" i="29" s="1"/>
  <c r="S26" i="29" s="1"/>
  <c r="W25" i="29"/>
  <c r="Q25" i="29" s="1"/>
  <c r="R25" i="29" s="1"/>
  <c r="S25" i="29" s="1"/>
  <c r="W24" i="29"/>
  <c r="Q24" i="29" s="1"/>
  <c r="R24" i="29" s="1"/>
  <c r="S24" i="29" s="1"/>
  <c r="W22" i="29"/>
  <c r="Q22" i="29" s="1"/>
  <c r="R22" i="29" s="1"/>
  <c r="S22" i="29" s="1"/>
  <c r="W21" i="29"/>
  <c r="Q21" i="29" s="1"/>
  <c r="R21" i="29" s="1"/>
  <c r="S21" i="29" s="1"/>
  <c r="W20" i="29"/>
  <c r="Q20" i="29" s="1"/>
  <c r="R20" i="29" s="1"/>
  <c r="S20" i="29" s="1"/>
  <c r="W19" i="29"/>
  <c r="Q19" i="29" s="1"/>
  <c r="R19" i="29" s="1"/>
  <c r="S19" i="29" s="1"/>
  <c r="W18" i="29"/>
  <c r="Q18" i="29" s="1"/>
  <c r="R18" i="29" s="1"/>
  <c r="S18" i="29" s="1"/>
  <c r="W16" i="29"/>
  <c r="Q16" i="29" s="1"/>
  <c r="R16" i="29" s="1"/>
  <c r="S16" i="29" s="1"/>
  <c r="W15" i="29"/>
  <c r="Q15" i="29" s="1"/>
  <c r="R15" i="29" s="1"/>
  <c r="S15" i="29" s="1"/>
  <c r="W14" i="29"/>
  <c r="Q14" i="29" s="1"/>
  <c r="R14" i="29" s="1"/>
  <c r="S14" i="29" s="1"/>
  <c r="W13" i="29"/>
  <c r="Q13" i="29" s="1"/>
  <c r="R13" i="29" s="1"/>
  <c r="S13" i="29" s="1"/>
  <c r="W12" i="29"/>
  <c r="Q12" i="29" s="1"/>
  <c r="V10" i="29"/>
  <c r="U10" i="29"/>
  <c r="P10" i="29"/>
  <c r="O10" i="29"/>
  <c r="X39" i="31"/>
  <c r="Y39" i="31" s="1"/>
  <c r="X38" i="31"/>
  <c r="Y38" i="31" s="1"/>
  <c r="X37" i="31"/>
  <c r="Y37" i="31" s="1"/>
  <c r="X36" i="31"/>
  <c r="Y36" i="31" s="1"/>
  <c r="X34" i="31"/>
  <c r="Y34" i="31" s="1"/>
  <c r="X33" i="31"/>
  <c r="Y33" i="31" s="1"/>
  <c r="X32" i="31"/>
  <c r="Y32" i="31" s="1"/>
  <c r="X31" i="31"/>
  <c r="Y31" i="31" s="1"/>
  <c r="X30" i="31"/>
  <c r="Y30" i="31" s="1"/>
  <c r="X28" i="31"/>
  <c r="Y28" i="31" s="1"/>
  <c r="X27" i="31"/>
  <c r="Y27" i="31" s="1"/>
  <c r="X26" i="31"/>
  <c r="Y26" i="31" s="1"/>
  <c r="X25" i="31"/>
  <c r="Y25" i="31" s="1"/>
  <c r="X24" i="31"/>
  <c r="Y24" i="31" s="1"/>
  <c r="X22" i="31"/>
  <c r="Y22" i="31" s="1"/>
  <c r="X21" i="31"/>
  <c r="Y21" i="31" s="1"/>
  <c r="X20" i="31"/>
  <c r="Y20" i="31" s="1"/>
  <c r="X19" i="31"/>
  <c r="Y19" i="31" s="1"/>
  <c r="X18" i="31"/>
  <c r="Y18" i="31" s="1"/>
  <c r="X16" i="31"/>
  <c r="Y16" i="31" s="1"/>
  <c r="X15" i="31"/>
  <c r="Y15" i="31" s="1"/>
  <c r="X14" i="31"/>
  <c r="Y14" i="31" s="1"/>
  <c r="X13" i="31"/>
  <c r="Y13" i="31" s="1"/>
  <c r="X12" i="31"/>
  <c r="Y12" i="31" s="1"/>
  <c r="U10" i="31"/>
  <c r="L10" i="29"/>
  <c r="V10" i="39"/>
  <c r="L10" i="39"/>
  <c r="X10" i="27" l="1"/>
  <c r="V10" i="36"/>
  <c r="Y10" i="33"/>
  <c r="U10" i="33"/>
  <c r="Q10" i="32"/>
  <c r="U10" i="32"/>
  <c r="P10" i="36"/>
  <c r="S10" i="36"/>
  <c r="Y10" i="36"/>
  <c r="L10" i="33"/>
  <c r="AC10" i="32"/>
  <c r="AK10" i="31"/>
  <c r="AJ10" i="31"/>
  <c r="X10" i="31"/>
  <c r="AD10" i="31"/>
  <c r="Y10" i="30"/>
  <c r="X10" i="30"/>
  <c r="AJ10" i="30"/>
  <c r="Z10" i="39"/>
  <c r="AF10" i="29"/>
  <c r="T10" i="28"/>
  <c r="U13" i="28"/>
  <c r="AB10" i="28"/>
  <c r="AA10" i="28"/>
  <c r="AI10" i="28"/>
  <c r="AB10" i="27"/>
  <c r="V10" i="26"/>
  <c r="U10" i="25"/>
  <c r="R10" i="24"/>
  <c r="S10" i="24"/>
  <c r="P10" i="22"/>
  <c r="V10" i="22"/>
  <c r="T10" i="38"/>
  <c r="Y10" i="31"/>
  <c r="AH10" i="28"/>
  <c r="W10" i="29"/>
  <c r="AP13" i="28"/>
  <c r="AP10" i="28" s="1"/>
  <c r="AO10" i="28"/>
  <c r="P10" i="26"/>
  <c r="U10" i="28"/>
  <c r="V40" i="36"/>
  <c r="Q10" i="33"/>
  <c r="AA10" i="29"/>
  <c r="AL10" i="29"/>
  <c r="AE12" i="30"/>
  <c r="AE10" i="30" s="1"/>
  <c r="AD10" i="30"/>
  <c r="AR10" i="29"/>
  <c r="AK10" i="30"/>
  <c r="P10" i="38"/>
  <c r="S10" i="27"/>
  <c r="R10" i="38"/>
  <c r="AE12" i="31"/>
  <c r="AE10" i="31" s="1"/>
  <c r="T10" i="22"/>
  <c r="T10" i="24"/>
  <c r="R10" i="26"/>
  <c r="R10" i="25"/>
  <c r="AM10" i="29"/>
  <c r="Y10" i="32"/>
  <c r="P10" i="24"/>
  <c r="R10" i="22"/>
  <c r="T10" i="26"/>
  <c r="V10" i="38"/>
  <c r="L10" i="31"/>
  <c r="Q10" i="29"/>
  <c r="R12" i="29"/>
  <c r="AG10" i="29"/>
  <c r="AS12" i="29"/>
  <c r="AS10" i="29" s="1"/>
  <c r="AG10" i="27"/>
  <c r="AH10" i="27"/>
  <c r="AC10" i="27"/>
  <c r="R10" i="27"/>
  <c r="W10" i="27"/>
  <c r="P10" i="25"/>
  <c r="L10" i="25"/>
  <c r="Z10" i="25"/>
  <c r="Y10" i="25"/>
  <c r="V10" i="25"/>
  <c r="L10" i="24"/>
  <c r="S12" i="29" l="1"/>
  <c r="S10" i="29" s="1"/>
  <c r="R10" i="29"/>
</calcChain>
</file>

<file path=xl/comments1.xml><?xml version="1.0" encoding="utf-8"?>
<comments xmlns="http://schemas.openxmlformats.org/spreadsheetml/2006/main">
  <authors>
    <author>rieng</author>
  </authors>
  <commentList>
    <comment ref="P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U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V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<sst xmlns="http://schemas.openxmlformats.org/spreadsheetml/2006/main" count="2429" uniqueCount="308">
  <si>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</si>
  <si>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</si>
  <si>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</si>
  <si>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</si>
  <si>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</si>
  <si>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</si>
  <si>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</si>
  <si>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</si>
  <si>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</si>
  <si>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</si>
  <si>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</si>
  <si>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</si>
  <si>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</si>
  <si>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</si>
  <si>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</si>
  <si>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</si>
  <si>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</si>
  <si>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</si>
  <si>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</si>
  <si>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</si>
  <si>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</si>
  <si>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</si>
  <si>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</si>
  <si>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</si>
  <si>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</si>
  <si>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</si>
  <si>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</si>
  <si>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Percent Change</t>
  </si>
  <si>
    <t>Local Appropriations for Current Expenses in Thousands of Dollars</t>
  </si>
  <si>
    <t>Total Current Expenditures* in Thousands of Dollars</t>
  </si>
  <si>
    <t>Expenditures for Special Education* in Thousands of Dollars</t>
  </si>
  <si>
    <t>Expenditures for Elementary/Secondary Materials of Instruction* in Thousands of Dollars</t>
  </si>
  <si>
    <t>Expenditures for Elementary/Secondary Textbooks*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</si>
  <si>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</si>
  <si>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</si>
  <si>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</si>
  <si>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</si>
  <si>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</si>
  <si>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</si>
  <si>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</si>
  <si>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</si>
  <si>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</si>
  <si>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</si>
  <si>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</si>
  <si>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</si>
  <si>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</si>
  <si>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</si>
  <si>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</si>
  <si>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</si>
  <si>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</si>
  <si>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</si>
  <si>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</si>
  <si>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</si>
  <si>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</si>
  <si>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</si>
  <si>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</si>
  <si>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</si>
  <si>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</si>
  <si>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</si>
  <si>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</si>
  <si>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</si>
  <si>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</si>
  <si>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</si>
  <si>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</si>
  <si>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</si>
  <si>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</si>
  <si>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</si>
  <si>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</si>
  <si>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</si>
  <si>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</si>
  <si>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</si>
  <si>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</si>
  <si>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</si>
  <si>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</si>
  <si>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</si>
  <si>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</si>
  <si>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</si>
  <si>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</si>
  <si>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</si>
  <si>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</si>
  <si>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</si>
  <si>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</si>
  <si>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</si>
  <si>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</si>
  <si>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</si>
  <si>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</si>
  <si>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</si>
  <si>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</si>
  <si>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</si>
  <si>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</si>
  <si>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</si>
  <si>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</si>
  <si>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</si>
  <si>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</si>
  <si>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</si>
  <si>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</si>
  <si>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</si>
  <si>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</si>
  <si>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</si>
  <si>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</si>
  <si>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</si>
  <si>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</si>
  <si>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</si>
  <si>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</si>
  <si>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</si>
  <si>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</si>
  <si>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Other Transfers</t>
  </si>
  <si>
    <t>Table 19</t>
  </si>
  <si>
    <t>Special Educ.</t>
  </si>
  <si>
    <t xml:space="preserve">Part 4 </t>
  </si>
  <si>
    <t>ADM</t>
  </si>
  <si>
    <t>SFD Part 3</t>
  </si>
  <si>
    <t>Total Pt2 Table 1 CE</t>
  </si>
  <si>
    <t>SFD Pt2 Tbl 4</t>
  </si>
  <si>
    <t>Col B</t>
  </si>
  <si>
    <t>SFD Pt2 Tbl 4A</t>
  </si>
  <si>
    <t>Total Per Thousand</t>
  </si>
  <si>
    <t>In Thousands</t>
  </si>
  <si>
    <t>Expenditures for Current Expenses, Food Service, School Construction and Debt Service in Thousands of Dollars</t>
  </si>
  <si>
    <t>in Thousands</t>
  </si>
  <si>
    <t>Part 2 Special Ed</t>
  </si>
  <si>
    <t>Nonpublic &amp; Other Transfer</t>
  </si>
  <si>
    <t>Nonpublic</t>
  </si>
  <si>
    <t>Schools</t>
  </si>
  <si>
    <t>in Thousand</t>
  </si>
  <si>
    <t>In thousand</t>
  </si>
  <si>
    <t>Net Amount</t>
  </si>
  <si>
    <t>In Net Thousands</t>
  </si>
  <si>
    <t>Col O</t>
  </si>
  <si>
    <t>FY2006</t>
  </si>
  <si>
    <t>Expenditures for Elementary/Secondary Library Books*</t>
  </si>
  <si>
    <t xml:space="preserve">Revenue from All Sources for Current Expenses in Thousands of Dollars 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</si>
  <si>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</si>
  <si>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</si>
  <si>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</si>
  <si>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</si>
  <si>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</si>
  <si>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</si>
  <si>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</si>
  <si>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</si>
  <si>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</si>
  <si>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</si>
  <si>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</si>
  <si>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</si>
  <si>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</si>
  <si>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</si>
  <si>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</si>
  <si>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</si>
  <si>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</si>
  <si>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</si>
  <si>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</si>
  <si>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</si>
  <si>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</si>
  <si>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</si>
  <si>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</si>
  <si>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</si>
  <si>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</si>
  <si>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</si>
  <si>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SFD 2007 Part 3 : Table 3  Cost Per Pupil Belonging</t>
  </si>
  <si>
    <t>2007-2008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</si>
  <si>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</si>
  <si>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</si>
  <si>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</si>
  <si>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</si>
  <si>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</si>
  <si>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</si>
  <si>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</si>
  <si>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</si>
  <si>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</si>
  <si>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</si>
  <si>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</si>
  <si>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</si>
  <si>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</si>
  <si>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</si>
  <si>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</si>
  <si>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</si>
  <si>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</si>
  <si>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</si>
  <si>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</si>
  <si>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</si>
  <si>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</si>
  <si>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</si>
  <si>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</si>
  <si>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</si>
  <si>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</si>
  <si>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</si>
  <si>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</si>
  <si>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</si>
  <si>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</si>
  <si>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</si>
  <si>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</si>
  <si>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</si>
  <si>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</si>
  <si>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</si>
  <si>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</si>
  <si>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</si>
  <si>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</si>
  <si>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</si>
  <si>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</si>
  <si>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</si>
  <si>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</si>
  <si>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</si>
  <si>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</si>
  <si>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</si>
  <si>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</si>
  <si>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</si>
  <si>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</si>
  <si>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</si>
  <si>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</si>
  <si>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</si>
  <si>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</si>
  <si>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</si>
  <si>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</si>
  <si>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</si>
  <si>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</si>
  <si>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</si>
  <si>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</si>
  <si>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</si>
  <si>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</si>
  <si>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</si>
  <si>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</si>
  <si>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</si>
  <si>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</si>
  <si>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</si>
  <si>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</si>
  <si>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</si>
  <si>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</si>
  <si>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</si>
  <si>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</si>
  <si>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</si>
  <si>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</si>
  <si>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Selected Financial Data FY 2012</t>
  </si>
  <si>
    <t>FY 2011- 2012</t>
  </si>
  <si>
    <t>FY 2012</t>
  </si>
  <si>
    <t>SFD Part 2 FY 2012</t>
  </si>
  <si>
    <t>FY2012</t>
  </si>
  <si>
    <t>SFD Part 2  FY 2012</t>
  </si>
  <si>
    <t>FY 2012Part 3- Table 2 Col. 1</t>
  </si>
  <si>
    <t>SFD 2012 Part 3 : Table 3  Cost Per Pupil Belonging</t>
  </si>
  <si>
    <t>From Part 2 Tables 4,4A,and 5 FY 2012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</si>
  <si>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</si>
  <si>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</si>
  <si>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</si>
  <si>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</si>
  <si>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</si>
  <si>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</si>
  <si>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</si>
  <si>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Selected Financial Data FY 2013</t>
  </si>
  <si>
    <t>2013-2014</t>
  </si>
  <si>
    <t>Table 8a Less commodities</t>
  </si>
  <si>
    <t>in thousanes</t>
  </si>
  <si>
    <t>Selected Financial Data FY 2014</t>
  </si>
  <si>
    <t>FY 2014</t>
  </si>
  <si>
    <t>FY2013</t>
  </si>
  <si>
    <t>SFD Part 2 FY 2014</t>
  </si>
  <si>
    <t>FY2014</t>
  </si>
  <si>
    <t>SFD Part 2  FY 2014</t>
  </si>
  <si>
    <t>SFD 2014 Part 3 : Table 3  Cost Per Pupil Belonging</t>
  </si>
  <si>
    <t>2014-2015</t>
  </si>
  <si>
    <t>FY 2015</t>
  </si>
  <si>
    <t>2008-2009 (?)</t>
  </si>
  <si>
    <t>Thousands</t>
  </si>
  <si>
    <t>Less State Ret</t>
  </si>
  <si>
    <t>Note: This data adds adult ed and equipment and should subtract them.</t>
  </si>
  <si>
    <t>Selected Financial Data FY 2015</t>
  </si>
  <si>
    <t>SFD Part 2 FY 2015</t>
  </si>
  <si>
    <t>FY2015</t>
  </si>
  <si>
    <t>SFD Part 2  FY 2015</t>
  </si>
  <si>
    <t>FY 2015 Part 3- Table 2 Col. 1</t>
  </si>
  <si>
    <t>SFD 2015 Part 3 : Table 3  Cost Per Pupil Belonging</t>
  </si>
  <si>
    <t>2015-2016</t>
  </si>
  <si>
    <t>Commodities</t>
  </si>
  <si>
    <t>Selected Financial Data FY 2016</t>
  </si>
  <si>
    <t>FY 2016</t>
  </si>
  <si>
    <t>SFD Part 2 FY 2016</t>
  </si>
  <si>
    <t>FY2016</t>
  </si>
  <si>
    <t>SFD Part 2  FY 2016</t>
  </si>
  <si>
    <t>FY 2016 Part 3- Table 2 Col. 1</t>
  </si>
  <si>
    <t>SFD 2016 Part 3 : Table 3  Cost Per Pupil Belonging</t>
  </si>
  <si>
    <t>2016-2017</t>
  </si>
  <si>
    <t>Col R</t>
  </si>
  <si>
    <t>Selected Financial Data FY 2017</t>
  </si>
  <si>
    <t xml:space="preserve">From Part 2 Tables 4,4A,and 5 FY </t>
  </si>
  <si>
    <t xml:space="preserve">From Part 2 Tables 4,4A,and 5 </t>
  </si>
  <si>
    <t>in thousands</t>
  </si>
  <si>
    <t>FY 2017</t>
  </si>
  <si>
    <t>SFD Part 2 FY 2017</t>
  </si>
  <si>
    <t>SFD Part 2  FY 2017</t>
  </si>
  <si>
    <t>FY 2017 Part 3- Table 2 Col. 1</t>
  </si>
  <si>
    <t>Revenue from All Sources for Current Expenses, School Construction, Food Service and Debt Service in Thousands of Dollars</t>
  </si>
  <si>
    <t>FY2017</t>
  </si>
  <si>
    <t xml:space="preserve">            Expenditures for Special Education Nonpublic Placements* </t>
  </si>
  <si>
    <t>**Unable to calculate.</t>
  </si>
  <si>
    <t>Note: Revised 2014-2015; 2015-2016</t>
  </si>
  <si>
    <t>Note: Payments to state institutions, nonpublic schools, and other non-LEAs for tuition, or pass-through expenditures to other agencies.</t>
  </si>
  <si>
    <t>Maryland Public Schools:  2008-2009 to 2017-2018</t>
  </si>
  <si>
    <t>2017-2018</t>
  </si>
  <si>
    <t>FY 2014 Part 3- Table 2 Col. 1</t>
  </si>
  <si>
    <t>FY 2018</t>
  </si>
  <si>
    <t>The amounts being reported here are revenues from all sources excluding USDA commodities and it should be revenues from Current expense  less USDA commodities</t>
  </si>
  <si>
    <t>Selected Financial Data FY 2018</t>
  </si>
  <si>
    <t>SFD Part 2 FY 2018</t>
  </si>
  <si>
    <t>FY2018</t>
  </si>
  <si>
    <t>SFD Part 2  FY 2018</t>
  </si>
  <si>
    <t>FY 2018 Part 3- Table 2 Col. 1</t>
  </si>
  <si>
    <t>SFD 2017 Part 3 : Table 3  Cost Per Pupil Belonging</t>
  </si>
  <si>
    <t>SFD 2018 Part 3 : Table 3  Cost Per Pupil Belonging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</si>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</sst>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_(* #,##0.0_);_(* \(#,##0.0\);_(* &quot;-&quot;????_);_(@_)"/>
    <numFmt numFmtId="173" formatCode="_(* #,##0.0_);_(* \(#,##0.0\);_(* &quot;-&quot;??_);_(@_)"/>
    <numFmt numFmtId="174" formatCode="#,##0.0_);\(#,##0.0\)"/>
    <numFmt numFmtId="175" formatCode="_(* #,##0.0_);_(* \(#,##0.0\);_(* &quot;-&quot;?_);_(@_)"/>
  </numFmts>
  <fonts count="22" x14ac:knownFonts="1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3" fontId="0" fillId="0" borderId="0"/>
    <xf numFmtId="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5" fillId="0" borderId="0" applyFont="0" applyFill="0" applyBorder="0" applyAlignment="0" applyProtection="0"/>
    <xf numFmtId="0" fontId="15" fillId="0" borderId="1" applyNumberFormat="0" applyFont="0" applyFill="0" applyAlignment="0" applyProtection="0"/>
  </cellStyleXfs>
  <cellXfs count="326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3" fillId="0" borderId="2" xfId="0" applyFont="1" applyBorder="1"/>
    <xf numFmtId="3" fontId="3" fillId="0" borderId="4" xfId="0" applyFont="1" applyBorder="1"/>
    <xf numFmtId="3" fontId="3" fillId="0" borderId="4" xfId="0" applyNumberFormat="1" applyFont="1" applyBorder="1"/>
    <xf numFmtId="3" fontId="4" fillId="0" borderId="0" xfId="0" applyFont="1" applyAlignment="1">
      <alignment horizontal="center"/>
    </xf>
    <xf numFmtId="3" fontId="3" fillId="0" borderId="5" xfId="0" applyFont="1" applyBorder="1"/>
    <xf numFmtId="168" fontId="3" fillId="0" borderId="0" xfId="0" applyNumberFormat="1" applyFont="1" applyBorder="1"/>
    <xf numFmtId="3" fontId="3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4" xfId="0" applyFont="1" applyBorder="1"/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/>
    <xf numFmtId="165" fontId="3" fillId="0" borderId="0" xfId="4" applyFont="1" applyBorder="1"/>
    <xf numFmtId="4" fontId="3" fillId="0" borderId="0" xfId="0" applyNumberFormat="1" applyFont="1"/>
    <xf numFmtId="4" fontId="5" fillId="0" borderId="0" xfId="0" applyNumberFormat="1" applyFont="1"/>
    <xf numFmtId="4" fontId="5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4" xfId="1" applyNumberFormat="1" applyFont="1" applyBorder="1"/>
    <xf numFmtId="3" fontId="3" fillId="0" borderId="0" xfId="0" applyFont="1" applyAlignment="1">
      <alignment horizontal="left"/>
    </xf>
    <xf numFmtId="170" fontId="0" fillId="0" borderId="0" xfId="1" applyNumberFormat="1" applyFont="1" applyBorder="1" applyAlignment="1">
      <alignment horizontal="left"/>
    </xf>
    <xf numFmtId="170" fontId="0" fillId="0" borderId="2" xfId="1" applyNumberFormat="1" applyFont="1" applyBorder="1" applyAlignment="1">
      <alignment horizontal="left"/>
    </xf>
    <xf numFmtId="170" fontId="5" fillId="0" borderId="0" xfId="0" applyNumberFormat="1" applyFont="1"/>
    <xf numFmtId="168" fontId="3" fillId="0" borderId="0" xfId="0" applyNumberFormat="1" applyFont="1"/>
    <xf numFmtId="3" fontId="0" fillId="0" borderId="0" xfId="0" applyAlignment="1"/>
    <xf numFmtId="171" fontId="3" fillId="0" borderId="0" xfId="0" applyNumberFormat="1" applyFont="1"/>
    <xf numFmtId="4" fontId="3" fillId="0" borderId="2" xfId="0" applyNumberFormat="1" applyFont="1" applyBorder="1"/>
    <xf numFmtId="10" fontId="3" fillId="0" borderId="0" xfId="11" applyFont="1"/>
    <xf numFmtId="170" fontId="5" fillId="0" borderId="0" xfId="1" applyNumberFormat="1" applyFont="1" applyFill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8" fontId="5" fillId="0" borderId="0" xfId="4" applyNumberFormat="1" applyFont="1" applyFill="1" applyBorder="1"/>
    <xf numFmtId="169" fontId="5" fillId="0" borderId="0" xfId="4" applyNumberFormat="1" applyFont="1"/>
    <xf numFmtId="170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Border="1"/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170" fontId="3" fillId="0" borderId="0" xfId="1" applyNumberFormat="1" applyFont="1"/>
    <xf numFmtId="3" fontId="4" fillId="0" borderId="0" xfId="0" applyFont="1" applyAlignment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0" applyFont="1" applyAlignment="1">
      <alignment horizontal="centerContinuous" vertical="center"/>
    </xf>
    <xf numFmtId="0" fontId="3" fillId="0" borderId="0" xfId="10" applyFont="1"/>
    <xf numFmtId="0" fontId="3" fillId="0" borderId="0" xfId="10"/>
    <xf numFmtId="0" fontId="3" fillId="0" borderId="1" xfId="10" applyFont="1" applyBorder="1"/>
    <xf numFmtId="0" fontId="3" fillId="0" borderId="0" xfId="10" applyFont="1" applyBorder="1"/>
    <xf numFmtId="0" fontId="5" fillId="0" borderId="0" xfId="10" applyFont="1"/>
    <xf numFmtId="0" fontId="3" fillId="0" borderId="3" xfId="10" applyFont="1" applyBorder="1"/>
    <xf numFmtId="0" fontId="3" fillId="0" borderId="3" xfId="10" applyFont="1" applyBorder="1" applyAlignment="1">
      <alignment horizontal="center"/>
    </xf>
    <xf numFmtId="167" fontId="5" fillId="0" borderId="0" xfId="10" applyNumberFormat="1" applyFont="1"/>
    <xf numFmtId="173" fontId="5" fillId="0" borderId="0" xfId="10" applyNumberFormat="1" applyFont="1"/>
    <xf numFmtId="0" fontId="3" fillId="0" borderId="2" xfId="10" applyFont="1" applyBorder="1"/>
    <xf numFmtId="170" fontId="5" fillId="0" borderId="0" xfId="1" applyNumberFormat="1" applyFont="1" applyFill="1"/>
    <xf numFmtId="170" fontId="5" fillId="0" borderId="0" xfId="1" applyNumberFormat="1" applyFont="1" applyFill="1" applyProtection="1">
      <protection locked="0"/>
    </xf>
    <xf numFmtId="170" fontId="3" fillId="0" borderId="0" xfId="1" applyNumberFormat="1" applyFont="1" applyFill="1" applyProtection="1">
      <protection locked="0"/>
    </xf>
    <xf numFmtId="170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0" fontId="3" fillId="0" borderId="0" xfId="1" applyNumberFormat="1" applyFont="1" applyFill="1"/>
    <xf numFmtId="173" fontId="0" fillId="0" borderId="0" xfId="1" applyNumberFormat="1" applyFont="1" applyAlignment="1">
      <alignment horizontal="right"/>
    </xf>
    <xf numFmtId="173" fontId="0" fillId="0" borderId="0" xfId="1" applyNumberFormat="1" applyFont="1"/>
    <xf numFmtId="0" fontId="3" fillId="0" borderId="0" xfId="10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0" fontId="5" fillId="0" borderId="0" xfId="0" applyNumberFormat="1" applyFont="1" applyBorder="1"/>
    <xf numFmtId="172" fontId="5" fillId="0" borderId="0" xfId="10" applyNumberFormat="1" applyFont="1"/>
    <xf numFmtId="3" fontId="6" fillId="0" borderId="0" xfId="0" applyFont="1"/>
    <xf numFmtId="3" fontId="4" fillId="0" borderId="7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4" fontId="3" fillId="0" borderId="0" xfId="1" applyFont="1"/>
    <xf numFmtId="3" fontId="6" fillId="0" borderId="2" xfId="0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4" fillId="0" borderId="0" xfId="0" applyFont="1" applyAlignment="1">
      <alignment horizontal="left"/>
    </xf>
    <xf numFmtId="170" fontId="11" fillId="0" borderId="0" xfId="1" applyNumberFormat="1" applyFont="1" applyFill="1" applyBorder="1"/>
    <xf numFmtId="3" fontId="5" fillId="0" borderId="8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164" fontId="12" fillId="0" borderId="0" xfId="4" applyNumberFormat="1" applyFont="1" applyBorder="1"/>
    <xf numFmtId="3" fontId="3" fillId="0" borderId="0" xfId="0" applyFont="1" applyAlignment="1">
      <alignment horizontal="centerContinuous" vertical="center" wrapText="1"/>
    </xf>
    <xf numFmtId="4" fontId="4" fillId="0" borderId="0" xfId="0" applyNumberFormat="1" applyFont="1"/>
    <xf numFmtId="170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2" fontId="3" fillId="0" borderId="0" xfId="1" applyNumberFormat="1" applyFont="1" applyBorder="1"/>
    <xf numFmtId="2" fontId="3" fillId="0" borderId="2" xfId="0" applyNumberFormat="1" applyFont="1" applyBorder="1"/>
    <xf numFmtId="168" fontId="3" fillId="0" borderId="0" xfId="0" applyNumberFormat="1" applyFont="1" applyAlignment="1">
      <alignment horizontal="right"/>
    </xf>
    <xf numFmtId="170" fontId="10" fillId="0" borderId="0" xfId="1" applyNumberFormat="1" applyFont="1" applyBorder="1"/>
    <xf numFmtId="169" fontId="5" fillId="0" borderId="0" xfId="1" applyNumberFormat="1" applyFont="1" applyFill="1" applyBorder="1"/>
    <xf numFmtId="169" fontId="5" fillId="0" borderId="2" xfId="1" applyNumberFormat="1" applyFont="1" applyFill="1" applyBorder="1"/>
    <xf numFmtId="170" fontId="10" fillId="0" borderId="0" xfId="1" applyNumberFormat="1" applyFont="1" applyFill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3" fontId="3" fillId="0" borderId="0" xfId="1" applyNumberFormat="1" applyFont="1" applyBorder="1"/>
    <xf numFmtId="173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3" fontId="3" fillId="0" borderId="2" xfId="1" applyNumberFormat="1" applyFont="1" applyBorder="1"/>
    <xf numFmtId="173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0" fontId="0" fillId="0" borderId="0" xfId="4" applyNumberFormat="1" applyFont="1" applyBorder="1" applyAlignment="1">
      <alignment horizontal="left" indent="2"/>
    </xf>
    <xf numFmtId="170" fontId="0" fillId="0" borderId="0" xfId="0" applyNumberFormat="1" applyBorder="1"/>
    <xf numFmtId="170" fontId="0" fillId="0" borderId="0" xfId="0" applyNumberFormat="1"/>
    <xf numFmtId="169" fontId="3" fillId="0" borderId="0" xfId="4" applyNumberFormat="1" applyFont="1" applyFill="1" applyAlignment="1">
      <alignment horizontal="right"/>
    </xf>
    <xf numFmtId="170" fontId="17" fillId="0" borderId="0" xfId="1" applyNumberFormat="1" applyFont="1" applyFill="1"/>
    <xf numFmtId="170" fontId="17" fillId="0" borderId="0" xfId="1" applyNumberFormat="1" applyFont="1" applyFill="1" applyBorder="1"/>
    <xf numFmtId="170" fontId="17" fillId="0" borderId="2" xfId="1" applyNumberFormat="1" applyFont="1" applyFill="1" applyBorder="1"/>
    <xf numFmtId="170" fontId="3" fillId="0" borderId="3" xfId="1" applyNumberFormat="1" applyFont="1" applyFill="1" applyBorder="1"/>
    <xf numFmtId="170" fontId="18" fillId="0" borderId="0" xfId="1" applyNumberFormat="1" applyFont="1" applyFill="1" applyBorder="1"/>
    <xf numFmtId="171" fontId="3" fillId="0" borderId="0" xfId="1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0" applyFont="1" applyBorder="1" applyAlignment="1">
      <alignment horizontal="centerContinuous"/>
    </xf>
    <xf numFmtId="2" fontId="3" fillId="0" borderId="0" xfId="10" applyNumberFormat="1" applyFont="1"/>
    <xf numFmtId="3" fontId="3" fillId="0" borderId="0" xfId="10" applyNumberFormat="1" applyFont="1"/>
    <xf numFmtId="2" fontId="3" fillId="0" borderId="2" xfId="10" applyNumberFormat="1" applyFont="1" applyBorder="1"/>
    <xf numFmtId="173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0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0" fontId="3" fillId="0" borderId="0" xfId="0" applyNumberFormat="1" applyFont="1"/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0" fontId="18" fillId="0" borderId="0" xfId="1" applyNumberFormat="1" applyFont="1" applyFill="1" applyProtection="1">
      <protection locked="0"/>
    </xf>
    <xf numFmtId="170" fontId="20" fillId="0" borderId="0" xfId="1" applyNumberFormat="1" applyFont="1" applyFill="1" applyBorder="1"/>
    <xf numFmtId="170" fontId="21" fillId="0" borderId="0" xfId="1" applyNumberFormat="1" applyFont="1" applyFill="1" applyBorder="1"/>
    <xf numFmtId="170" fontId="3" fillId="0" borderId="2" xfId="1" applyNumberFormat="1" applyFont="1" applyFill="1" applyBorder="1" applyProtection="1">
      <protection locked="0"/>
    </xf>
    <xf numFmtId="4" fontId="3" fillId="0" borderId="4" xfId="1" applyFont="1" applyBorder="1"/>
    <xf numFmtId="170" fontId="3" fillId="0" borderId="0" xfId="0" applyNumberFormat="1" applyFont="1" applyBorder="1"/>
    <xf numFmtId="3" fontId="4" fillId="0" borderId="13" xfId="0" applyFont="1" applyBorder="1"/>
    <xf numFmtId="164" fontId="4" fillId="0" borderId="15" xfId="0" applyNumberFormat="1" applyFont="1" applyBorder="1"/>
    <xf numFmtId="3" fontId="3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4" fontId="3" fillId="0" borderId="0" xfId="1" applyNumberFormat="1" applyFont="1" applyBorder="1"/>
    <xf numFmtId="174" fontId="3" fillId="0" borderId="2" xfId="1" applyNumberFormat="1" applyFont="1" applyBorder="1"/>
    <xf numFmtId="175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/>
    <xf numFmtId="3" fontId="4" fillId="2" borderId="0" xfId="0" applyFont="1" applyFill="1"/>
    <xf numFmtId="39" fontId="3" fillId="0" borderId="0" xfId="0" applyNumberFormat="1" applyFont="1"/>
    <xf numFmtId="3" fontId="5" fillId="0" borderId="0" xfId="0" applyFont="1" applyBorder="1" applyAlignment="1">
      <alignment horizontal="centerContinuous"/>
    </xf>
    <xf numFmtId="175" fontId="3" fillId="0" borderId="0" xfId="10" applyNumberFormat="1"/>
    <xf numFmtId="4" fontId="3" fillId="0" borderId="0" xfId="0" applyNumberFormat="1" applyFont="1" applyAlignment="1">
      <alignment horizontal="right"/>
    </xf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10" applyFont="1" applyAlignment="1">
      <alignment horizontal="left" vertical="top"/>
    </xf>
    <xf numFmtId="0" fontId="3" fillId="0" borderId="0" xfId="10" applyFont="1" applyAlignment="1">
      <alignment horizontal="left" vertical="center"/>
    </xf>
    <xf numFmtId="3" fontId="4" fillId="0" borderId="0" xfId="0" applyFont="1" applyFill="1"/>
    <xf numFmtId="41" fontId="5" fillId="0" borderId="0" xfId="0" applyNumberFormat="1" applyFont="1"/>
    <xf numFmtId="41" fontId="5" fillId="0" borderId="0" xfId="4" applyNumberFormat="1" applyFont="1"/>
    <xf numFmtId="41" fontId="3" fillId="0" borderId="0" xfId="4" applyNumberFormat="1" applyFont="1"/>
    <xf numFmtId="41" fontId="5" fillId="0" borderId="0" xfId="1" applyNumberFormat="1" applyFont="1" applyBorder="1"/>
    <xf numFmtId="41" fontId="3" fillId="0" borderId="0" xfId="1" applyNumberFormat="1" applyFont="1" applyBorder="1"/>
    <xf numFmtId="41" fontId="4" fillId="0" borderId="0" xfId="1" applyNumberFormat="1" applyFont="1"/>
    <xf numFmtId="41" fontId="4" fillId="0" borderId="0" xfId="0" applyNumberFormat="1" applyFont="1"/>
    <xf numFmtId="41" fontId="3" fillId="0" borderId="0" xfId="1" applyNumberFormat="1" applyFont="1" applyFill="1" applyBorder="1"/>
    <xf numFmtId="41" fontId="17" fillId="0" borderId="0" xfId="1" applyNumberFormat="1" applyFont="1" applyFill="1" applyBorder="1"/>
    <xf numFmtId="41" fontId="16" fillId="0" borderId="0" xfId="1" applyNumberFormat="1" applyFont="1" applyFill="1" applyBorder="1"/>
    <xf numFmtId="41" fontId="18" fillId="0" borderId="0" xfId="1" applyNumberFormat="1" applyFont="1" applyFill="1" applyBorder="1"/>
    <xf numFmtId="41" fontId="10" fillId="0" borderId="0" xfId="1" applyNumberFormat="1" applyFont="1" applyFill="1"/>
    <xf numFmtId="41" fontId="19" fillId="0" borderId="0" xfId="1" applyNumberFormat="1" applyFont="1" applyFill="1"/>
    <xf numFmtId="41" fontId="3" fillId="0" borderId="2" xfId="1" applyNumberFormat="1" applyFont="1" applyFill="1" applyBorder="1"/>
    <xf numFmtId="41" fontId="17" fillId="0" borderId="2" xfId="1" applyNumberFormat="1" applyFont="1" applyFill="1" applyBorder="1"/>
    <xf numFmtId="41" fontId="5" fillId="0" borderId="2" xfId="0" applyNumberFormat="1" applyFont="1" applyBorder="1"/>
    <xf numFmtId="4" fontId="5" fillId="0" borderId="2" xfId="0" applyNumberFormat="1" applyFont="1" applyBorder="1"/>
    <xf numFmtId="170" fontId="0" fillId="0" borderId="2" xfId="0" applyNumberFormat="1" applyBorder="1"/>
    <xf numFmtId="170" fontId="3" fillId="0" borderId="2" xfId="0" applyNumberFormat="1" applyFont="1" applyBorder="1"/>
    <xf numFmtId="3" fontId="3" fillId="0" borderId="0" xfId="0" applyFont="1" applyAlignment="1">
      <alignment horizontal="center" vertical="center"/>
    </xf>
    <xf numFmtId="4" fontId="3" fillId="0" borderId="0" xfId="0" applyNumberFormat="1" applyFont="1" applyBorder="1"/>
    <xf numFmtId="3" fontId="3" fillId="0" borderId="0" xfId="0" applyFont="1" applyFill="1" applyAlignment="1">
      <alignment horizontal="centerContinuous" vertical="center"/>
    </xf>
    <xf numFmtId="3" fontId="4" fillId="0" borderId="0" xfId="0" applyFont="1" applyFill="1" applyAlignment="1">
      <alignment horizontal="left"/>
    </xf>
    <xf numFmtId="3" fontId="3" fillId="0" borderId="5" xfId="0" applyFont="1" applyFill="1" applyBorder="1"/>
    <xf numFmtId="3" fontId="3" fillId="0" borderId="0" xfId="0" applyFont="1" applyFill="1"/>
    <xf numFmtId="3" fontId="3" fillId="0" borderId="1" xfId="0" applyFont="1" applyFill="1" applyBorder="1"/>
    <xf numFmtId="3" fontId="3" fillId="0" borderId="2" xfId="0" applyFont="1" applyFill="1" applyBorder="1" applyAlignment="1">
      <alignment horizontal="centerContinuous"/>
    </xf>
    <xf numFmtId="3" fontId="3" fillId="0" borderId="0" xfId="0" applyFont="1" applyFill="1" applyBorder="1"/>
    <xf numFmtId="3" fontId="3" fillId="0" borderId="0" xfId="0" applyFont="1" applyFill="1" applyBorder="1" applyAlignment="1">
      <alignment horizontal="center"/>
    </xf>
    <xf numFmtId="3" fontId="4" fillId="0" borderId="0" xfId="0" applyFont="1" applyFill="1" applyBorder="1"/>
    <xf numFmtId="3" fontId="4" fillId="0" borderId="0" xfId="0" applyFont="1" applyFill="1" applyAlignment="1"/>
    <xf numFmtId="41" fontId="3" fillId="0" borderId="0" xfId="0" applyNumberFormat="1" applyFont="1"/>
    <xf numFmtId="4" fontId="3" fillId="0" borderId="2" xfId="1" applyNumberFormat="1" applyFont="1" applyBorder="1"/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169" fontId="3" fillId="0" borderId="0" xfId="0" applyNumberFormat="1" applyFont="1" applyFill="1"/>
    <xf numFmtId="3" fontId="18" fillId="0" borderId="0" xfId="0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/>
    <xf numFmtId="4" fontId="3" fillId="0" borderId="2" xfId="1" applyFont="1" applyBorder="1"/>
    <xf numFmtId="37" fontId="3" fillId="0" borderId="0" xfId="0" applyNumberFormat="1" applyFont="1" applyFill="1" applyBorder="1"/>
    <xf numFmtId="3" fontId="5" fillId="0" borderId="0" xfId="0" applyFont="1" applyFill="1"/>
    <xf numFmtId="41" fontId="5" fillId="0" borderId="0" xfId="0" applyNumberFormat="1" applyFont="1" applyFill="1"/>
    <xf numFmtId="41" fontId="4" fillId="0" borderId="0" xfId="1" applyNumberFormat="1" applyFont="1" applyFill="1"/>
    <xf numFmtId="41" fontId="4" fillId="0" borderId="0" xfId="0" applyNumberFormat="1" applyFont="1" applyFill="1"/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3" fillId="3" borderId="0" xfId="0" applyFont="1" applyFill="1"/>
    <xf numFmtId="170" fontId="3" fillId="0" borderId="2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2" xfId="1" applyNumberFormat="1" applyFont="1" applyBorder="1"/>
    <xf numFmtId="0" fontId="5" fillId="0" borderId="0" xfId="10" applyFont="1" applyBorder="1"/>
    <xf numFmtId="2" fontId="3" fillId="0" borderId="0" xfId="10" applyNumberFormat="1" applyFont="1" applyBorder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 vertical="top"/>
    </xf>
    <xf numFmtId="3" fontId="3" fillId="0" borderId="2" xfId="0" applyFont="1" applyBorder="1" applyAlignment="1">
      <alignment horizontal="center"/>
    </xf>
    <xf numFmtId="3" fontId="4" fillId="0" borderId="0" xfId="0" applyFont="1" applyFill="1" applyBorder="1" applyAlignment="1">
      <alignment horizontal="center"/>
    </xf>
    <xf numFmtId="3" fontId="3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horizontal="center"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left" wrapText="1"/>
    </xf>
    <xf numFmtId="3" fontId="4" fillId="0" borderId="0" xfId="0" applyFont="1" applyAlignment="1">
      <alignment horizontal="center" vertical="center" wrapText="1"/>
    </xf>
    <xf numFmtId="3" fontId="7" fillId="0" borderId="3" xfId="0" applyFont="1" applyBorder="1" applyAlignment="1">
      <alignment horizontal="center"/>
    </xf>
    <xf numFmtId="3" fontId="7" fillId="0" borderId="16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 wrapText="1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3" fillId="0" borderId="2" xfId="0" applyFont="1" applyBorder="1" applyAlignment="1"/>
    <xf numFmtId="3" fontId="5" fillId="0" borderId="2" xfId="0" applyFont="1" applyBorder="1" applyAlignment="1">
      <alignment horizontal="center"/>
    </xf>
  </cellXfs>
  <cellStyles count="13">
    <cellStyle name="Comma" xfId="1" builtinId="3"/>
    <cellStyle name="Comma_SFD2001PT4 TB19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_SFD2001PT4 TB19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J55"/>
  <sheetViews>
    <sheetView topLeftCell="V1" zoomScaleNormal="100" workbookViewId="0">
      <selection activeCell="Z32" sqref="Z32"/>
    </sheetView>
  </sheetViews>
  <sheetFormatPr defaultColWidth="12" defaultRowHeight="12.75" x14ac:dyDescent="0.2"/>
  <cols>
    <col min="1" max="1" width="12.875" style="1" customWidth="1"/>
    <col min="2" max="11" width="11.125" style="1" customWidth="1"/>
    <col min="12" max="12" width="6.75" style="1" customWidth="1"/>
    <col min="13" max="14" width="7.5" style="1" customWidth="1"/>
    <col min="15" max="15" width="14" style="3" customWidth="1"/>
    <col min="16" max="17" width="13.5" style="3" bestFit="1" customWidth="1"/>
    <col min="18" max="18" width="13.125" style="3" customWidth="1"/>
    <col min="19" max="19" width="13.5" style="3" bestFit="1" customWidth="1"/>
    <col min="20" max="20" width="13.375" style="3" customWidth="1"/>
    <col min="21" max="21" width="13.5" style="3" bestFit="1" customWidth="1"/>
    <col min="22" max="22" width="12" style="3"/>
    <col min="23" max="23" width="13.5" style="3" bestFit="1" customWidth="1"/>
    <col min="24" max="24" width="12" style="3"/>
    <col min="25" max="25" width="13.5" style="3" bestFit="1" customWidth="1"/>
    <col min="26" max="16384" width="12" style="3"/>
  </cols>
  <sheetData>
    <row r="1" spans="1:36" ht="15.75" customHeight="1" x14ac:dyDescent="0.2">
      <c r="A1" s="296" t="s">
        <v>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66"/>
      <c r="N1" s="260"/>
    </row>
    <row r="2" spans="1:36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36" s="72" customFormat="1" x14ac:dyDescent="0.2">
      <c r="A3" s="296" t="s">
        <v>289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68"/>
      <c r="N3" s="68"/>
    </row>
    <row r="4" spans="1:36" x14ac:dyDescent="0.2">
      <c r="A4" s="296" t="s">
        <v>295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68"/>
      <c r="N4" s="68"/>
    </row>
    <row r="5" spans="1:36" ht="13.5" thickBot="1" x14ac:dyDescent="0.25">
      <c r="A5" s="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9"/>
      <c r="N5" s="7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U6" s="3" t="s">
        <v>62</v>
      </c>
      <c r="W6" s="3" t="s">
        <v>62</v>
      </c>
      <c r="Y6" s="3" t="s">
        <v>62</v>
      </c>
      <c r="AA6" s="3" t="s">
        <v>62</v>
      </c>
      <c r="AC6" s="3" t="s">
        <v>62</v>
      </c>
      <c r="AE6" s="3" t="s">
        <v>62</v>
      </c>
      <c r="AG6" s="3" t="s">
        <v>62</v>
      </c>
      <c r="AI6" s="3" t="s">
        <v>62</v>
      </c>
    </row>
    <row r="7" spans="1:36" x14ac:dyDescent="0.2">
      <c r="L7" s="297" t="s">
        <v>27</v>
      </c>
      <c r="M7" s="297"/>
      <c r="N7" s="198"/>
      <c r="U7" s="3" t="s">
        <v>205</v>
      </c>
      <c r="W7" s="3" t="s">
        <v>205</v>
      </c>
      <c r="Y7" s="3" t="s">
        <v>205</v>
      </c>
      <c r="AA7" s="3" t="s">
        <v>205</v>
      </c>
      <c r="AC7" s="3" t="s">
        <v>205</v>
      </c>
      <c r="AE7" s="3" t="s">
        <v>205</v>
      </c>
      <c r="AG7" s="3" t="s">
        <v>205</v>
      </c>
      <c r="AI7" s="3" t="s">
        <v>205</v>
      </c>
    </row>
    <row r="8" spans="1:36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26"/>
      <c r="P8" s="18" t="s">
        <v>117</v>
      </c>
      <c r="R8" s="18" t="s">
        <v>117</v>
      </c>
      <c r="T8" s="18" t="s">
        <v>117</v>
      </c>
      <c r="U8" s="3" t="s">
        <v>206</v>
      </c>
      <c r="V8" s="18" t="s">
        <v>117</v>
      </c>
      <c r="W8" s="3" t="s">
        <v>206</v>
      </c>
      <c r="X8" s="214" t="s">
        <v>117</v>
      </c>
      <c r="Y8" s="3" t="s">
        <v>206</v>
      </c>
      <c r="Z8" s="215" t="s">
        <v>117</v>
      </c>
      <c r="AA8" s="3" t="s">
        <v>206</v>
      </c>
      <c r="AB8" s="3" t="s">
        <v>117</v>
      </c>
      <c r="AC8" s="3" t="s">
        <v>206</v>
      </c>
      <c r="AD8" s="3" t="s">
        <v>117</v>
      </c>
      <c r="AE8" s="3" t="s">
        <v>206</v>
      </c>
      <c r="AF8" s="3" t="s">
        <v>117</v>
      </c>
      <c r="AG8" s="3" t="s">
        <v>206</v>
      </c>
      <c r="AH8" s="3" t="s">
        <v>117</v>
      </c>
      <c r="AI8" s="3" t="s">
        <v>206</v>
      </c>
      <c r="AJ8" s="3" t="s">
        <v>117</v>
      </c>
    </row>
    <row r="9" spans="1:36" ht="13.5" thickBot="1" x14ac:dyDescent="0.25">
      <c r="A9" s="8" t="s">
        <v>1</v>
      </c>
      <c r="B9" s="288" t="s">
        <v>170</v>
      </c>
      <c r="C9" s="288" t="s">
        <v>184</v>
      </c>
      <c r="D9" s="287" t="s">
        <v>204</v>
      </c>
      <c r="E9" s="287" t="s">
        <v>230</v>
      </c>
      <c r="F9" s="287" t="s">
        <v>240</v>
      </c>
      <c r="G9" s="287" t="s">
        <v>248</v>
      </c>
      <c r="H9" s="287" t="s">
        <v>258</v>
      </c>
      <c r="I9" s="287" t="s">
        <v>270</v>
      </c>
      <c r="J9" s="287" t="s">
        <v>279</v>
      </c>
      <c r="K9" s="223" t="s">
        <v>296</v>
      </c>
      <c r="L9" s="196" t="s">
        <v>38</v>
      </c>
      <c r="M9" s="196" t="s">
        <v>38</v>
      </c>
      <c r="N9" s="21"/>
      <c r="O9" s="18" t="s">
        <v>159</v>
      </c>
      <c r="P9" s="18" t="s">
        <v>159</v>
      </c>
      <c r="Q9" s="18" t="s">
        <v>170</v>
      </c>
      <c r="R9" s="18" t="s">
        <v>170</v>
      </c>
      <c r="S9" s="18" t="s">
        <v>184</v>
      </c>
      <c r="T9" s="18" t="s">
        <v>184</v>
      </c>
      <c r="U9" s="214" t="s">
        <v>204</v>
      </c>
      <c r="V9" s="214" t="s">
        <v>204</v>
      </c>
      <c r="W9" s="3" t="s">
        <v>230</v>
      </c>
      <c r="X9" s="3" t="s">
        <v>230</v>
      </c>
      <c r="Y9" s="3" t="s">
        <v>240</v>
      </c>
      <c r="Z9" s="3" t="s">
        <v>240</v>
      </c>
      <c r="AA9" s="3" t="s">
        <v>248</v>
      </c>
      <c r="AB9" s="3" t="s">
        <v>248</v>
      </c>
      <c r="AC9" s="3" t="s">
        <v>258</v>
      </c>
      <c r="AD9" s="3" t="s">
        <v>258</v>
      </c>
      <c r="AE9" s="3" t="s">
        <v>270</v>
      </c>
      <c r="AF9" s="3" t="s">
        <v>270</v>
      </c>
      <c r="AG9" s="3" t="s">
        <v>279</v>
      </c>
      <c r="AH9" s="3" t="s">
        <v>279</v>
      </c>
      <c r="AI9" s="3" t="s">
        <v>296</v>
      </c>
      <c r="AJ9" s="3" t="s">
        <v>296</v>
      </c>
    </row>
    <row r="10" spans="1:36" x14ac:dyDescent="0.2">
      <c r="A10" s="7" t="s">
        <v>2</v>
      </c>
      <c r="B10" s="25">
        <f t="shared" ref="B10:J10" si="0">SUM(B12:B39)</f>
        <v>13104083.618929997</v>
      </c>
      <c r="C10" s="25">
        <f t="shared" si="0"/>
        <v>13367580.193198999</v>
      </c>
      <c r="D10" s="25">
        <f t="shared" si="0"/>
        <v>13452227.044559995</v>
      </c>
      <c r="E10" s="25">
        <f t="shared" si="0"/>
        <v>13873166.474529998</v>
      </c>
      <c r="F10" s="25">
        <f t="shared" si="0"/>
        <v>13908869.629529998</v>
      </c>
      <c r="G10" s="25">
        <f t="shared" si="0"/>
        <v>14030937.206339998</v>
      </c>
      <c r="H10" s="25">
        <f t="shared" si="0"/>
        <v>14757235.867791655</v>
      </c>
      <c r="I10" s="25">
        <f t="shared" si="0"/>
        <v>14596718.071713986</v>
      </c>
      <c r="J10" s="25">
        <f t="shared" si="0"/>
        <v>15067213.356779998</v>
      </c>
      <c r="K10" s="25">
        <f t="shared" ref="K10" si="1">SUM(K12:K39)</f>
        <v>16079807.65473</v>
      </c>
      <c r="L10" s="133">
        <f>(K10-J10)*100/J10</f>
        <v>6.7205147625678947</v>
      </c>
      <c r="M10" s="32">
        <f>(K10-B10)*100/B10</f>
        <v>22.708371850598606</v>
      </c>
      <c r="N10" s="32"/>
      <c r="O10" s="25">
        <f t="shared" ref="O10:Z10" si="2">SUM(O12:O43)</f>
        <v>12951089862.100002</v>
      </c>
      <c r="P10" s="25">
        <f t="shared" si="2"/>
        <v>12951089.862099998</v>
      </c>
      <c r="Q10" s="25">
        <f t="shared" si="2"/>
        <v>13104083618.929998</v>
      </c>
      <c r="R10" s="25">
        <f t="shared" si="2"/>
        <v>13104083.618929997</v>
      </c>
      <c r="S10" s="25">
        <f t="shared" si="2"/>
        <v>13367580193.198997</v>
      </c>
      <c r="T10" s="25">
        <f t="shared" si="2"/>
        <v>13367580.193198999</v>
      </c>
      <c r="U10" s="25">
        <f t="shared" si="2"/>
        <v>13452227044.560001</v>
      </c>
      <c r="V10" s="25">
        <f t="shared" si="2"/>
        <v>13452227.044559995</v>
      </c>
      <c r="W10" s="25">
        <f t="shared" si="2"/>
        <v>13873166474.529999</v>
      </c>
      <c r="X10" s="25">
        <f t="shared" si="2"/>
        <v>13873166.474529998</v>
      </c>
      <c r="Y10" s="25">
        <f t="shared" si="2"/>
        <v>13908869629.530003</v>
      </c>
      <c r="Z10" s="25">
        <f t="shared" si="2"/>
        <v>13908869.629529998</v>
      </c>
      <c r="AA10" s="3">
        <v>14030937206.339996</v>
      </c>
      <c r="AB10" s="3">
        <f>SUM(AB12:AB39)</f>
        <v>14030937.206339998</v>
      </c>
      <c r="AC10" s="3">
        <v>14757235867.791651</v>
      </c>
      <c r="AD10" s="3">
        <f>SUM(AD12:AD39)</f>
        <v>14757235.867791655</v>
      </c>
      <c r="AE10" s="3">
        <v>14596718071.713984</v>
      </c>
      <c r="AF10" s="3">
        <f>SUM(AF12:AF39)</f>
        <v>14596718.071713986</v>
      </c>
      <c r="AG10" s="3">
        <f>SUM(AG12:AG39)</f>
        <v>15067213356.779999</v>
      </c>
      <c r="AH10" s="3">
        <f>SUM(AH12:AH39)</f>
        <v>15067213.356779998</v>
      </c>
      <c r="AI10" s="3">
        <f>SUM(AI12:AI39)</f>
        <v>16079807654.730001</v>
      </c>
      <c r="AJ10" s="3">
        <f>SUM(AJ12:AJ39)</f>
        <v>16079807.65473</v>
      </c>
    </row>
    <row r="11" spans="1:36" x14ac:dyDescent="0.2">
      <c r="B11" s="26"/>
      <c r="C11" s="26"/>
      <c r="D11" s="26"/>
      <c r="E11" s="26"/>
      <c r="F11" s="26"/>
      <c r="G11" s="26"/>
      <c r="H11" s="26"/>
      <c r="I11" s="13"/>
      <c r="L11" s="133"/>
      <c r="M11" s="32"/>
      <c r="N11" s="32"/>
    </row>
    <row r="12" spans="1:36" x14ac:dyDescent="0.2">
      <c r="A12" s="1" t="s">
        <v>3</v>
      </c>
      <c r="B12" s="44">
        <v>146789.86890999996</v>
      </c>
      <c r="C12" s="44">
        <v>145363.37399999998</v>
      </c>
      <c r="D12" s="44">
        <v>141304.3634</v>
      </c>
      <c r="E12" s="44">
        <v>136616.04762999999</v>
      </c>
      <c r="F12" s="44">
        <v>130550.4295</v>
      </c>
      <c r="G12" s="44">
        <v>131399.11932999999</v>
      </c>
      <c r="H12" s="44">
        <v>135339.91959987226</v>
      </c>
      <c r="I12" s="44">
        <v>131296.60694000003</v>
      </c>
      <c r="J12" s="1">
        <v>151691.78018999996</v>
      </c>
      <c r="K12" s="1">
        <f>AJ12</f>
        <v>160139.56865</v>
      </c>
      <c r="L12" s="133">
        <f>(K12-J12)*100/J12</f>
        <v>5.5690482697340951</v>
      </c>
      <c r="M12" s="32">
        <f>(K12-B12)*100/B12</f>
        <v>9.0944285454638774</v>
      </c>
      <c r="N12" s="32"/>
      <c r="O12" s="3">
        <v>141562177.27000001</v>
      </c>
      <c r="P12" s="3">
        <f>O12/1000</f>
        <v>141562.17727000001</v>
      </c>
      <c r="Q12" s="3">
        <v>146789868.90999997</v>
      </c>
      <c r="R12" s="3">
        <f>Q12/1000</f>
        <v>146789.86890999996</v>
      </c>
      <c r="S12" s="3">
        <v>145363373.99999997</v>
      </c>
      <c r="T12" s="3">
        <f>S12/1000</f>
        <v>145363.37399999998</v>
      </c>
      <c r="U12" s="3">
        <v>141304363.40000001</v>
      </c>
      <c r="V12" s="3">
        <f t="shared" ref="V12:V16" si="3">U12/1000</f>
        <v>141304.3634</v>
      </c>
      <c r="W12" s="3">
        <v>136616047.63</v>
      </c>
      <c r="X12" s="3">
        <f>W12/1000</f>
        <v>136616.04762999999</v>
      </c>
      <c r="Y12" s="3">
        <v>130550429.5</v>
      </c>
      <c r="Z12" s="3">
        <f>Y12/1000</f>
        <v>130550.4295</v>
      </c>
      <c r="AA12" s="3">
        <v>131399119.33</v>
      </c>
      <c r="AB12" s="3">
        <f>AA12/1000</f>
        <v>131399.11932999999</v>
      </c>
      <c r="AC12" s="3">
        <v>135339919.59987226</v>
      </c>
      <c r="AD12" s="3">
        <f>AC12/1000</f>
        <v>135339.91959987226</v>
      </c>
      <c r="AE12" s="3">
        <v>131296606.94000001</v>
      </c>
      <c r="AF12" s="3">
        <f>AE12/1000</f>
        <v>131296.60694000003</v>
      </c>
      <c r="AG12" s="3">
        <v>151691780.18999997</v>
      </c>
      <c r="AH12" s="3">
        <f>AG12/1000</f>
        <v>151691.78018999996</v>
      </c>
      <c r="AI12" s="3">
        <v>160139568.65000001</v>
      </c>
      <c r="AJ12" s="3">
        <f>AI12/1000</f>
        <v>160139.56865</v>
      </c>
    </row>
    <row r="13" spans="1:36" x14ac:dyDescent="0.2">
      <c r="A13" s="1" t="s">
        <v>4</v>
      </c>
      <c r="B13" s="44">
        <v>1093873.5094699997</v>
      </c>
      <c r="C13" s="44">
        <v>1103768.2330589998</v>
      </c>
      <c r="D13" s="44">
        <v>1162851.57534</v>
      </c>
      <c r="E13" s="44">
        <v>1161313.9591499998</v>
      </c>
      <c r="F13" s="44">
        <v>1197653.92423</v>
      </c>
      <c r="G13" s="44">
        <v>1225652.4713699999</v>
      </c>
      <c r="H13" s="44">
        <v>1303394.6205764315</v>
      </c>
      <c r="I13" s="207">
        <v>1311039.33724</v>
      </c>
      <c r="J13" s="1">
        <v>1334387.4415200001</v>
      </c>
      <c r="K13" s="1">
        <f t="shared" ref="K13:K39" si="4">AJ13</f>
        <v>1428852.50988</v>
      </c>
      <c r="L13" s="133">
        <f t="shared" ref="L13:L16" si="5">(K13-J13)*100/J13</f>
        <v>7.0792833790757808</v>
      </c>
      <c r="M13" s="32">
        <f t="shared" ref="M13:M16" si="6">(K13-B13)*100/B13</f>
        <v>30.623193404903216</v>
      </c>
      <c r="N13" s="32"/>
      <c r="O13" s="3">
        <v>988180429.05999994</v>
      </c>
      <c r="P13" s="3">
        <f>O13/1000</f>
        <v>988180.42905999999</v>
      </c>
      <c r="Q13" s="3">
        <v>1093873509.4699998</v>
      </c>
      <c r="R13" s="3">
        <f>Q13/1000</f>
        <v>1093873.5094699997</v>
      </c>
      <c r="S13" s="3">
        <v>1103768233.0589998</v>
      </c>
      <c r="T13" s="3">
        <f>S13/1000</f>
        <v>1103768.2330589998</v>
      </c>
      <c r="U13" s="3">
        <v>1162851575.3399999</v>
      </c>
      <c r="V13" s="3">
        <f t="shared" si="3"/>
        <v>1162851.57534</v>
      </c>
      <c r="W13" s="3">
        <v>1161313959.1499999</v>
      </c>
      <c r="X13" s="3">
        <f t="shared" ref="X13:X16" si="7">W13/1000</f>
        <v>1161313.9591499998</v>
      </c>
      <c r="Y13" s="3">
        <v>1197653924.23</v>
      </c>
      <c r="Z13" s="3">
        <f t="shared" ref="Z13:Z39" si="8">Y13/1000</f>
        <v>1197653.92423</v>
      </c>
      <c r="AA13" s="3">
        <v>1225652471.3699999</v>
      </c>
      <c r="AB13" s="3">
        <f t="shared" ref="AB13:AB16" si="9">AA13/1000</f>
        <v>1225652.4713699999</v>
      </c>
      <c r="AC13" s="3">
        <v>1303394620.5764315</v>
      </c>
      <c r="AD13" s="3">
        <f t="shared" ref="AD13:AD16" si="10">AC13/1000</f>
        <v>1303394.6205764315</v>
      </c>
      <c r="AE13" s="3">
        <v>1311039337.24</v>
      </c>
      <c r="AF13" s="3">
        <f t="shared" ref="AF13:AF16" si="11">AE13/1000</f>
        <v>1311039.33724</v>
      </c>
      <c r="AG13" s="3">
        <v>1334387441.5200002</v>
      </c>
      <c r="AH13" s="3">
        <f t="shared" ref="AH13:AH16" si="12">AG13/1000</f>
        <v>1334387.4415200001</v>
      </c>
      <c r="AI13" s="3">
        <v>1428852509.8800001</v>
      </c>
      <c r="AJ13" s="3">
        <f t="shared" ref="AJ13:AJ39" si="13">AI13/1000</f>
        <v>1428852.50988</v>
      </c>
    </row>
    <row r="14" spans="1:36" x14ac:dyDescent="0.2">
      <c r="A14" s="1" t="s">
        <v>5</v>
      </c>
      <c r="B14" s="44">
        <v>1386803.7512599998</v>
      </c>
      <c r="C14" s="44">
        <v>1433277.0148400001</v>
      </c>
      <c r="D14" s="44">
        <v>1505682.5192199999</v>
      </c>
      <c r="E14" s="44">
        <v>1474627.8245000003</v>
      </c>
      <c r="F14" s="44">
        <v>1434490.3243100005</v>
      </c>
      <c r="G14" s="44">
        <v>1458750.5841300003</v>
      </c>
      <c r="H14" s="44">
        <v>1439341.2234893853</v>
      </c>
      <c r="I14" s="207">
        <v>1418553.4972499998</v>
      </c>
      <c r="J14" s="1">
        <v>1416288.5386900001</v>
      </c>
      <c r="K14" s="1">
        <f t="shared" si="4"/>
        <v>1536228.4715799999</v>
      </c>
      <c r="L14" s="133">
        <f t="shared" si="5"/>
        <v>8.4686085930582049</v>
      </c>
      <c r="M14" s="32">
        <f t="shared" si="6"/>
        <v>10.774755994439602</v>
      </c>
      <c r="N14" s="32"/>
      <c r="O14" s="3">
        <v>1392830180.2500002</v>
      </c>
      <c r="P14" s="3">
        <f>O14/1000</f>
        <v>1392830.1802500002</v>
      </c>
      <c r="Q14" s="3">
        <v>1386803751.2599998</v>
      </c>
      <c r="R14" s="3">
        <f>Q14/1000</f>
        <v>1386803.7512599998</v>
      </c>
      <c r="S14" s="3">
        <v>1433277014.8400002</v>
      </c>
      <c r="T14" s="3">
        <f>S14/1000</f>
        <v>1433277.0148400001</v>
      </c>
      <c r="U14" s="3">
        <v>1505682519.2199998</v>
      </c>
      <c r="V14" s="3">
        <f t="shared" si="3"/>
        <v>1505682.5192199999</v>
      </c>
      <c r="W14" s="3">
        <v>1474627824.5000002</v>
      </c>
      <c r="X14" s="3">
        <f t="shared" si="7"/>
        <v>1474627.8245000003</v>
      </c>
      <c r="Y14" s="3">
        <v>1434490324.3100004</v>
      </c>
      <c r="Z14" s="3">
        <f t="shared" si="8"/>
        <v>1434490.3243100005</v>
      </c>
      <c r="AA14" s="3">
        <v>1458750584.1300004</v>
      </c>
      <c r="AB14" s="3">
        <f t="shared" si="9"/>
        <v>1458750.5841300003</v>
      </c>
      <c r="AC14" s="3">
        <v>1439341223.4893854</v>
      </c>
      <c r="AD14" s="3">
        <f t="shared" si="10"/>
        <v>1439341.2234893853</v>
      </c>
      <c r="AE14" s="3">
        <v>1418553497.2499998</v>
      </c>
      <c r="AF14" s="3">
        <f t="shared" si="11"/>
        <v>1418553.4972499998</v>
      </c>
      <c r="AG14" s="3">
        <v>1416288538.6900001</v>
      </c>
      <c r="AH14" s="3">
        <f t="shared" si="12"/>
        <v>1416288.5386900001</v>
      </c>
      <c r="AI14" s="3">
        <v>1536228471.5799999</v>
      </c>
      <c r="AJ14" s="3">
        <f t="shared" si="13"/>
        <v>1536228.4715799999</v>
      </c>
    </row>
    <row r="15" spans="1:36" x14ac:dyDescent="0.2">
      <c r="A15" s="1" t="s">
        <v>6</v>
      </c>
      <c r="B15" s="44">
        <v>1459834.9080699999</v>
      </c>
      <c r="C15" s="44">
        <v>1526527.9328099999</v>
      </c>
      <c r="D15" s="44">
        <v>1535340.1957100001</v>
      </c>
      <c r="E15" s="44">
        <v>1589760.36625</v>
      </c>
      <c r="F15" s="44">
        <v>1579044.73887</v>
      </c>
      <c r="G15" s="44">
        <v>1633813.9034899997</v>
      </c>
      <c r="H15" s="44">
        <v>1715414.6768792334</v>
      </c>
      <c r="I15" s="207">
        <v>1803330.9594299998</v>
      </c>
      <c r="J15" s="1">
        <v>1865979.9957300001</v>
      </c>
      <c r="K15" s="1">
        <f t="shared" si="4"/>
        <v>1970167.2894299999</v>
      </c>
      <c r="L15" s="133">
        <f t="shared" si="5"/>
        <v>5.5835161115561762</v>
      </c>
      <c r="M15" s="32">
        <f t="shared" si="6"/>
        <v>34.958225655440302</v>
      </c>
      <c r="N15" s="32"/>
      <c r="O15" s="3">
        <v>1493312489.46</v>
      </c>
      <c r="P15" s="3">
        <f>O15/1000</f>
        <v>1493312.4894600001</v>
      </c>
      <c r="Q15" s="3">
        <v>1459834908.0699999</v>
      </c>
      <c r="R15" s="3">
        <f>Q15/1000</f>
        <v>1459834.9080699999</v>
      </c>
      <c r="S15" s="3">
        <v>1526527932.8099999</v>
      </c>
      <c r="T15" s="3">
        <f>S15/1000</f>
        <v>1526527.9328099999</v>
      </c>
      <c r="U15" s="3">
        <v>1535340195.71</v>
      </c>
      <c r="V15" s="3">
        <f t="shared" si="3"/>
        <v>1535340.1957100001</v>
      </c>
      <c r="W15" s="3">
        <v>1589760366.25</v>
      </c>
      <c r="X15" s="3">
        <f t="shared" si="7"/>
        <v>1589760.36625</v>
      </c>
      <c r="Y15" s="3">
        <v>1579044738.8699999</v>
      </c>
      <c r="Z15" s="3">
        <f t="shared" si="8"/>
        <v>1579044.73887</v>
      </c>
      <c r="AA15" s="3">
        <v>1633813903.4899998</v>
      </c>
      <c r="AB15" s="3">
        <f t="shared" si="9"/>
        <v>1633813.9034899997</v>
      </c>
      <c r="AC15" s="3">
        <v>1715414676.8792334</v>
      </c>
      <c r="AD15" s="3">
        <f t="shared" si="10"/>
        <v>1715414.6768792334</v>
      </c>
      <c r="AE15" s="3">
        <v>1803330959.4299998</v>
      </c>
      <c r="AF15" s="3">
        <f t="shared" si="11"/>
        <v>1803330.9594299998</v>
      </c>
      <c r="AG15" s="3">
        <v>1865979995.73</v>
      </c>
      <c r="AH15" s="3">
        <f t="shared" si="12"/>
        <v>1865979.9957300001</v>
      </c>
      <c r="AI15" s="3">
        <v>1970167289.4299998</v>
      </c>
      <c r="AJ15" s="3">
        <f t="shared" si="13"/>
        <v>1970167.2894299999</v>
      </c>
    </row>
    <row r="16" spans="1:36" x14ac:dyDescent="0.2">
      <c r="A16" s="1" t="s">
        <v>7</v>
      </c>
      <c r="B16" s="44">
        <v>238818.71194000001</v>
      </c>
      <c r="C16" s="44">
        <v>237755.61757</v>
      </c>
      <c r="D16" s="44">
        <v>251503.95990999998</v>
      </c>
      <c r="E16" s="44">
        <v>245489.48892999996</v>
      </c>
      <c r="F16" s="44">
        <v>241790.14085</v>
      </c>
      <c r="G16" s="44">
        <v>241816.66925000001</v>
      </c>
      <c r="H16" s="44">
        <v>236532.06415166115</v>
      </c>
      <c r="I16" s="207">
        <v>236095.15759000005</v>
      </c>
      <c r="J16" s="1">
        <v>253367.89141000004</v>
      </c>
      <c r="K16" s="1">
        <f t="shared" si="4"/>
        <v>272875.78610999999</v>
      </c>
      <c r="L16" s="133">
        <f t="shared" si="5"/>
        <v>7.6994344435034439</v>
      </c>
      <c r="M16" s="32">
        <f t="shared" si="6"/>
        <v>14.260638914490233</v>
      </c>
      <c r="N16" s="32"/>
      <c r="O16" s="3">
        <v>233740193.77999994</v>
      </c>
      <c r="P16" s="3">
        <f>O16/1000</f>
        <v>233740.19377999994</v>
      </c>
      <c r="Q16" s="3">
        <v>238818711.94</v>
      </c>
      <c r="R16" s="3">
        <f>Q16/1000</f>
        <v>238818.71194000001</v>
      </c>
      <c r="S16" s="3">
        <v>237755617.56999999</v>
      </c>
      <c r="T16" s="3">
        <f>S16/1000</f>
        <v>237755.61757</v>
      </c>
      <c r="U16" s="3">
        <v>251503959.90999997</v>
      </c>
      <c r="V16" s="3">
        <f t="shared" si="3"/>
        <v>251503.95990999998</v>
      </c>
      <c r="W16" s="3">
        <v>245489488.92999998</v>
      </c>
      <c r="X16" s="3">
        <f t="shared" si="7"/>
        <v>245489.48892999996</v>
      </c>
      <c r="Y16" s="3">
        <v>241790140.84999999</v>
      </c>
      <c r="Z16" s="3">
        <f t="shared" si="8"/>
        <v>241790.14085</v>
      </c>
      <c r="AA16" s="3">
        <v>241816669.25</v>
      </c>
      <c r="AB16" s="3">
        <f t="shared" si="9"/>
        <v>241816.66925000001</v>
      </c>
      <c r="AC16" s="3">
        <v>236532064.15166116</v>
      </c>
      <c r="AD16" s="3">
        <f t="shared" si="10"/>
        <v>236532.06415166115</v>
      </c>
      <c r="AE16" s="3">
        <v>236095157.59000003</v>
      </c>
      <c r="AF16" s="3">
        <f t="shared" si="11"/>
        <v>236095.15759000005</v>
      </c>
      <c r="AG16" s="3">
        <v>253367891.41000003</v>
      </c>
      <c r="AH16" s="3">
        <f t="shared" si="12"/>
        <v>253367.89141000004</v>
      </c>
      <c r="AI16" s="3">
        <v>272875786.11000001</v>
      </c>
      <c r="AJ16" s="3">
        <f t="shared" si="13"/>
        <v>272875.78610999999</v>
      </c>
    </row>
    <row r="17" spans="1:36" x14ac:dyDescent="0.2">
      <c r="B17" s="44"/>
      <c r="C17" s="44"/>
      <c r="D17" s="44"/>
      <c r="E17" s="44"/>
      <c r="F17" s="44"/>
      <c r="G17" s="44"/>
      <c r="H17" s="44"/>
      <c r="I17" s="207"/>
      <c r="L17" s="133"/>
      <c r="M17" s="32"/>
      <c r="N17" s="32"/>
    </row>
    <row r="18" spans="1:36" x14ac:dyDescent="0.2">
      <c r="A18" s="1" t="s">
        <v>8</v>
      </c>
      <c r="B18" s="44">
        <v>72502.501829999994</v>
      </c>
      <c r="C18" s="44">
        <v>84147.872690000018</v>
      </c>
      <c r="D18" s="44">
        <v>74651.625289999996</v>
      </c>
      <c r="E18" s="44">
        <v>72952.204379999996</v>
      </c>
      <c r="F18" s="44">
        <v>73510.640220000001</v>
      </c>
      <c r="G18" s="44">
        <v>75750.248720000018</v>
      </c>
      <c r="H18" s="44">
        <v>86927.377260015026</v>
      </c>
      <c r="I18" s="207">
        <v>85411.30535000001</v>
      </c>
      <c r="J18" s="1">
        <v>83220.982499999998</v>
      </c>
      <c r="K18" s="1">
        <f t="shared" si="4"/>
        <v>86983.406329999998</v>
      </c>
      <c r="L18" s="133">
        <f t="shared" ref="L18:L22" si="14">(K18-J18)*100/J18</f>
        <v>4.521003858612219</v>
      </c>
      <c r="M18" s="32">
        <f t="shared" ref="M18:M22" si="15">(K18-B18)*100/B18</f>
        <v>19.972972151987332</v>
      </c>
      <c r="N18" s="32"/>
      <c r="O18" s="3">
        <v>69196189.469999999</v>
      </c>
      <c r="P18" s="3">
        <f>O18/1000</f>
        <v>69196.189469999998</v>
      </c>
      <c r="Q18" s="3">
        <v>72502501.829999998</v>
      </c>
      <c r="R18" s="3">
        <f>Q18/1000</f>
        <v>72502.501829999994</v>
      </c>
      <c r="S18" s="3">
        <v>84147872.690000013</v>
      </c>
      <c r="T18" s="3">
        <f>S18/1000</f>
        <v>84147.872690000018</v>
      </c>
      <c r="U18" s="3">
        <v>74651625.289999992</v>
      </c>
      <c r="V18" s="3">
        <f t="shared" ref="V18:V22" si="16">U18/1000</f>
        <v>74651.625289999996</v>
      </c>
      <c r="W18" s="3">
        <v>72952204.379999995</v>
      </c>
      <c r="X18" s="3">
        <f>W18/1000</f>
        <v>72952.204379999996</v>
      </c>
      <c r="Y18" s="3">
        <v>73510640.219999999</v>
      </c>
      <c r="Z18" s="3">
        <f t="shared" si="8"/>
        <v>73510.640220000001</v>
      </c>
      <c r="AA18" s="3">
        <v>75750248.720000014</v>
      </c>
      <c r="AB18" s="3">
        <f t="shared" ref="AB18:AB39" si="17">AA18/1000</f>
        <v>75750.248720000018</v>
      </c>
      <c r="AC18" s="3">
        <v>86927377.260015026</v>
      </c>
      <c r="AD18" s="3">
        <f t="shared" ref="AD18:AD39" si="18">AC18/1000</f>
        <v>86927.377260015026</v>
      </c>
      <c r="AE18" s="3">
        <v>85411305.350000009</v>
      </c>
      <c r="AF18" s="3">
        <f t="shared" ref="AF18:AF39" si="19">AE18/1000</f>
        <v>85411.30535000001</v>
      </c>
      <c r="AG18" s="3">
        <v>83220982.5</v>
      </c>
      <c r="AH18" s="3">
        <f t="shared" ref="AH18:AH22" si="20">AG18/1000</f>
        <v>83220.982499999998</v>
      </c>
      <c r="AI18" s="3">
        <v>86983406.329999998</v>
      </c>
      <c r="AJ18" s="3">
        <f t="shared" si="13"/>
        <v>86983.406329999998</v>
      </c>
    </row>
    <row r="19" spans="1:36" x14ac:dyDescent="0.2">
      <c r="A19" s="1" t="s">
        <v>9</v>
      </c>
      <c r="B19" s="44">
        <v>419304.13888999994</v>
      </c>
      <c r="C19" s="44">
        <v>380939.56900000002</v>
      </c>
      <c r="D19" s="44">
        <v>367048.73621</v>
      </c>
      <c r="E19" s="44">
        <v>401261.36014</v>
      </c>
      <c r="F19" s="44">
        <v>377570.96633999993</v>
      </c>
      <c r="G19" s="44">
        <v>377280.67389999999</v>
      </c>
      <c r="H19" s="44">
        <v>366698.80504140852</v>
      </c>
      <c r="I19" s="207">
        <v>370635.7647099999</v>
      </c>
      <c r="J19" s="1">
        <v>386598.83825999999</v>
      </c>
      <c r="K19" s="1">
        <f t="shared" si="4"/>
        <v>381915.95997999999</v>
      </c>
      <c r="L19" s="133">
        <f t="shared" si="14"/>
        <v>-1.2113016948205675</v>
      </c>
      <c r="M19" s="32">
        <f t="shared" si="15"/>
        <v>-8.9167206908511716</v>
      </c>
      <c r="N19" s="32"/>
      <c r="O19" s="3">
        <v>401295567.91000003</v>
      </c>
      <c r="P19" s="3">
        <f>O19/1000</f>
        <v>401295.56791000004</v>
      </c>
      <c r="Q19" s="3">
        <v>419304138.88999993</v>
      </c>
      <c r="R19" s="3">
        <f>Q19/1000</f>
        <v>419304.13888999994</v>
      </c>
      <c r="S19" s="3">
        <v>380939569</v>
      </c>
      <c r="T19" s="3">
        <f>S19/1000</f>
        <v>380939.56900000002</v>
      </c>
      <c r="U19" s="3">
        <v>367048736.20999998</v>
      </c>
      <c r="V19" s="3">
        <f t="shared" si="16"/>
        <v>367048.73621</v>
      </c>
      <c r="W19" s="3">
        <v>401261360.13999999</v>
      </c>
      <c r="X19" s="3">
        <f t="shared" ref="X19:X22" si="21">W19/1000</f>
        <v>401261.36014</v>
      </c>
      <c r="Y19" s="3">
        <v>377570966.33999991</v>
      </c>
      <c r="Z19" s="3">
        <f t="shared" si="8"/>
        <v>377570.96633999993</v>
      </c>
      <c r="AA19" s="3">
        <v>377280673.89999998</v>
      </c>
      <c r="AB19" s="3">
        <f t="shared" si="17"/>
        <v>377280.67389999999</v>
      </c>
      <c r="AC19" s="3">
        <v>366698805.04140854</v>
      </c>
      <c r="AD19" s="3">
        <f t="shared" si="18"/>
        <v>366698.80504140852</v>
      </c>
      <c r="AE19" s="3">
        <v>370635764.70999992</v>
      </c>
      <c r="AF19" s="3">
        <f t="shared" si="19"/>
        <v>370635.7647099999</v>
      </c>
      <c r="AG19" s="3">
        <v>386598838.25999999</v>
      </c>
      <c r="AH19" s="3">
        <f t="shared" si="20"/>
        <v>386598.83825999999</v>
      </c>
      <c r="AI19" s="3">
        <v>381915959.97999996</v>
      </c>
      <c r="AJ19" s="3">
        <f t="shared" si="13"/>
        <v>381915.95997999999</v>
      </c>
    </row>
    <row r="20" spans="1:36" x14ac:dyDescent="0.2">
      <c r="A20" s="1" t="s">
        <v>10</v>
      </c>
      <c r="B20" s="44">
        <v>219059.59781999997</v>
      </c>
      <c r="C20" s="44">
        <v>216554.01472000001</v>
      </c>
      <c r="D20" s="44">
        <v>216368.78789999997</v>
      </c>
      <c r="E20" s="44">
        <v>210522.80560000002</v>
      </c>
      <c r="F20" s="44">
        <v>211521.37950000001</v>
      </c>
      <c r="G20" s="44">
        <v>212785.38046000001</v>
      </c>
      <c r="H20" s="44">
        <v>240718.01397291562</v>
      </c>
      <c r="I20" s="207">
        <v>229714.96527000002</v>
      </c>
      <c r="J20" s="1">
        <v>234438.42499</v>
      </c>
      <c r="K20" s="1">
        <f t="shared" si="4"/>
        <v>242158.60597</v>
      </c>
      <c r="L20" s="133">
        <f t="shared" si="14"/>
        <v>3.2930527409614316</v>
      </c>
      <c r="M20" s="32">
        <f t="shared" si="15"/>
        <v>10.54462273275073</v>
      </c>
      <c r="N20" s="32"/>
      <c r="O20" s="3">
        <v>213481838.89999998</v>
      </c>
      <c r="P20" s="3">
        <f>O20/1000</f>
        <v>213481.83889999997</v>
      </c>
      <c r="Q20" s="3">
        <v>219059597.81999996</v>
      </c>
      <c r="R20" s="3">
        <f>Q20/1000</f>
        <v>219059.59781999997</v>
      </c>
      <c r="S20" s="3">
        <v>216554014.72</v>
      </c>
      <c r="T20" s="3">
        <f>S20/1000</f>
        <v>216554.01472000001</v>
      </c>
      <c r="U20" s="3">
        <v>216368787.89999998</v>
      </c>
      <c r="V20" s="3">
        <f t="shared" si="16"/>
        <v>216368.78789999997</v>
      </c>
      <c r="W20" s="3">
        <v>210522805.60000002</v>
      </c>
      <c r="X20" s="3">
        <f t="shared" si="21"/>
        <v>210522.80560000002</v>
      </c>
      <c r="Y20" s="3">
        <v>211521379.5</v>
      </c>
      <c r="Z20" s="3">
        <f t="shared" si="8"/>
        <v>211521.37950000001</v>
      </c>
      <c r="AA20" s="3">
        <v>212785380.46000001</v>
      </c>
      <c r="AB20" s="3">
        <f t="shared" si="17"/>
        <v>212785.38046000001</v>
      </c>
      <c r="AC20" s="3">
        <v>240718013.97291562</v>
      </c>
      <c r="AD20" s="3">
        <f t="shared" si="18"/>
        <v>240718.01397291562</v>
      </c>
      <c r="AE20" s="3">
        <v>229714965.27000001</v>
      </c>
      <c r="AF20" s="3">
        <f t="shared" si="19"/>
        <v>229714.96527000002</v>
      </c>
      <c r="AG20" s="3">
        <v>234438424.99000001</v>
      </c>
      <c r="AH20" s="3">
        <f t="shared" si="20"/>
        <v>234438.42499</v>
      </c>
      <c r="AI20" s="3">
        <v>242158605.97</v>
      </c>
      <c r="AJ20" s="3">
        <f t="shared" si="13"/>
        <v>242158.60597</v>
      </c>
    </row>
    <row r="21" spans="1:36" x14ac:dyDescent="0.2">
      <c r="A21" s="1" t="s">
        <v>11</v>
      </c>
      <c r="B21" s="44">
        <v>354611.56154999993</v>
      </c>
      <c r="C21" s="44">
        <v>366198.14156000002</v>
      </c>
      <c r="D21" s="44">
        <v>368790.83250000002</v>
      </c>
      <c r="E21" s="44">
        <v>378462.50503</v>
      </c>
      <c r="F21" s="44">
        <v>410926.18537000002</v>
      </c>
      <c r="G21" s="44">
        <v>416416.39910999988</v>
      </c>
      <c r="H21" s="44">
        <v>403522.83478674735</v>
      </c>
      <c r="I21" s="207">
        <v>404223.02737999993</v>
      </c>
      <c r="J21" s="1">
        <v>415084.41259999998</v>
      </c>
      <c r="K21" s="1">
        <f t="shared" si="4"/>
        <v>455647.06729999994</v>
      </c>
      <c r="L21" s="133">
        <f t="shared" si="14"/>
        <v>9.772145970484452</v>
      </c>
      <c r="M21" s="32">
        <f t="shared" si="15"/>
        <v>28.491881457100799</v>
      </c>
      <c r="N21" s="32"/>
      <c r="O21" s="3">
        <v>362593903.64000005</v>
      </c>
      <c r="P21" s="3">
        <f>O21/1000</f>
        <v>362593.90364000003</v>
      </c>
      <c r="Q21" s="3">
        <v>354611561.54999995</v>
      </c>
      <c r="R21" s="3">
        <f>Q21/1000</f>
        <v>354611.56154999993</v>
      </c>
      <c r="S21" s="3">
        <v>366198141.56</v>
      </c>
      <c r="T21" s="3">
        <f>S21/1000</f>
        <v>366198.14156000002</v>
      </c>
      <c r="U21" s="3">
        <v>368790832.5</v>
      </c>
      <c r="V21" s="3">
        <f t="shared" si="16"/>
        <v>368790.83250000002</v>
      </c>
      <c r="W21" s="3">
        <v>378462505.02999997</v>
      </c>
      <c r="X21" s="3">
        <f t="shared" si="21"/>
        <v>378462.50503</v>
      </c>
      <c r="Y21" s="3">
        <v>410926185.37</v>
      </c>
      <c r="Z21" s="3">
        <f t="shared" si="8"/>
        <v>410926.18537000002</v>
      </c>
      <c r="AA21" s="3">
        <v>416416399.1099999</v>
      </c>
      <c r="AB21" s="3">
        <f t="shared" si="17"/>
        <v>416416.39910999988</v>
      </c>
      <c r="AC21" s="3">
        <v>403522834.78674734</v>
      </c>
      <c r="AD21" s="3">
        <f t="shared" si="18"/>
        <v>403522.83478674735</v>
      </c>
      <c r="AE21" s="3">
        <v>404223027.37999994</v>
      </c>
      <c r="AF21" s="3">
        <f t="shared" si="19"/>
        <v>404223.02737999993</v>
      </c>
      <c r="AG21" s="3">
        <v>415084412.59999996</v>
      </c>
      <c r="AH21" s="3">
        <f t="shared" si="20"/>
        <v>415084.41259999998</v>
      </c>
      <c r="AI21" s="3">
        <v>455647067.29999995</v>
      </c>
      <c r="AJ21" s="3">
        <f t="shared" si="13"/>
        <v>455647.06729999994</v>
      </c>
    </row>
    <row r="22" spans="1:36" x14ac:dyDescent="0.2">
      <c r="A22" s="1" t="s">
        <v>12</v>
      </c>
      <c r="B22" s="44">
        <v>77566.205119999999</v>
      </c>
      <c r="C22" s="44">
        <v>78213.081929999986</v>
      </c>
      <c r="D22" s="44">
        <v>74289.679000000004</v>
      </c>
      <c r="E22" s="44">
        <v>62608.26685</v>
      </c>
      <c r="F22" s="44">
        <v>67515.397050000014</v>
      </c>
      <c r="G22" s="44">
        <v>68821.758040000001</v>
      </c>
      <c r="H22" s="44">
        <v>71315.586444583038</v>
      </c>
      <c r="I22" s="207">
        <v>73124.864899999986</v>
      </c>
      <c r="J22" s="1">
        <v>77311.045190000004</v>
      </c>
      <c r="K22" s="1">
        <f t="shared" si="4"/>
        <v>96738.408559999996</v>
      </c>
      <c r="L22" s="133">
        <f t="shared" si="14"/>
        <v>25.128832914178314</v>
      </c>
      <c r="M22" s="32">
        <f t="shared" si="15"/>
        <v>24.717212103311414</v>
      </c>
      <c r="N22" s="32"/>
      <c r="O22" s="3">
        <v>68833276.280000001</v>
      </c>
      <c r="P22" s="3">
        <f>O22/1000</f>
        <v>68833.276280000005</v>
      </c>
      <c r="Q22" s="3">
        <v>77566205.120000005</v>
      </c>
      <c r="R22" s="3">
        <f>Q22/1000</f>
        <v>77566.205119999999</v>
      </c>
      <c r="S22" s="3">
        <v>78213081.929999992</v>
      </c>
      <c r="T22" s="3">
        <f>S22/1000</f>
        <v>78213.081929999986</v>
      </c>
      <c r="U22" s="3">
        <v>74289679</v>
      </c>
      <c r="V22" s="3">
        <f t="shared" si="16"/>
        <v>74289.679000000004</v>
      </c>
      <c r="W22" s="3">
        <v>62608266.850000001</v>
      </c>
      <c r="X22" s="3">
        <f t="shared" si="21"/>
        <v>62608.26685</v>
      </c>
      <c r="Y22" s="3">
        <v>67515397.050000012</v>
      </c>
      <c r="Z22" s="3">
        <f t="shared" si="8"/>
        <v>67515.397050000014</v>
      </c>
      <c r="AA22" s="3">
        <v>68821758.040000007</v>
      </c>
      <c r="AB22" s="3">
        <f t="shared" si="17"/>
        <v>68821.758040000001</v>
      </c>
      <c r="AC22" s="3">
        <v>71315586.444583043</v>
      </c>
      <c r="AD22" s="3">
        <f t="shared" si="18"/>
        <v>71315.586444583038</v>
      </c>
      <c r="AE22" s="3">
        <v>73124864.899999991</v>
      </c>
      <c r="AF22" s="3">
        <f t="shared" si="19"/>
        <v>73124.864899999986</v>
      </c>
      <c r="AG22" s="3">
        <v>77311045.189999998</v>
      </c>
      <c r="AH22" s="3">
        <f t="shared" si="20"/>
        <v>77311.045190000004</v>
      </c>
      <c r="AI22" s="3">
        <v>96738408.560000002</v>
      </c>
      <c r="AJ22" s="3">
        <f t="shared" si="13"/>
        <v>96738.408559999996</v>
      </c>
    </row>
    <row r="23" spans="1:36" x14ac:dyDescent="0.2">
      <c r="B23" s="44"/>
      <c r="C23" s="44"/>
      <c r="D23" s="44"/>
      <c r="E23" s="44"/>
      <c r="F23" s="44"/>
      <c r="G23" s="44"/>
      <c r="H23" s="44"/>
      <c r="I23" s="207"/>
      <c r="L23" s="133"/>
      <c r="M23" s="32"/>
      <c r="N23" s="32"/>
    </row>
    <row r="24" spans="1:36" x14ac:dyDescent="0.2">
      <c r="A24" s="1" t="s">
        <v>13</v>
      </c>
      <c r="B24" s="44">
        <v>601956.87265000015</v>
      </c>
      <c r="C24" s="44">
        <v>587671.75619999995</v>
      </c>
      <c r="D24" s="44">
        <v>563788.66451999999</v>
      </c>
      <c r="E24" s="44">
        <v>619763.42879000003</v>
      </c>
      <c r="F24" s="44">
        <v>620160.77988000005</v>
      </c>
      <c r="G24" s="44">
        <v>613721.37115999998</v>
      </c>
      <c r="H24" s="44">
        <v>616997.26531527366</v>
      </c>
      <c r="I24" s="207">
        <v>638789.21886000002</v>
      </c>
      <c r="J24" s="1">
        <v>671676.24995999993</v>
      </c>
      <c r="K24" s="1">
        <f t="shared" si="4"/>
        <v>726419.26379999996</v>
      </c>
      <c r="L24" s="133">
        <f t="shared" ref="L24:L28" si="22">(K24-J24)*100/J24</f>
        <v>8.150208354584537</v>
      </c>
      <c r="M24" s="32">
        <f t="shared" ref="M24:M28" si="23">(K24-B24)*100/B24</f>
        <v>20.676297057973255</v>
      </c>
      <c r="N24" s="32"/>
      <c r="O24" s="3">
        <v>580165130.79999995</v>
      </c>
      <c r="P24" s="3">
        <f>O24/1000</f>
        <v>580165.13079999993</v>
      </c>
      <c r="Q24" s="3">
        <v>601956872.6500001</v>
      </c>
      <c r="R24" s="3">
        <f>Q24/1000</f>
        <v>601956.87265000015</v>
      </c>
      <c r="S24" s="3">
        <v>587671756.19999993</v>
      </c>
      <c r="T24" s="3">
        <f>S24/1000</f>
        <v>587671.75619999995</v>
      </c>
      <c r="U24" s="3">
        <v>563788664.51999998</v>
      </c>
      <c r="V24" s="3">
        <f t="shared" ref="V24:V28" si="24">U24/1000</f>
        <v>563788.66451999999</v>
      </c>
      <c r="W24" s="3">
        <v>619763428.79000008</v>
      </c>
      <c r="X24" s="3">
        <f>W24/1000</f>
        <v>619763.42879000003</v>
      </c>
      <c r="Y24" s="3">
        <v>620160779.88</v>
      </c>
      <c r="Z24" s="3">
        <f t="shared" si="8"/>
        <v>620160.77988000005</v>
      </c>
      <c r="AA24" s="3">
        <v>613721371.15999997</v>
      </c>
      <c r="AB24" s="3">
        <f t="shared" ref="AB24" si="25">AA24/1000</f>
        <v>613721.37115999998</v>
      </c>
      <c r="AC24" s="3">
        <v>616997265.31527364</v>
      </c>
      <c r="AD24" s="3">
        <f t="shared" ref="AD24" si="26">AC24/1000</f>
        <v>616997.26531527366</v>
      </c>
      <c r="AE24" s="3">
        <v>638789218.86000001</v>
      </c>
      <c r="AF24" s="3">
        <f t="shared" ref="AF24" si="27">AE24/1000</f>
        <v>638789.21886000002</v>
      </c>
      <c r="AG24" s="3">
        <v>671676249.95999992</v>
      </c>
      <c r="AH24" s="3">
        <f t="shared" ref="AH24:AH28" si="28">AG24/1000</f>
        <v>671676.24995999993</v>
      </c>
      <c r="AI24" s="3">
        <v>726419263.79999995</v>
      </c>
      <c r="AJ24" s="3">
        <f t="shared" si="13"/>
        <v>726419.26379999996</v>
      </c>
    </row>
    <row r="25" spans="1:36" x14ac:dyDescent="0.2">
      <c r="A25" s="1" t="s">
        <v>14</v>
      </c>
      <c r="B25" s="44">
        <v>68610.902709999995</v>
      </c>
      <c r="C25" s="44">
        <v>60939.984389999998</v>
      </c>
      <c r="D25" s="44">
        <v>60632.382640000003</v>
      </c>
      <c r="E25" s="44">
        <v>58681.370460000006</v>
      </c>
      <c r="F25" s="44">
        <v>58594.134160000001</v>
      </c>
      <c r="G25" s="44">
        <v>56705.727719999988</v>
      </c>
      <c r="H25" s="44">
        <v>59269.007842757281</v>
      </c>
      <c r="I25" s="207">
        <v>61336.338649999998</v>
      </c>
      <c r="J25" s="1">
        <v>60154.315919999994</v>
      </c>
      <c r="K25" s="1">
        <f t="shared" si="4"/>
        <v>59252.419000000002</v>
      </c>
      <c r="L25" s="133">
        <f t="shared" si="22"/>
        <v>-1.4993054217413699</v>
      </c>
      <c r="M25" s="32">
        <f t="shared" si="23"/>
        <v>-13.639936716116111</v>
      </c>
      <c r="N25" s="32"/>
      <c r="O25" s="3">
        <v>59391908.480000004</v>
      </c>
      <c r="P25" s="3">
        <f>O25/1000</f>
        <v>59391.908480000006</v>
      </c>
      <c r="Q25" s="3">
        <v>68610902.709999993</v>
      </c>
      <c r="R25" s="3">
        <f>Q25/1000</f>
        <v>68610.902709999995</v>
      </c>
      <c r="S25" s="3">
        <v>60939984.390000001</v>
      </c>
      <c r="T25" s="3">
        <f>S25/1000</f>
        <v>60939.984389999998</v>
      </c>
      <c r="U25" s="3">
        <v>60632382.640000001</v>
      </c>
      <c r="V25" s="3">
        <f t="shared" si="24"/>
        <v>60632.382640000003</v>
      </c>
      <c r="W25" s="3">
        <v>58681370.460000008</v>
      </c>
      <c r="X25" s="3">
        <f t="shared" ref="X25:X28" si="29">W25/1000</f>
        <v>58681.370460000006</v>
      </c>
      <c r="Y25" s="3">
        <v>58594134.160000004</v>
      </c>
      <c r="Z25" s="3">
        <f t="shared" si="8"/>
        <v>58594.134160000001</v>
      </c>
      <c r="AA25" s="3">
        <v>56705727.719999991</v>
      </c>
      <c r="AB25" s="3">
        <f t="shared" si="17"/>
        <v>56705.727719999988</v>
      </c>
      <c r="AC25" s="3">
        <v>59269007.842757277</v>
      </c>
      <c r="AD25" s="3">
        <f t="shared" si="18"/>
        <v>59269.007842757281</v>
      </c>
      <c r="AE25" s="3">
        <v>61336338.649999999</v>
      </c>
      <c r="AF25" s="3">
        <f t="shared" si="19"/>
        <v>61336.338649999998</v>
      </c>
      <c r="AG25" s="3">
        <v>60154315.919999994</v>
      </c>
      <c r="AH25" s="3">
        <f t="shared" si="28"/>
        <v>60154.315919999994</v>
      </c>
      <c r="AI25" s="3">
        <v>59252419</v>
      </c>
      <c r="AJ25" s="3">
        <f t="shared" si="13"/>
        <v>59252.419000000002</v>
      </c>
    </row>
    <row r="26" spans="1:36" x14ac:dyDescent="0.2">
      <c r="A26" s="1" t="s">
        <v>15</v>
      </c>
      <c r="B26" s="44">
        <v>601134.44181000011</v>
      </c>
      <c r="C26" s="44">
        <v>595151.81281999988</v>
      </c>
      <c r="D26" s="44">
        <v>570020.53312000004</v>
      </c>
      <c r="E26" s="44">
        <v>563700.88572999998</v>
      </c>
      <c r="F26" s="44">
        <v>564507.19568</v>
      </c>
      <c r="G26" s="44">
        <v>553309.96439999994</v>
      </c>
      <c r="H26" s="44">
        <v>569090.0020286931</v>
      </c>
      <c r="I26" s="207">
        <v>569771.16186999995</v>
      </c>
      <c r="J26" s="1">
        <v>568530.22901000013</v>
      </c>
      <c r="K26" s="1">
        <f t="shared" si="4"/>
        <v>583162.10955000005</v>
      </c>
      <c r="L26" s="133">
        <f t="shared" si="22"/>
        <v>2.5736328155283648</v>
      </c>
      <c r="M26" s="32">
        <f t="shared" si="23"/>
        <v>-2.9897359076425283</v>
      </c>
      <c r="N26" s="32"/>
      <c r="O26" s="3">
        <v>578289395.31000006</v>
      </c>
      <c r="P26" s="3">
        <f>O26/1000</f>
        <v>578289.39531000005</v>
      </c>
      <c r="Q26" s="3">
        <v>601134441.81000006</v>
      </c>
      <c r="R26" s="3">
        <f>Q26/1000</f>
        <v>601134.44181000011</v>
      </c>
      <c r="S26" s="3">
        <v>595151812.81999993</v>
      </c>
      <c r="T26" s="3">
        <f>S26/1000</f>
        <v>595151.81281999988</v>
      </c>
      <c r="U26" s="3">
        <v>570020533.12</v>
      </c>
      <c r="V26" s="3">
        <f t="shared" si="24"/>
        <v>570020.53312000004</v>
      </c>
      <c r="W26" s="3">
        <v>563700885.73000002</v>
      </c>
      <c r="X26" s="3">
        <f t="shared" si="29"/>
        <v>563700.88572999998</v>
      </c>
      <c r="Y26" s="3">
        <v>564507195.67999995</v>
      </c>
      <c r="Z26" s="3">
        <f t="shared" si="8"/>
        <v>564507.19568</v>
      </c>
      <c r="AA26" s="3">
        <v>553309964.39999998</v>
      </c>
      <c r="AB26" s="3">
        <f t="shared" si="17"/>
        <v>553309.96439999994</v>
      </c>
      <c r="AC26" s="3">
        <v>569090002.02869308</v>
      </c>
      <c r="AD26" s="3">
        <f t="shared" si="18"/>
        <v>569090.0020286931</v>
      </c>
      <c r="AE26" s="3">
        <v>569771161.87</v>
      </c>
      <c r="AF26" s="3">
        <f t="shared" si="19"/>
        <v>569771.16186999995</v>
      </c>
      <c r="AG26" s="3">
        <v>568530229.01000011</v>
      </c>
      <c r="AH26" s="3">
        <f t="shared" si="28"/>
        <v>568530.22901000013</v>
      </c>
      <c r="AI26" s="3">
        <v>583162109.55000007</v>
      </c>
      <c r="AJ26" s="3">
        <f t="shared" si="13"/>
        <v>583162.10955000005</v>
      </c>
    </row>
    <row r="27" spans="1:36" x14ac:dyDescent="0.2">
      <c r="A27" s="1" t="s">
        <v>16</v>
      </c>
      <c r="B27" s="44">
        <v>822487.21238000004</v>
      </c>
      <c r="C27" s="44">
        <v>838783.81649000011</v>
      </c>
      <c r="D27" s="44">
        <v>878794.53102000011</v>
      </c>
      <c r="E27" s="44">
        <v>890220.57040000008</v>
      </c>
      <c r="F27" s="44">
        <v>934297.78204999992</v>
      </c>
      <c r="G27" s="44">
        <v>937939.95044000004</v>
      </c>
      <c r="H27" s="44">
        <v>975429.72910323029</v>
      </c>
      <c r="I27" s="207">
        <v>951961.44947999995</v>
      </c>
      <c r="J27" s="1">
        <v>992201.39023000002</v>
      </c>
      <c r="K27" s="1">
        <f t="shared" si="4"/>
        <v>1023075.7262099999</v>
      </c>
      <c r="L27" s="133">
        <f t="shared" si="22"/>
        <v>3.1117005362029322</v>
      </c>
      <c r="M27" s="32">
        <f t="shared" si="23"/>
        <v>24.388040423092349</v>
      </c>
      <c r="N27" s="32"/>
      <c r="O27" s="3">
        <v>789305976.90999997</v>
      </c>
      <c r="P27" s="3">
        <f>O27/1000</f>
        <v>789305.97690999997</v>
      </c>
      <c r="Q27" s="3">
        <v>822487212.38</v>
      </c>
      <c r="R27" s="3">
        <f>Q27/1000</f>
        <v>822487.21238000004</v>
      </c>
      <c r="S27" s="3">
        <v>838783816.49000013</v>
      </c>
      <c r="T27" s="3">
        <f>S27/1000</f>
        <v>838783.81649000011</v>
      </c>
      <c r="U27" s="3">
        <v>878794531.0200001</v>
      </c>
      <c r="V27" s="3">
        <f t="shared" si="24"/>
        <v>878794.53102000011</v>
      </c>
      <c r="W27" s="3">
        <v>890220570.4000001</v>
      </c>
      <c r="X27" s="3">
        <f t="shared" si="29"/>
        <v>890220.57040000008</v>
      </c>
      <c r="Y27" s="3">
        <v>934297782.04999995</v>
      </c>
      <c r="Z27" s="3">
        <f t="shared" si="8"/>
        <v>934297.78204999992</v>
      </c>
      <c r="AA27" s="3">
        <v>937939950.44000006</v>
      </c>
      <c r="AB27" s="3">
        <f t="shared" si="17"/>
        <v>937939.95044000004</v>
      </c>
      <c r="AC27" s="3">
        <v>975429729.10323024</v>
      </c>
      <c r="AD27" s="3">
        <f t="shared" si="18"/>
        <v>975429.72910323029</v>
      </c>
      <c r="AE27" s="3">
        <v>951961449.4799999</v>
      </c>
      <c r="AF27" s="3">
        <f t="shared" si="19"/>
        <v>951961.44947999995</v>
      </c>
      <c r="AG27" s="3">
        <v>992201390.23000002</v>
      </c>
      <c r="AH27" s="3">
        <f t="shared" si="28"/>
        <v>992201.39023000002</v>
      </c>
      <c r="AI27" s="3">
        <v>1023075726.2099999</v>
      </c>
      <c r="AJ27" s="3">
        <f t="shared" si="13"/>
        <v>1023075.7262099999</v>
      </c>
    </row>
    <row r="28" spans="1:36" x14ac:dyDescent="0.2">
      <c r="A28" s="1" t="s">
        <v>17</v>
      </c>
      <c r="B28" s="44">
        <v>35824.83195</v>
      </c>
      <c r="C28" s="44">
        <v>35657.098319999997</v>
      </c>
      <c r="D28" s="44">
        <v>33027.136040000005</v>
      </c>
      <c r="E28" s="44">
        <v>32125.286919999999</v>
      </c>
      <c r="F28" s="44">
        <v>33226.066570000003</v>
      </c>
      <c r="G28" s="44">
        <v>33050.821040000003</v>
      </c>
      <c r="H28" s="44">
        <v>33861.864003013463</v>
      </c>
      <c r="I28" s="207">
        <v>32851.866020000001</v>
      </c>
      <c r="J28" s="1">
        <v>31392.597249999999</v>
      </c>
      <c r="K28" s="1">
        <f t="shared" si="4"/>
        <v>31332.867619999997</v>
      </c>
      <c r="L28" s="133">
        <f t="shared" si="22"/>
        <v>-0.19026660815712418</v>
      </c>
      <c r="M28" s="32">
        <f t="shared" si="23"/>
        <v>-12.538689187068197</v>
      </c>
      <c r="N28" s="32"/>
      <c r="O28" s="3">
        <v>34630540.009999998</v>
      </c>
      <c r="P28" s="3">
        <f>O28/1000</f>
        <v>34630.540009999997</v>
      </c>
      <c r="Q28" s="3">
        <v>35824831.950000003</v>
      </c>
      <c r="R28" s="3">
        <f>Q28/1000</f>
        <v>35824.83195</v>
      </c>
      <c r="S28" s="3">
        <v>35657098.32</v>
      </c>
      <c r="T28" s="3">
        <f>S28/1000</f>
        <v>35657.098319999997</v>
      </c>
      <c r="U28" s="3">
        <v>33027136.040000003</v>
      </c>
      <c r="V28" s="3">
        <f t="shared" si="24"/>
        <v>33027.136040000005</v>
      </c>
      <c r="W28" s="3">
        <v>32125286.919999998</v>
      </c>
      <c r="X28" s="3">
        <f t="shared" si="29"/>
        <v>32125.286919999999</v>
      </c>
      <c r="Y28" s="3">
        <v>33226066.570000004</v>
      </c>
      <c r="Z28" s="3">
        <f t="shared" si="8"/>
        <v>33226.066570000003</v>
      </c>
      <c r="AA28" s="3">
        <v>33050821.039999999</v>
      </c>
      <c r="AB28" s="3">
        <f t="shared" si="17"/>
        <v>33050.821040000003</v>
      </c>
      <c r="AC28" s="3">
        <v>33861864.003013462</v>
      </c>
      <c r="AD28" s="3">
        <f t="shared" si="18"/>
        <v>33861.864003013463</v>
      </c>
      <c r="AE28" s="3">
        <v>32851866.020000003</v>
      </c>
      <c r="AF28" s="3">
        <f t="shared" si="19"/>
        <v>32851.866020000001</v>
      </c>
      <c r="AG28" s="3">
        <v>31392597.25</v>
      </c>
      <c r="AH28" s="3">
        <f t="shared" si="28"/>
        <v>31392.597249999999</v>
      </c>
      <c r="AI28" s="3">
        <v>31332867.619999997</v>
      </c>
      <c r="AJ28" s="3">
        <f t="shared" si="13"/>
        <v>31332.867619999997</v>
      </c>
    </row>
    <row r="29" spans="1:36" x14ac:dyDescent="0.2">
      <c r="B29" s="44"/>
      <c r="C29" s="44"/>
      <c r="D29" s="44"/>
      <c r="E29" s="44"/>
      <c r="F29" s="44"/>
      <c r="G29" s="44"/>
      <c r="H29" s="44"/>
      <c r="I29" s="207"/>
      <c r="L29" s="133"/>
      <c r="M29" s="32"/>
      <c r="N29" s="32"/>
    </row>
    <row r="30" spans="1:36" x14ac:dyDescent="0.2">
      <c r="A30" s="1" t="s">
        <v>18</v>
      </c>
      <c r="B30" s="44">
        <v>2472461.9130899999</v>
      </c>
      <c r="C30" s="44">
        <v>2669807.7131500002</v>
      </c>
      <c r="D30" s="44">
        <v>2654412.8624500004</v>
      </c>
      <c r="E30" s="44">
        <v>2860442.6013799999</v>
      </c>
      <c r="F30" s="44">
        <v>2766926.1302999998</v>
      </c>
      <c r="G30" s="44">
        <v>2823137.6248199996</v>
      </c>
      <c r="H30" s="44">
        <v>3187445.3173788181</v>
      </c>
      <c r="I30" s="207">
        <v>2900921.6109100003</v>
      </c>
      <c r="J30" s="1">
        <v>3093843.7439600001</v>
      </c>
      <c r="K30" s="1">
        <f t="shared" si="4"/>
        <v>3442835.6742500002</v>
      </c>
      <c r="L30" s="133">
        <f t="shared" ref="L30:L34" si="30">(K30-J30)*100/J30</f>
        <v>11.280205439312327</v>
      </c>
      <c r="M30" s="32">
        <f t="shared" ref="M30:M34" si="31">(K30-B30)*100/B30</f>
        <v>39.247268320799314</v>
      </c>
      <c r="N30" s="32"/>
      <c r="O30" s="3">
        <v>2571633572.4000001</v>
      </c>
      <c r="P30" s="3">
        <f>O30/1000</f>
        <v>2571633.5723999999</v>
      </c>
      <c r="Q30" s="3">
        <v>2472461913.0900002</v>
      </c>
      <c r="R30" s="3">
        <f>Q30/1000</f>
        <v>2472461.9130899999</v>
      </c>
      <c r="S30" s="3">
        <v>2669807713.1500001</v>
      </c>
      <c r="T30" s="3">
        <f>S30/1000</f>
        <v>2669807.7131500002</v>
      </c>
      <c r="U30" s="3">
        <v>2654412862.4500003</v>
      </c>
      <c r="V30" s="3">
        <f t="shared" ref="V30:V34" si="32">U30/1000</f>
        <v>2654412.8624500004</v>
      </c>
      <c r="W30" s="3">
        <v>2860442601.3800001</v>
      </c>
      <c r="X30" s="3">
        <f>W30/1000</f>
        <v>2860442.6013799999</v>
      </c>
      <c r="Y30" s="3">
        <v>2766926130.2999997</v>
      </c>
      <c r="Z30" s="3">
        <f t="shared" si="8"/>
        <v>2766926.1302999998</v>
      </c>
      <c r="AA30" s="3">
        <v>2823137624.8199997</v>
      </c>
      <c r="AB30" s="3">
        <f t="shared" ref="AB30" si="33">AA30/1000</f>
        <v>2823137.6248199996</v>
      </c>
      <c r="AC30" s="3">
        <v>3187445317.378818</v>
      </c>
      <c r="AD30" s="3">
        <f t="shared" ref="AD30" si="34">AC30/1000</f>
        <v>3187445.3173788181</v>
      </c>
      <c r="AE30" s="3">
        <v>2900921610.9100003</v>
      </c>
      <c r="AF30" s="3">
        <f t="shared" ref="AF30" si="35">AE30/1000</f>
        <v>2900921.6109100003</v>
      </c>
      <c r="AG30" s="3">
        <v>3093843743.96</v>
      </c>
      <c r="AH30" s="3">
        <f t="shared" ref="AH30:AH34" si="36">AG30/1000</f>
        <v>3093843.7439600001</v>
      </c>
      <c r="AI30" s="3">
        <v>3442835674.25</v>
      </c>
      <c r="AJ30" s="3">
        <f t="shared" si="13"/>
        <v>3442835.6742500002</v>
      </c>
    </row>
    <row r="31" spans="1:36" x14ac:dyDescent="0.2">
      <c r="A31" s="1" t="s">
        <v>19</v>
      </c>
      <c r="B31" s="44">
        <v>1906607.4025899998</v>
      </c>
      <c r="C31" s="44">
        <v>1901253.1291299998</v>
      </c>
      <c r="D31" s="44">
        <v>1895459.68343</v>
      </c>
      <c r="E31" s="44">
        <v>2071572.70236</v>
      </c>
      <c r="F31" s="44">
        <v>2137639.0318899998</v>
      </c>
      <c r="G31" s="44">
        <v>2025991.2090500002</v>
      </c>
      <c r="H31" s="44">
        <v>2121740.915284229</v>
      </c>
      <c r="I31" s="207">
        <v>2217404.7399499998</v>
      </c>
      <c r="J31" s="1">
        <v>2273912.4640899999</v>
      </c>
      <c r="K31" s="1">
        <f t="shared" si="4"/>
        <v>2366134.0204799999</v>
      </c>
      <c r="L31" s="133">
        <f t="shared" si="30"/>
        <v>4.0556335323535118</v>
      </c>
      <c r="M31" s="32">
        <f t="shared" si="31"/>
        <v>24.101795538282484</v>
      </c>
      <c r="N31" s="32"/>
      <c r="O31" s="3">
        <v>1913824566.28</v>
      </c>
      <c r="P31" s="3">
        <f>O31/1000</f>
        <v>1913824.5662799999</v>
      </c>
      <c r="Q31" s="3">
        <v>1906607402.5899999</v>
      </c>
      <c r="R31" s="3">
        <f>Q31/1000</f>
        <v>1906607.4025899998</v>
      </c>
      <c r="S31" s="3">
        <v>1901253129.1299999</v>
      </c>
      <c r="T31" s="3">
        <f>S31/1000</f>
        <v>1901253.1291299998</v>
      </c>
      <c r="U31" s="3">
        <v>1895459683.4300001</v>
      </c>
      <c r="V31" s="3">
        <f t="shared" si="32"/>
        <v>1895459.68343</v>
      </c>
      <c r="W31" s="3">
        <v>2071572702.3599999</v>
      </c>
      <c r="X31" s="3">
        <f t="shared" ref="X31:X34" si="37">W31/1000</f>
        <v>2071572.70236</v>
      </c>
      <c r="Y31" s="3">
        <v>2137639031.8899999</v>
      </c>
      <c r="Z31" s="3">
        <f t="shared" si="8"/>
        <v>2137639.0318899998</v>
      </c>
      <c r="AA31" s="3">
        <v>2025991209.0500002</v>
      </c>
      <c r="AB31" s="3">
        <f t="shared" si="17"/>
        <v>2025991.2090500002</v>
      </c>
      <c r="AC31" s="3">
        <v>2121740915.284229</v>
      </c>
      <c r="AD31" s="3">
        <f t="shared" si="18"/>
        <v>2121740.915284229</v>
      </c>
      <c r="AE31" s="3">
        <v>2217404739.9499998</v>
      </c>
      <c r="AF31" s="3">
        <f t="shared" si="19"/>
        <v>2217404.7399499998</v>
      </c>
      <c r="AG31" s="3">
        <v>2273912464.0899997</v>
      </c>
      <c r="AH31" s="3">
        <f t="shared" si="36"/>
        <v>2273912.4640899999</v>
      </c>
      <c r="AI31" s="3">
        <v>2366134020.48</v>
      </c>
      <c r="AJ31" s="3">
        <f t="shared" si="13"/>
        <v>2366134.0204799999</v>
      </c>
    </row>
    <row r="32" spans="1:36" x14ac:dyDescent="0.2">
      <c r="A32" s="1" t="s">
        <v>20</v>
      </c>
      <c r="B32" s="44">
        <v>107373.79257999999</v>
      </c>
      <c r="C32" s="44">
        <v>103573.90454</v>
      </c>
      <c r="D32" s="44">
        <v>115770.73407000001</v>
      </c>
      <c r="E32" s="44">
        <v>103772.81320999999</v>
      </c>
      <c r="F32" s="44">
        <v>103419.49441000001</v>
      </c>
      <c r="G32" s="44">
        <v>100530.38038999999</v>
      </c>
      <c r="H32" s="44">
        <v>125874.2626026397</v>
      </c>
      <c r="I32" s="207">
        <v>106214.36575999999</v>
      </c>
      <c r="J32" s="1">
        <v>105513.61414000001</v>
      </c>
      <c r="K32" s="1">
        <f t="shared" si="4"/>
        <v>110556.6165</v>
      </c>
      <c r="L32" s="133">
        <f t="shared" si="30"/>
        <v>4.7794802605365465</v>
      </c>
      <c r="M32" s="32">
        <f t="shared" si="31"/>
        <v>2.9642465293648006</v>
      </c>
      <c r="N32" s="32"/>
      <c r="O32" s="3">
        <v>107782659.28999999</v>
      </c>
      <c r="P32" s="3">
        <f>O32/1000</f>
        <v>107782.65929</v>
      </c>
      <c r="Q32" s="3">
        <v>107373792.58</v>
      </c>
      <c r="R32" s="3">
        <f>Q32/1000</f>
        <v>107373.79257999999</v>
      </c>
      <c r="S32" s="3">
        <v>103573904.54000001</v>
      </c>
      <c r="T32" s="3">
        <f>S32/1000</f>
        <v>103573.90454</v>
      </c>
      <c r="U32" s="3">
        <v>115770734.07000001</v>
      </c>
      <c r="V32" s="3">
        <f t="shared" si="32"/>
        <v>115770.73407000001</v>
      </c>
      <c r="W32" s="3">
        <v>103772813.20999999</v>
      </c>
      <c r="X32" s="3">
        <f t="shared" si="37"/>
        <v>103772.81320999999</v>
      </c>
      <c r="Y32" s="3">
        <v>103419494.41000001</v>
      </c>
      <c r="Z32" s="3">
        <f t="shared" si="8"/>
        <v>103419.49441000001</v>
      </c>
      <c r="AA32" s="3">
        <v>100530380.38999999</v>
      </c>
      <c r="AB32" s="3">
        <f t="shared" si="17"/>
        <v>100530.38038999999</v>
      </c>
      <c r="AC32" s="3">
        <v>125874262.6026397</v>
      </c>
      <c r="AD32" s="3">
        <f t="shared" si="18"/>
        <v>125874.2626026397</v>
      </c>
      <c r="AE32" s="3">
        <v>106214365.75999999</v>
      </c>
      <c r="AF32" s="3">
        <f t="shared" si="19"/>
        <v>106214.36575999999</v>
      </c>
      <c r="AG32" s="3">
        <v>105513614.14</v>
      </c>
      <c r="AH32" s="3">
        <f t="shared" si="36"/>
        <v>105513.61414000001</v>
      </c>
      <c r="AI32" s="3">
        <v>110556616.5</v>
      </c>
      <c r="AJ32" s="3">
        <f t="shared" si="13"/>
        <v>110556.6165</v>
      </c>
    </row>
    <row r="33" spans="1:36" x14ac:dyDescent="0.2">
      <c r="A33" s="1" t="s">
        <v>21</v>
      </c>
      <c r="B33" s="44">
        <v>230891.71936999998</v>
      </c>
      <c r="C33" s="44">
        <v>220764.03472000003</v>
      </c>
      <c r="D33" s="44">
        <v>222520.41214999999</v>
      </c>
      <c r="E33" s="44">
        <v>218951.37502000001</v>
      </c>
      <c r="F33" s="44">
        <v>225663.09419000003</v>
      </c>
      <c r="G33" s="44">
        <v>238886.12235999998</v>
      </c>
      <c r="H33" s="44">
        <v>265231.5230319965</v>
      </c>
      <c r="I33" s="207">
        <v>251796.13623</v>
      </c>
      <c r="J33" s="1">
        <v>255008.28838000001</v>
      </c>
      <c r="K33" s="1">
        <f t="shared" si="4"/>
        <v>258156.62129999997</v>
      </c>
      <c r="L33" s="133">
        <f t="shared" si="30"/>
        <v>1.2346002320161751</v>
      </c>
      <c r="M33" s="32">
        <f t="shared" si="31"/>
        <v>11.808523061976276</v>
      </c>
      <c r="N33" s="32"/>
      <c r="O33" s="3">
        <v>216408821.42999995</v>
      </c>
      <c r="P33" s="3">
        <f>O33/1000</f>
        <v>216408.82142999995</v>
      </c>
      <c r="Q33" s="3">
        <v>230891719.36999997</v>
      </c>
      <c r="R33" s="3">
        <f>Q33/1000</f>
        <v>230891.71936999998</v>
      </c>
      <c r="S33" s="3">
        <v>220764034.72000003</v>
      </c>
      <c r="T33" s="3">
        <f>S33/1000</f>
        <v>220764.03472000003</v>
      </c>
      <c r="U33" s="3">
        <v>222520412.14999998</v>
      </c>
      <c r="V33" s="3">
        <f t="shared" si="32"/>
        <v>222520.41214999999</v>
      </c>
      <c r="W33" s="3">
        <v>218951375.02000001</v>
      </c>
      <c r="X33" s="3">
        <f t="shared" si="37"/>
        <v>218951.37502000001</v>
      </c>
      <c r="Y33" s="3">
        <v>225663094.19000003</v>
      </c>
      <c r="Z33" s="3">
        <f t="shared" si="8"/>
        <v>225663.09419000003</v>
      </c>
      <c r="AA33" s="3">
        <v>238886122.35999998</v>
      </c>
      <c r="AB33" s="3">
        <f t="shared" si="17"/>
        <v>238886.12235999998</v>
      </c>
      <c r="AC33" s="3">
        <v>265231523.03199652</v>
      </c>
      <c r="AD33" s="3">
        <f t="shared" si="18"/>
        <v>265231.5230319965</v>
      </c>
      <c r="AE33" s="3">
        <v>251796136.22999999</v>
      </c>
      <c r="AF33" s="3">
        <f t="shared" si="19"/>
        <v>251796.13623</v>
      </c>
      <c r="AG33" s="3">
        <v>255008288.38000003</v>
      </c>
      <c r="AH33" s="3">
        <f t="shared" si="36"/>
        <v>255008.28838000001</v>
      </c>
      <c r="AI33" s="3">
        <v>258156621.29999998</v>
      </c>
      <c r="AJ33" s="3">
        <f t="shared" si="13"/>
        <v>258156.62129999997</v>
      </c>
    </row>
    <row r="34" spans="1:36" x14ac:dyDescent="0.2">
      <c r="A34" s="1" t="s">
        <v>22</v>
      </c>
      <c r="B34" s="44">
        <v>51536.655350000001</v>
      </c>
      <c r="C34" s="44">
        <v>54489.680079999998</v>
      </c>
      <c r="D34" s="44">
        <v>50817.730009999999</v>
      </c>
      <c r="E34" s="44">
        <v>45096.262649999997</v>
      </c>
      <c r="F34" s="44">
        <v>43146.745670000004</v>
      </c>
      <c r="G34" s="44">
        <v>50236.514240000004</v>
      </c>
      <c r="H34" s="44">
        <v>48701.988856618904</v>
      </c>
      <c r="I34" s="207">
        <v>49179.580860000002</v>
      </c>
      <c r="J34" s="1">
        <v>51099.730430000003</v>
      </c>
      <c r="K34" s="1">
        <f t="shared" si="4"/>
        <v>62241.698910000006</v>
      </c>
      <c r="L34" s="133">
        <f t="shared" si="30"/>
        <v>21.804358626241783</v>
      </c>
      <c r="M34" s="32">
        <f t="shared" si="31"/>
        <v>20.771707995598526</v>
      </c>
      <c r="N34" s="32"/>
      <c r="O34" s="3">
        <v>48033557.200000003</v>
      </c>
      <c r="P34" s="3">
        <f>O34/1000</f>
        <v>48033.557200000003</v>
      </c>
      <c r="Q34" s="3">
        <v>51536655.350000001</v>
      </c>
      <c r="R34" s="3">
        <f>Q34/1000</f>
        <v>51536.655350000001</v>
      </c>
      <c r="S34" s="3">
        <v>54489680.079999998</v>
      </c>
      <c r="T34" s="3">
        <f>S34/1000</f>
        <v>54489.680079999998</v>
      </c>
      <c r="U34" s="3">
        <v>50817730.009999998</v>
      </c>
      <c r="V34" s="3">
        <f t="shared" si="32"/>
        <v>50817.730009999999</v>
      </c>
      <c r="W34" s="3">
        <v>45096262.649999999</v>
      </c>
      <c r="X34" s="3">
        <f t="shared" si="37"/>
        <v>45096.262649999997</v>
      </c>
      <c r="Y34" s="3">
        <v>43146745.670000002</v>
      </c>
      <c r="Z34" s="3">
        <f t="shared" si="8"/>
        <v>43146.745670000004</v>
      </c>
      <c r="AA34" s="3">
        <v>50236514.240000002</v>
      </c>
      <c r="AB34" s="3">
        <f t="shared" si="17"/>
        <v>50236.514240000004</v>
      </c>
      <c r="AC34" s="3">
        <v>48701988.856618904</v>
      </c>
      <c r="AD34" s="3">
        <f t="shared" si="18"/>
        <v>48701.988856618904</v>
      </c>
      <c r="AE34" s="3">
        <v>49179580.859999999</v>
      </c>
      <c r="AF34" s="3">
        <f t="shared" si="19"/>
        <v>49179.580860000002</v>
      </c>
      <c r="AG34" s="3">
        <v>51099730.43</v>
      </c>
      <c r="AH34" s="3">
        <f t="shared" si="36"/>
        <v>51099.730430000003</v>
      </c>
      <c r="AI34" s="3">
        <v>62241698.910000004</v>
      </c>
      <c r="AJ34" s="3">
        <f t="shared" si="13"/>
        <v>62241.698910000006</v>
      </c>
    </row>
    <row r="35" spans="1:36" x14ac:dyDescent="0.2">
      <c r="B35" s="44"/>
      <c r="C35" s="44"/>
      <c r="D35" s="44"/>
      <c r="E35" s="44"/>
      <c r="F35" s="44"/>
      <c r="G35" s="44"/>
      <c r="H35" s="44"/>
      <c r="I35" s="207"/>
      <c r="L35" s="133"/>
      <c r="M35" s="32"/>
      <c r="N35" s="32"/>
    </row>
    <row r="36" spans="1:36" x14ac:dyDescent="0.2">
      <c r="A36" s="1" t="s">
        <v>23</v>
      </c>
      <c r="B36" s="44">
        <v>65072.828959999999</v>
      </c>
      <c r="C36" s="44">
        <v>59275.770820000005</v>
      </c>
      <c r="D36" s="44">
        <v>58856.256740000004</v>
      </c>
      <c r="E36" s="44">
        <v>58500.765770000005</v>
      </c>
      <c r="F36" s="44">
        <v>60388.172930000001</v>
      </c>
      <c r="G36" s="44">
        <v>60187.995019999995</v>
      </c>
      <c r="H36" s="44">
        <v>60776.936545613746</v>
      </c>
      <c r="I36" s="207">
        <v>60719.372969999997</v>
      </c>
      <c r="J36" s="1">
        <v>60559.389149999995</v>
      </c>
      <c r="K36" s="1">
        <f t="shared" si="4"/>
        <v>66845.851200000005</v>
      </c>
      <c r="L36" s="133">
        <f t="shared" ref="L36:L39" si="38">(K36-J36)*100/J36</f>
        <v>10.380656308188685</v>
      </c>
      <c r="M36" s="32">
        <f t="shared" ref="M36:M39" si="39">(K36-B36)*100/B36</f>
        <v>2.7246736746144467</v>
      </c>
      <c r="N36" s="32"/>
      <c r="O36" s="3">
        <v>64048579.719999999</v>
      </c>
      <c r="P36" s="3">
        <f>O36/1000</f>
        <v>64048.579720000002</v>
      </c>
      <c r="Q36" s="3">
        <v>65072828.960000001</v>
      </c>
      <c r="R36" s="3">
        <f>Q36/1000</f>
        <v>65072.828959999999</v>
      </c>
      <c r="S36" s="3">
        <v>59275770.820000008</v>
      </c>
      <c r="T36" s="3">
        <f>S36/1000</f>
        <v>59275.770820000005</v>
      </c>
      <c r="U36" s="3">
        <v>58856256.740000002</v>
      </c>
      <c r="V36" s="3">
        <f t="shared" ref="V36:V39" si="40">U36/1000</f>
        <v>58856.256740000004</v>
      </c>
      <c r="W36" s="3">
        <v>58500765.770000003</v>
      </c>
      <c r="X36" s="3">
        <f>W36/1000</f>
        <v>58500.765770000005</v>
      </c>
      <c r="Y36" s="3">
        <v>60388172.93</v>
      </c>
      <c r="Z36" s="3">
        <f t="shared" si="8"/>
        <v>60388.172930000001</v>
      </c>
      <c r="AA36" s="3">
        <v>60187995.019999996</v>
      </c>
      <c r="AB36" s="3">
        <f t="shared" ref="AB36" si="41">AA36/1000</f>
        <v>60187.995019999995</v>
      </c>
      <c r="AC36" s="3">
        <v>60776936.545613743</v>
      </c>
      <c r="AD36" s="3">
        <f t="shared" ref="AD36" si="42">AC36/1000</f>
        <v>60776.936545613746</v>
      </c>
      <c r="AE36" s="3">
        <v>60719372.969999999</v>
      </c>
      <c r="AF36" s="3">
        <f t="shared" ref="AF36" si="43">AE36/1000</f>
        <v>60719.372969999997</v>
      </c>
      <c r="AG36" s="3">
        <v>60559389.149999999</v>
      </c>
      <c r="AH36" s="3">
        <f t="shared" ref="AH36:AH39" si="44">AG36/1000</f>
        <v>60559.389149999995</v>
      </c>
      <c r="AI36" s="3">
        <v>66845851.200000003</v>
      </c>
      <c r="AJ36" s="3">
        <f t="shared" si="13"/>
        <v>66845.851200000005</v>
      </c>
    </row>
    <row r="37" spans="1:36" x14ac:dyDescent="0.2">
      <c r="A37" s="1" t="s">
        <v>24</v>
      </c>
      <c r="B37" s="44">
        <v>288551.26263999991</v>
      </c>
      <c r="C37" s="44">
        <v>298571.79014999996</v>
      </c>
      <c r="D37" s="44">
        <v>312305.42418999999</v>
      </c>
      <c r="E37" s="44">
        <v>303309.51235000009</v>
      </c>
      <c r="F37" s="44">
        <v>314438.49354</v>
      </c>
      <c r="G37" s="44">
        <v>328495.89882999996</v>
      </c>
      <c r="H37" s="44">
        <v>327081.14007010864</v>
      </c>
      <c r="I37" s="207">
        <v>328081.86897999997</v>
      </c>
      <c r="J37" s="1">
        <v>316898.30193999998</v>
      </c>
      <c r="K37" s="1">
        <f t="shared" si="4"/>
        <v>329644.65915000002</v>
      </c>
      <c r="L37" s="229">
        <f t="shared" si="38"/>
        <v>4.0222232596290093</v>
      </c>
      <c r="M37" s="261">
        <f t="shared" si="39"/>
        <v>14.241281127668719</v>
      </c>
      <c r="N37" s="32"/>
      <c r="O37" s="3">
        <v>304888689.95000005</v>
      </c>
      <c r="P37" s="3">
        <f>O37/1000</f>
        <v>304888.68995000003</v>
      </c>
      <c r="Q37" s="3">
        <v>288551262.63999993</v>
      </c>
      <c r="R37" s="3">
        <f>Q37/1000</f>
        <v>288551.26263999991</v>
      </c>
      <c r="S37" s="3">
        <v>298571790.14999998</v>
      </c>
      <c r="T37" s="3">
        <f>S37/1000</f>
        <v>298571.79014999996</v>
      </c>
      <c r="U37" s="3">
        <v>312305424.19</v>
      </c>
      <c r="V37" s="3">
        <f t="shared" si="40"/>
        <v>312305.42418999999</v>
      </c>
      <c r="W37" s="3">
        <v>303309512.35000008</v>
      </c>
      <c r="X37" s="3">
        <f t="shared" ref="X37:X39" si="45">W37/1000</f>
        <v>303309.51235000009</v>
      </c>
      <c r="Y37" s="3">
        <v>314438493.54000002</v>
      </c>
      <c r="Z37" s="3">
        <f t="shared" si="8"/>
        <v>314438.49354</v>
      </c>
      <c r="AA37" s="3">
        <v>328495898.82999998</v>
      </c>
      <c r="AB37" s="3">
        <f t="shared" si="17"/>
        <v>328495.89882999996</v>
      </c>
      <c r="AC37" s="3">
        <v>327081140.07010865</v>
      </c>
      <c r="AD37" s="3">
        <f t="shared" si="18"/>
        <v>327081.14007010864</v>
      </c>
      <c r="AE37" s="3">
        <v>328081868.97999996</v>
      </c>
      <c r="AF37" s="3">
        <f t="shared" si="19"/>
        <v>328081.86897999997</v>
      </c>
      <c r="AG37" s="3">
        <v>316898301.94</v>
      </c>
      <c r="AH37" s="3">
        <f t="shared" si="44"/>
        <v>316898.30193999998</v>
      </c>
      <c r="AI37" s="3">
        <v>329644659.15000004</v>
      </c>
      <c r="AJ37" s="3">
        <f t="shared" si="13"/>
        <v>329644.65915000002</v>
      </c>
    </row>
    <row r="38" spans="1:36" x14ac:dyDescent="0.2">
      <c r="A38" s="1" t="s">
        <v>25</v>
      </c>
      <c r="B38" s="44">
        <v>241545.13740999997</v>
      </c>
      <c r="C38" s="44">
        <v>241301.10037999996</v>
      </c>
      <c r="D38" s="44">
        <v>211731.60009999995</v>
      </c>
      <c r="E38" s="44">
        <v>200561.35365</v>
      </c>
      <c r="F38" s="44">
        <v>212408.83090999999</v>
      </c>
      <c r="G38" s="44">
        <v>247422.02688000005</v>
      </c>
      <c r="H38" s="44">
        <v>232518.36170795813</v>
      </c>
      <c r="I38" s="207">
        <v>235241.45466999998</v>
      </c>
      <c r="J38" s="1">
        <v>242879.15617000003</v>
      </c>
      <c r="K38" s="1">
        <f t="shared" si="4"/>
        <v>264741.40661999997</v>
      </c>
      <c r="L38" s="229">
        <f t="shared" si="38"/>
        <v>9.0012872223163285</v>
      </c>
      <c r="M38" s="261">
        <f t="shared" si="39"/>
        <v>9.6032855220043345</v>
      </c>
      <c r="N38" s="32"/>
      <c r="O38" s="3">
        <v>190072857.63000003</v>
      </c>
      <c r="P38" s="3">
        <f>O38/1000</f>
        <v>190072.85763000001</v>
      </c>
      <c r="Q38" s="3">
        <v>241545137.40999997</v>
      </c>
      <c r="R38" s="3">
        <f>Q38/1000</f>
        <v>241545.13740999997</v>
      </c>
      <c r="S38" s="3">
        <v>241301100.37999997</v>
      </c>
      <c r="T38" s="3">
        <f>S38/1000</f>
        <v>241301.10037999996</v>
      </c>
      <c r="U38" s="3">
        <v>211731600.09999996</v>
      </c>
      <c r="V38" s="3">
        <f t="shared" si="40"/>
        <v>211731.60009999995</v>
      </c>
      <c r="W38" s="3">
        <v>200561353.65000001</v>
      </c>
      <c r="X38" s="3">
        <f t="shared" si="45"/>
        <v>200561.35365</v>
      </c>
      <c r="Y38" s="3">
        <v>212408830.91</v>
      </c>
      <c r="Z38" s="3">
        <f t="shared" si="8"/>
        <v>212408.83090999999</v>
      </c>
      <c r="AA38" s="3">
        <v>247422026.88000005</v>
      </c>
      <c r="AB38" s="3">
        <f t="shared" si="17"/>
        <v>247422.02688000005</v>
      </c>
      <c r="AC38" s="3">
        <v>232518361.70795813</v>
      </c>
      <c r="AD38" s="3">
        <f t="shared" si="18"/>
        <v>232518.36170795813</v>
      </c>
      <c r="AE38" s="3">
        <v>235241454.66999999</v>
      </c>
      <c r="AF38" s="3">
        <f t="shared" si="19"/>
        <v>235241.45466999998</v>
      </c>
      <c r="AG38" s="3">
        <v>242879156.17000002</v>
      </c>
      <c r="AH38" s="3">
        <f t="shared" si="44"/>
        <v>242879.15617000003</v>
      </c>
      <c r="AI38" s="3">
        <v>264741406.61999995</v>
      </c>
      <c r="AJ38" s="3">
        <f t="shared" si="13"/>
        <v>264741.40661999997</v>
      </c>
    </row>
    <row r="39" spans="1:36" x14ac:dyDescent="0.2">
      <c r="A39" s="15" t="s">
        <v>26</v>
      </c>
      <c r="B39" s="101">
        <v>140863.89058000001</v>
      </c>
      <c r="C39" s="101">
        <v>127593.74983000002</v>
      </c>
      <c r="D39" s="101">
        <v>126256.81959999999</v>
      </c>
      <c r="E39" s="101">
        <v>112852.71738000002</v>
      </c>
      <c r="F39" s="101">
        <v>109479.55111</v>
      </c>
      <c r="G39" s="101">
        <v>118834.39219</v>
      </c>
      <c r="H39" s="101">
        <v>134012.43181844804</v>
      </c>
      <c r="I39" s="207">
        <v>129023.42044398526</v>
      </c>
      <c r="J39" s="1">
        <v>125174.53507000001</v>
      </c>
      <c r="K39" s="1">
        <f t="shared" si="4"/>
        <v>123701.64635</v>
      </c>
      <c r="L39" s="138">
        <f t="shared" si="38"/>
        <v>-1.1766680173218533</v>
      </c>
      <c r="M39" s="48">
        <f t="shared" si="39"/>
        <v>-12.183565397303262</v>
      </c>
      <c r="N39" s="261"/>
      <c r="O39" s="3">
        <v>127587360.67</v>
      </c>
      <c r="P39" s="3">
        <f>O39/1000</f>
        <v>127587.36066999999</v>
      </c>
      <c r="Q39" s="3">
        <v>140863890.58000001</v>
      </c>
      <c r="R39" s="3">
        <f>Q39/1000</f>
        <v>140863.89058000001</v>
      </c>
      <c r="S39" s="3">
        <v>127593749.83000001</v>
      </c>
      <c r="T39" s="3">
        <f>S39/1000</f>
        <v>127593.74983000002</v>
      </c>
      <c r="U39" s="3">
        <v>126256819.59999999</v>
      </c>
      <c r="V39" s="3">
        <f t="shared" si="40"/>
        <v>126256.81959999999</v>
      </c>
      <c r="W39" s="3">
        <v>112852717.38000001</v>
      </c>
      <c r="X39" s="3">
        <f t="shared" si="45"/>
        <v>112852.71738000002</v>
      </c>
      <c r="Y39" s="3">
        <v>109479551.11</v>
      </c>
      <c r="Z39" s="3">
        <f t="shared" si="8"/>
        <v>109479.55111</v>
      </c>
      <c r="AA39" s="3">
        <v>118834392.19</v>
      </c>
      <c r="AB39" s="3">
        <f t="shared" si="17"/>
        <v>118834.39219</v>
      </c>
      <c r="AC39" s="3">
        <v>134012431.81844804</v>
      </c>
      <c r="AD39" s="3">
        <f t="shared" si="18"/>
        <v>134012.43181844804</v>
      </c>
      <c r="AE39" s="3">
        <v>129023420.44398527</v>
      </c>
      <c r="AF39" s="3">
        <f t="shared" si="19"/>
        <v>129023.42044398526</v>
      </c>
      <c r="AG39" s="3">
        <v>125174535.07000001</v>
      </c>
      <c r="AH39" s="3">
        <f t="shared" si="44"/>
        <v>125174.53507000001</v>
      </c>
      <c r="AI39" s="3">
        <v>123701646.34999999</v>
      </c>
      <c r="AJ39" s="3">
        <f t="shared" si="13"/>
        <v>123701.64635</v>
      </c>
    </row>
    <row r="40" spans="1:36" x14ac:dyDescent="0.2">
      <c r="A40" s="1" t="s">
        <v>199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7"/>
      <c r="M40" s="32"/>
      <c r="N40" s="32"/>
    </row>
    <row r="41" spans="1:36" x14ac:dyDescent="0.2">
      <c r="M41" s="32"/>
      <c r="N41" s="32"/>
    </row>
    <row r="42" spans="1:36" x14ac:dyDescent="0.2">
      <c r="A42" s="3"/>
    </row>
    <row r="55" spans="6:6" x14ac:dyDescent="0.2">
      <c r="F55" s="1" t="s">
        <v>307</v>
      </c>
    </row>
  </sheetData>
  <mergeCells count="4">
    <mergeCell ref="A1:L1"/>
    <mergeCell ref="A3:L3"/>
    <mergeCell ref="A4:L4"/>
    <mergeCell ref="L7:M7"/>
  </mergeCells>
  <phoneticPr fontId="2" type="noConversion"/>
  <printOptions horizontalCentered="1"/>
  <pageMargins left="0.34" right="0.36" top="1" bottom="0.93" header="0.5" footer="0.52"/>
  <pageSetup scale="8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BF42"/>
  <sheetViews>
    <sheetView view="pageBreakPreview" topLeftCell="AO2" zoomScaleNormal="100" zoomScaleSheetLayoutView="100" workbookViewId="0">
      <selection activeCell="BA32" sqref="BA32"/>
    </sheetView>
  </sheetViews>
  <sheetFormatPr defaultColWidth="10" defaultRowHeight="12.75" x14ac:dyDescent="0.2"/>
  <cols>
    <col min="1" max="1" width="12.875" style="23" customWidth="1"/>
    <col min="2" max="11" width="12.625" style="23" customWidth="1"/>
    <col min="12" max="12" width="9.25" style="23" customWidth="1"/>
    <col min="13" max="13" width="8.375" style="23" customWidth="1"/>
    <col min="14" max="14" width="10.125" style="23" customWidth="1"/>
    <col min="15" max="15" width="5.125" style="23" customWidth="1"/>
    <col min="16" max="16" width="11.75" style="23" bestFit="1" customWidth="1"/>
    <col min="17" max="17" width="10.875" style="23" bestFit="1" customWidth="1"/>
    <col min="18" max="18" width="12.125" style="23" bestFit="1" customWidth="1"/>
    <col min="19" max="19" width="10.125" style="23" customWidth="1"/>
    <col min="20" max="20" width="11.75" style="23" bestFit="1" customWidth="1"/>
    <col min="21" max="21" width="10.125" style="23" customWidth="1"/>
    <col min="22" max="22" width="12" style="23" bestFit="1" customWidth="1"/>
    <col min="23" max="23" width="10.125" style="23" customWidth="1"/>
    <col min="24" max="24" width="11.75" style="23" bestFit="1" customWidth="1"/>
    <col min="25" max="25" width="10.125" style="23" customWidth="1"/>
    <col min="26" max="26" width="12.125" style="23" bestFit="1" customWidth="1"/>
    <col min="27" max="27" width="10.125" style="23" customWidth="1"/>
    <col min="28" max="28" width="15.125" style="23" bestFit="1" customWidth="1"/>
    <col min="29" max="29" width="10.875" style="23" bestFit="1" customWidth="1"/>
    <col min="30" max="30" width="12.125" style="23" customWidth="1"/>
    <col min="31" max="31" width="5.25" style="23" customWidth="1"/>
    <col min="32" max="32" width="12.625" style="23" customWidth="1"/>
    <col min="33" max="33" width="13.125" style="23" customWidth="1"/>
    <col min="34" max="34" width="12.5" style="23" customWidth="1"/>
    <col min="35" max="35" width="10" style="23"/>
    <col min="36" max="36" width="10.75" style="23" bestFit="1" customWidth="1"/>
    <col min="37" max="37" width="10.125" style="23" bestFit="1" customWidth="1"/>
    <col min="38" max="38" width="10.75" style="23" bestFit="1" customWidth="1"/>
    <col min="39" max="39" width="10" style="23"/>
    <col min="40" max="40" width="10.75" style="23" bestFit="1" customWidth="1"/>
    <col min="41" max="41" width="10.125" style="23" bestFit="1" customWidth="1"/>
    <col min="42" max="42" width="10.75" style="23" bestFit="1" customWidth="1"/>
    <col min="43" max="43" width="10" style="23"/>
    <col min="44" max="44" width="10.75" style="23" bestFit="1" customWidth="1"/>
    <col min="45" max="45" width="10.125" style="23" bestFit="1" customWidth="1"/>
    <col min="46" max="46" width="10.75" style="23" bestFit="1" customWidth="1"/>
    <col min="47" max="51" width="10" style="23"/>
    <col min="52" max="52" width="11.875" style="23" customWidth="1"/>
    <col min="53" max="53" width="10" style="23"/>
    <col min="54" max="54" width="12" style="23" bestFit="1" customWidth="1"/>
    <col min="55" max="55" width="10" style="23"/>
    <col min="56" max="56" width="11.875" style="23" customWidth="1"/>
    <col min="57" max="57" width="10" style="23"/>
    <col min="58" max="58" width="12" style="23" bestFit="1" customWidth="1"/>
    <col min="59" max="16384" width="10" style="23"/>
  </cols>
  <sheetData>
    <row r="1" spans="1:58" ht="15.75" customHeight="1" x14ac:dyDescent="0.2">
      <c r="A1" s="296" t="s">
        <v>43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58" x14ac:dyDescent="0.2">
      <c r="A2" s="11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58" s="46" customFormat="1" ht="12.75" customHeight="1" x14ac:dyDescent="0.25">
      <c r="A3" s="296" t="s">
        <v>291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68"/>
    </row>
    <row r="4" spans="1:58" s="3" customFormat="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58" ht="16.5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P5" s="321" t="s">
        <v>159</v>
      </c>
      <c r="Q5" s="321"/>
      <c r="R5" s="321"/>
      <c r="T5" s="320" t="s">
        <v>170</v>
      </c>
      <c r="U5" s="321"/>
      <c r="V5" s="321"/>
      <c r="X5" s="320" t="s">
        <v>184</v>
      </c>
      <c r="Y5" s="320"/>
      <c r="Z5" s="320"/>
      <c r="AB5" s="1" t="s">
        <v>204</v>
      </c>
      <c r="AF5" s="1" t="s">
        <v>230</v>
      </c>
      <c r="AJ5" s="1" t="s">
        <v>240</v>
      </c>
      <c r="AN5" s="23" t="s">
        <v>240</v>
      </c>
      <c r="AO5" s="1" t="s">
        <v>248</v>
      </c>
      <c r="AR5" s="1" t="s">
        <v>258</v>
      </c>
      <c r="AS5" s="1"/>
      <c r="AV5" s="1" t="s">
        <v>270</v>
      </c>
      <c r="AZ5" s="1" t="s">
        <v>279</v>
      </c>
      <c r="BD5" s="1" t="s">
        <v>296</v>
      </c>
    </row>
    <row r="6" spans="1:5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P6" s="23" t="s">
        <v>105</v>
      </c>
      <c r="T6" s="23" t="s">
        <v>105</v>
      </c>
      <c r="X6" s="23" t="s">
        <v>105</v>
      </c>
      <c r="AB6" s="23" t="s">
        <v>105</v>
      </c>
      <c r="AF6" s="23" t="s">
        <v>105</v>
      </c>
      <c r="AJ6" s="23" t="s">
        <v>105</v>
      </c>
      <c r="AN6" s="23" t="s">
        <v>105</v>
      </c>
      <c r="AR6" s="23" t="s">
        <v>105</v>
      </c>
      <c r="AV6" s="23" t="s">
        <v>105</v>
      </c>
      <c r="AZ6" s="23" t="s">
        <v>105</v>
      </c>
      <c r="BD6" s="23" t="s">
        <v>105</v>
      </c>
    </row>
    <row r="7" spans="1:58" ht="12.75" customHeigh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98" t="s">
        <v>27</v>
      </c>
      <c r="M7" s="298"/>
      <c r="P7" s="120"/>
      <c r="Q7" s="126"/>
      <c r="R7" s="121"/>
      <c r="T7" s="120"/>
      <c r="U7" s="126"/>
      <c r="V7" s="121"/>
      <c r="X7" s="120"/>
      <c r="Y7" s="126"/>
      <c r="Z7" s="121"/>
      <c r="AB7" s="120"/>
      <c r="AC7" s="126"/>
      <c r="AD7" s="121"/>
      <c r="AF7" s="120"/>
      <c r="AG7" s="126"/>
      <c r="AH7" s="121"/>
      <c r="AJ7" s="120"/>
      <c r="AK7" s="126"/>
      <c r="AL7" s="121"/>
    </row>
    <row r="8" spans="1:58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P8" s="122" t="s">
        <v>122</v>
      </c>
      <c r="Q8" s="127"/>
      <c r="R8" s="123" t="s">
        <v>62</v>
      </c>
      <c r="T8" s="122" t="s">
        <v>122</v>
      </c>
      <c r="U8" s="127"/>
      <c r="V8" s="123" t="s">
        <v>62</v>
      </c>
      <c r="X8" s="122" t="s">
        <v>122</v>
      </c>
      <c r="Y8" s="127"/>
      <c r="Z8" s="123" t="s">
        <v>62</v>
      </c>
      <c r="AB8" s="122" t="s">
        <v>122</v>
      </c>
      <c r="AC8" s="127"/>
      <c r="AD8" s="123" t="s">
        <v>62</v>
      </c>
      <c r="AF8" s="122" t="s">
        <v>122</v>
      </c>
      <c r="AG8" s="127"/>
      <c r="AH8" s="123" t="s">
        <v>62</v>
      </c>
      <c r="AJ8" s="122" t="s">
        <v>122</v>
      </c>
      <c r="AK8" s="127"/>
      <c r="AL8" s="123" t="s">
        <v>62</v>
      </c>
      <c r="AN8" s="23" t="s">
        <v>122</v>
      </c>
      <c r="AP8" s="23" t="s">
        <v>62</v>
      </c>
      <c r="AR8" s="23" t="s">
        <v>122</v>
      </c>
      <c r="AT8" s="23" t="s">
        <v>62</v>
      </c>
      <c r="AV8" s="23" t="s">
        <v>122</v>
      </c>
      <c r="AX8" s="23" t="s">
        <v>62</v>
      </c>
      <c r="AZ8" s="23" t="s">
        <v>122</v>
      </c>
      <c r="BB8" s="23" t="s">
        <v>62</v>
      </c>
      <c r="BD8" s="23" t="s">
        <v>122</v>
      </c>
      <c r="BF8" s="23" t="s">
        <v>62</v>
      </c>
    </row>
    <row r="9" spans="1:58" ht="13.5" customHeight="1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P9" s="124" t="s">
        <v>123</v>
      </c>
      <c r="Q9" s="128" t="s">
        <v>77</v>
      </c>
      <c r="R9" s="125" t="s">
        <v>106</v>
      </c>
      <c r="T9" s="124" t="s">
        <v>123</v>
      </c>
      <c r="U9" s="128" t="s">
        <v>77</v>
      </c>
      <c r="V9" s="125" t="s">
        <v>106</v>
      </c>
      <c r="X9" s="124" t="s">
        <v>123</v>
      </c>
      <c r="Y9" s="128" t="s">
        <v>77</v>
      </c>
      <c r="Z9" s="125" t="s">
        <v>106</v>
      </c>
      <c r="AB9" s="124" t="s">
        <v>123</v>
      </c>
      <c r="AC9" s="128" t="s">
        <v>77</v>
      </c>
      <c r="AD9" s="125" t="s">
        <v>106</v>
      </c>
      <c r="AF9" s="124" t="s">
        <v>123</v>
      </c>
      <c r="AG9" s="128" t="s">
        <v>77</v>
      </c>
      <c r="AH9" s="125" t="s">
        <v>106</v>
      </c>
      <c r="AJ9" s="124" t="s">
        <v>123</v>
      </c>
      <c r="AK9" s="128" t="s">
        <v>77</v>
      </c>
      <c r="AL9" s="125" t="s">
        <v>106</v>
      </c>
      <c r="AN9" s="23" t="s">
        <v>123</v>
      </c>
      <c r="AO9" s="23" t="s">
        <v>77</v>
      </c>
      <c r="AP9" s="23" t="s">
        <v>106</v>
      </c>
      <c r="AR9" s="23" t="s">
        <v>123</v>
      </c>
      <c r="AS9" s="23" t="s">
        <v>77</v>
      </c>
      <c r="AT9" s="23" t="s">
        <v>106</v>
      </c>
      <c r="AV9" s="23" t="s">
        <v>123</v>
      </c>
      <c r="AW9" s="23" t="s">
        <v>77</v>
      </c>
      <c r="AX9" s="23" t="s">
        <v>106</v>
      </c>
      <c r="AZ9" s="23" t="s">
        <v>123</v>
      </c>
      <c r="BA9" s="23" t="s">
        <v>77</v>
      </c>
      <c r="BB9" s="23" t="s">
        <v>106</v>
      </c>
      <c r="BD9" s="23" t="s">
        <v>123</v>
      </c>
      <c r="BE9" s="23" t="s">
        <v>77</v>
      </c>
      <c r="BF9" s="23" t="s">
        <v>106</v>
      </c>
    </row>
    <row r="10" spans="1:58" x14ac:dyDescent="0.2">
      <c r="A10" s="7" t="s">
        <v>2</v>
      </c>
      <c r="B10" s="11">
        <f t="shared" ref="B10:J10" si="0">SUM(B12:B39)</f>
        <v>268543914.47999996</v>
      </c>
      <c r="C10" s="11">
        <f t="shared" si="0"/>
        <v>261227629.23999995</v>
      </c>
      <c r="D10" s="11">
        <f t="shared" si="0"/>
        <v>243216903.32999998</v>
      </c>
      <c r="E10" s="11">
        <f t="shared" si="0"/>
        <v>248112949.70000002</v>
      </c>
      <c r="F10" s="11">
        <f t="shared" si="0"/>
        <v>248431059.78999999</v>
      </c>
      <c r="G10" s="11">
        <f t="shared" si="0"/>
        <v>255878944.84000003</v>
      </c>
      <c r="H10" s="11">
        <f t="shared" si="0"/>
        <v>260243343.47999999</v>
      </c>
      <c r="I10" s="11">
        <f t="shared" si="0"/>
        <v>250484247.25999996</v>
      </c>
      <c r="J10" s="11">
        <f t="shared" si="0"/>
        <v>233498427.72999999</v>
      </c>
      <c r="K10" s="11">
        <f>SUM(K12:K39)</f>
        <v>238609167.53000003</v>
      </c>
      <c r="L10" s="134">
        <f>(K10-J10)*100/J10</f>
        <v>2.188768399721182</v>
      </c>
      <c r="M10" s="32">
        <f>(K10-B10)*100/B10</f>
        <v>-11.147058390045679</v>
      </c>
      <c r="O10" s="241"/>
      <c r="P10" s="242">
        <f>SUM(P12:P39)</f>
        <v>240430195.45999995</v>
      </c>
      <c r="Q10" s="242">
        <f>SUM(Q12:Q39)</f>
        <v>9901316.1799999997</v>
      </c>
      <c r="R10" s="241">
        <f>SUM(P10:Q10)</f>
        <v>250331511.63999996</v>
      </c>
      <c r="S10" s="241"/>
      <c r="T10" s="242">
        <f>SUM(T12:T39)</f>
        <v>268543914.47999996</v>
      </c>
      <c r="U10" s="242">
        <f>SUM(U12:U39)</f>
        <v>0</v>
      </c>
      <c r="V10" s="241">
        <f>SUM(T10:U10)</f>
        <v>268543914.47999996</v>
      </c>
      <c r="W10" s="241"/>
      <c r="X10" s="242">
        <f>SUM(X12:X39)</f>
        <v>261227629.23999995</v>
      </c>
      <c r="Y10" s="242">
        <f>SUM(Y12:Y39)</f>
        <v>0</v>
      </c>
      <c r="Z10" s="242">
        <f>SUM(Z12:Z39)</f>
        <v>261227629.23999995</v>
      </c>
      <c r="AA10" s="241"/>
      <c r="AB10" s="243">
        <f t="shared" ref="AB10" si="1">SUM(AB12:AB39)</f>
        <v>233071122.12999997</v>
      </c>
      <c r="AC10" s="243">
        <f>SUM(AC12:AC39)</f>
        <v>10145781.200000001</v>
      </c>
      <c r="AD10" s="242">
        <f>SUM(AD12:AD39)</f>
        <v>243216903.32999998</v>
      </c>
      <c r="AE10" s="241"/>
      <c r="AF10" s="243">
        <f t="shared" ref="AF10" si="2">SUM(AF12:AF39)</f>
        <v>236059280.35999998</v>
      </c>
      <c r="AG10" s="243">
        <f>SUM(AG12:AG39)</f>
        <v>12053669.34</v>
      </c>
      <c r="AH10" s="242">
        <f>SUM(AH12:AH39)</f>
        <v>248112949.70000002</v>
      </c>
      <c r="AI10" s="241"/>
      <c r="AJ10" s="241">
        <f>SUM(AJ12:AJ39)</f>
        <v>232047409.86999997</v>
      </c>
      <c r="AK10" s="241">
        <f>SUM(AK12:AK39)</f>
        <v>16383649.92</v>
      </c>
      <c r="AL10" s="241">
        <f>SUM(AJ10:AK10)</f>
        <v>248431059.78999996</v>
      </c>
      <c r="AM10" s="241"/>
      <c r="AN10" s="241">
        <v>234265710.28999999</v>
      </c>
      <c r="AO10" s="241">
        <v>21613234.550000001</v>
      </c>
      <c r="AP10" s="241">
        <f>AN10+AO10</f>
        <v>255878944.84</v>
      </c>
      <c r="AQ10" s="241"/>
      <c r="AR10" s="241">
        <v>198672609.78999999</v>
      </c>
      <c r="AS10" s="241">
        <v>61570733.690000005</v>
      </c>
      <c r="AT10" s="241">
        <f>SUM(AT12:AT39)</f>
        <v>260243343.47999999</v>
      </c>
      <c r="AV10" s="23">
        <v>230298478.99000001</v>
      </c>
      <c r="AW10" s="23">
        <v>20185768.27</v>
      </c>
      <c r="AX10" s="23">
        <f>SUM(AX12:AX39)</f>
        <v>250484247.25999996</v>
      </c>
      <c r="AZ10" s="23">
        <f>SUM(AZ12:AZ39)</f>
        <v>232281544.09999999</v>
      </c>
      <c r="BA10" s="23">
        <f>SUM(BA12:BA39)</f>
        <v>1216883.6300000001</v>
      </c>
      <c r="BB10" s="23">
        <f>SUM(BB12:BB39)</f>
        <v>233498427.72999999</v>
      </c>
      <c r="BD10" s="23">
        <f>SUM(BD12:BD39)</f>
        <v>232742693.51000002</v>
      </c>
      <c r="BE10" s="23">
        <f>SUM(BE12:BE39)</f>
        <v>5866474.0199999996</v>
      </c>
      <c r="BF10" s="23">
        <f>SUM(BF12:BF39)</f>
        <v>238609167.53000003</v>
      </c>
    </row>
    <row r="11" spans="1:58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3"/>
      <c r="O11" s="241"/>
      <c r="P11" s="244"/>
      <c r="Q11" s="244"/>
      <c r="R11" s="241"/>
      <c r="S11" s="241"/>
      <c r="T11" s="244"/>
      <c r="U11" s="244"/>
      <c r="V11" s="241"/>
      <c r="W11" s="241"/>
      <c r="X11" s="241"/>
      <c r="Y11" s="241"/>
      <c r="Z11" s="241"/>
      <c r="AA11" s="241"/>
      <c r="AB11" s="245"/>
      <c r="AC11" s="245"/>
      <c r="AD11" s="241"/>
      <c r="AE11" s="241"/>
      <c r="AF11" s="245"/>
      <c r="AG11" s="245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</row>
    <row r="12" spans="1:58" x14ac:dyDescent="0.2">
      <c r="A12" s="1" t="s">
        <v>3</v>
      </c>
      <c r="B12" s="176">
        <v>2762254.47</v>
      </c>
      <c r="C12" s="176">
        <v>2938981.68</v>
      </c>
      <c r="D12" s="176">
        <v>3533901.8</v>
      </c>
      <c r="E12" s="176">
        <v>3337501.62</v>
      </c>
      <c r="F12" s="176">
        <v>3432230.46</v>
      </c>
      <c r="G12" s="176">
        <v>4548682.2300000004</v>
      </c>
      <c r="H12" s="176">
        <v>4781595.5199999996</v>
      </c>
      <c r="I12" s="176">
        <v>4574577.0599999996</v>
      </c>
      <c r="J12" s="208">
        <v>0</v>
      </c>
      <c r="K12" s="177">
        <f>BF12</f>
        <v>4008162.88</v>
      </c>
      <c r="L12" s="134" t="s">
        <v>67</v>
      </c>
      <c r="M12" s="32">
        <f t="shared" ref="M12" si="3">(K12-B12)*100/B12</f>
        <v>45.104765818335324</v>
      </c>
      <c r="O12" s="241"/>
      <c r="P12" s="246">
        <v>0</v>
      </c>
      <c r="Q12" s="247">
        <v>2183034.27</v>
      </c>
      <c r="R12" s="241">
        <f>SUM(P12:Q12)</f>
        <v>2183034.27</v>
      </c>
      <c r="S12" s="241"/>
      <c r="T12" s="248">
        <v>2762254.47</v>
      </c>
      <c r="U12" s="248">
        <v>0</v>
      </c>
      <c r="V12" s="241">
        <f>SUM(T12:U12)</f>
        <v>2762254.47</v>
      </c>
      <c r="W12" s="241"/>
      <c r="X12" s="249">
        <v>2938981.68</v>
      </c>
      <c r="Y12" s="248">
        <v>0</v>
      </c>
      <c r="Z12" s="241">
        <f>SUM(X12:Y12)</f>
        <v>2938981.68</v>
      </c>
      <c r="AA12" s="241"/>
      <c r="AB12" s="248">
        <v>21514</v>
      </c>
      <c r="AC12" s="248">
        <v>3512387.8</v>
      </c>
      <c r="AD12" s="241">
        <f t="shared" ref="AD12:AD39" si="4">SUM(AB12:AC12)</f>
        <v>3533901.8</v>
      </c>
      <c r="AE12" s="241"/>
      <c r="AF12" s="248">
        <v>25618</v>
      </c>
      <c r="AG12" s="248">
        <v>3311883.62</v>
      </c>
      <c r="AH12" s="241">
        <f t="shared" ref="AH12:AH16" si="5">SUM(AF12:AG12)</f>
        <v>3337501.62</v>
      </c>
      <c r="AI12" s="241"/>
      <c r="AJ12" s="241">
        <v>0</v>
      </c>
      <c r="AK12" s="241">
        <v>3432230.46</v>
      </c>
      <c r="AL12" s="241">
        <f>SUM(AJ12:AK12)</f>
        <v>3432230.46</v>
      </c>
      <c r="AM12" s="241"/>
      <c r="AN12" s="241">
        <v>0</v>
      </c>
      <c r="AO12" s="241">
        <v>4548682.2300000004</v>
      </c>
      <c r="AP12" s="241">
        <f>AN12+AO12</f>
        <v>4548682.2300000004</v>
      </c>
      <c r="AQ12" s="241"/>
      <c r="AR12" s="241">
        <v>0</v>
      </c>
      <c r="AS12" s="241">
        <v>4781595.5199999996</v>
      </c>
      <c r="AT12" s="241">
        <f>AR12+AS12</f>
        <v>4781595.5199999996</v>
      </c>
      <c r="AV12" s="23">
        <v>0</v>
      </c>
      <c r="AW12" s="23">
        <v>4574577.0599999996</v>
      </c>
      <c r="AX12" s="23">
        <f>AV12+AW12</f>
        <v>4574577.0599999996</v>
      </c>
      <c r="AZ12" s="23">
        <v>0</v>
      </c>
      <c r="BA12" s="23">
        <v>0</v>
      </c>
      <c r="BB12" s="23">
        <f>AZ12+BA12</f>
        <v>0</v>
      </c>
      <c r="BD12" s="23">
        <v>0</v>
      </c>
      <c r="BE12" s="23">
        <v>4008162.88</v>
      </c>
      <c r="BF12" s="23">
        <f>BD12+BE12</f>
        <v>4008162.88</v>
      </c>
    </row>
    <row r="13" spans="1:58" x14ac:dyDescent="0.2">
      <c r="A13" s="1" t="s">
        <v>4</v>
      </c>
      <c r="B13" s="176">
        <v>21013304.510000002</v>
      </c>
      <c r="C13" s="176">
        <v>20164018.940000001</v>
      </c>
      <c r="D13" s="176">
        <v>19846366.379999999</v>
      </c>
      <c r="E13" s="176">
        <v>20163484.800000001</v>
      </c>
      <c r="F13" s="176">
        <v>21011759.530000001</v>
      </c>
      <c r="G13" s="176">
        <v>22892316.32</v>
      </c>
      <c r="H13" s="176">
        <v>24114564.899999999</v>
      </c>
      <c r="I13" s="176">
        <v>23076973.41</v>
      </c>
      <c r="J13" s="208">
        <v>22144231.899999999</v>
      </c>
      <c r="K13" s="177">
        <f t="shared" ref="K13:K39" si="6">BF13</f>
        <v>23564891.300000001</v>
      </c>
      <c r="L13" s="134">
        <f t="shared" ref="L13" si="7">((K13-J13)/J13)*100</f>
        <v>6.4154828508637598</v>
      </c>
      <c r="M13" s="32">
        <f t="shared" ref="M13" si="8">(K13-B13)*100/B13</f>
        <v>12.142720288404552</v>
      </c>
      <c r="O13" s="241"/>
      <c r="P13" s="246">
        <v>20646145.470000003</v>
      </c>
      <c r="Q13" s="247">
        <v>199392</v>
      </c>
      <c r="R13" s="241">
        <f>SUM(P13:Q13)</f>
        <v>20845537.470000003</v>
      </c>
      <c r="S13" s="241"/>
      <c r="T13" s="248">
        <v>21013304.510000002</v>
      </c>
      <c r="U13" s="248">
        <v>0</v>
      </c>
      <c r="V13" s="241">
        <f>SUM(T13:U13)</f>
        <v>21013304.510000002</v>
      </c>
      <c r="W13" s="241"/>
      <c r="X13" s="249">
        <v>20164018.940000001</v>
      </c>
      <c r="Y13" s="248">
        <v>0</v>
      </c>
      <c r="Z13" s="241">
        <f>SUM(X13:Y13)</f>
        <v>20164018.940000001</v>
      </c>
      <c r="AA13" s="241"/>
      <c r="AB13" s="248">
        <v>19715181.259999998</v>
      </c>
      <c r="AC13" s="248">
        <v>131185.12</v>
      </c>
      <c r="AD13" s="241">
        <f t="shared" si="4"/>
        <v>19846366.379999999</v>
      </c>
      <c r="AE13" s="241"/>
      <c r="AF13" s="248">
        <v>19992788.84</v>
      </c>
      <c r="AG13" s="248">
        <v>170695.96</v>
      </c>
      <c r="AH13" s="241">
        <f t="shared" si="5"/>
        <v>20163484.800000001</v>
      </c>
      <c r="AI13" s="241"/>
      <c r="AJ13" s="241">
        <v>20929904.32</v>
      </c>
      <c r="AK13" s="241">
        <v>81855.210000000006</v>
      </c>
      <c r="AL13" s="241">
        <f t="shared" ref="AL13:AL39" si="9">SUM(AJ13:AK13)</f>
        <v>21011759.530000001</v>
      </c>
      <c r="AM13" s="241"/>
      <c r="AN13" s="241">
        <v>22836016.32</v>
      </c>
      <c r="AO13" s="241">
        <v>56300</v>
      </c>
      <c r="AP13" s="241">
        <f t="shared" ref="AP13:AP16" si="10">AN13+AO13</f>
        <v>22892316.32</v>
      </c>
      <c r="AQ13" s="241"/>
      <c r="AR13" s="241">
        <v>23894927.899999999</v>
      </c>
      <c r="AS13" s="241">
        <v>219637</v>
      </c>
      <c r="AT13" s="241">
        <f t="shared" ref="AT13:AT16" si="11">AR13+AS13</f>
        <v>24114564.899999999</v>
      </c>
      <c r="AV13" s="23">
        <v>22868549.41</v>
      </c>
      <c r="AW13" s="23">
        <v>208424</v>
      </c>
      <c r="AX13" s="23">
        <f t="shared" ref="AX13:AX16" si="12">AV13+AW13</f>
        <v>23076973.41</v>
      </c>
      <c r="AZ13" s="23">
        <v>22144231.899999999</v>
      </c>
      <c r="BA13" s="23">
        <v>0</v>
      </c>
      <c r="BB13" s="23">
        <f t="shared" ref="BB13:BB16" si="13">AZ13+BA13</f>
        <v>22144231.899999999</v>
      </c>
      <c r="BD13" s="23">
        <v>23564891.300000001</v>
      </c>
      <c r="BE13" s="23">
        <v>0</v>
      </c>
      <c r="BF13" s="23">
        <f t="shared" ref="BF13:BF16" si="14">BD13+BE13</f>
        <v>23564891.300000001</v>
      </c>
    </row>
    <row r="14" spans="1:58" x14ac:dyDescent="0.2">
      <c r="A14" s="1" t="s">
        <v>5</v>
      </c>
      <c r="B14" s="176">
        <v>61393213.659999996</v>
      </c>
      <c r="C14" s="176">
        <v>62719663.849999994</v>
      </c>
      <c r="D14" s="176">
        <v>54679104.5</v>
      </c>
      <c r="E14" s="176">
        <v>53651710.609999999</v>
      </c>
      <c r="F14" s="176">
        <v>49358983.369999997</v>
      </c>
      <c r="G14" s="176">
        <v>44648508.899999999</v>
      </c>
      <c r="H14" s="176">
        <v>38783306.979999997</v>
      </c>
      <c r="I14" s="176">
        <v>33364354.379999999</v>
      </c>
      <c r="J14" s="208">
        <v>28234859.699999999</v>
      </c>
      <c r="K14" s="177">
        <f t="shared" si="6"/>
        <v>28856403.309999999</v>
      </c>
      <c r="L14" s="134">
        <f t="shared" ref="L14:L16" si="15">((K14-J14)/J14)*100</f>
        <v>2.201334154318463</v>
      </c>
      <c r="M14" s="32">
        <f t="shared" ref="M14:M16" si="16">(K14-B14)*100/B14</f>
        <v>-52.997405430168847</v>
      </c>
      <c r="O14" s="241"/>
      <c r="P14" s="246">
        <v>52274219.950000003</v>
      </c>
      <c r="Q14" s="247">
        <v>1593204</v>
      </c>
      <c r="R14" s="241">
        <f>SUM(P14:Q14)</f>
        <v>53867423.950000003</v>
      </c>
      <c r="S14" s="241"/>
      <c r="T14" s="248">
        <v>61393213.659999996</v>
      </c>
      <c r="U14" s="248">
        <v>0</v>
      </c>
      <c r="V14" s="241">
        <f>SUM(T14:U14)</f>
        <v>61393213.659999996</v>
      </c>
      <c r="W14" s="241"/>
      <c r="X14" s="249">
        <v>62719663.849999994</v>
      </c>
      <c r="Y14" s="248">
        <v>0</v>
      </c>
      <c r="Z14" s="241">
        <f>SUM(X14:Y14)</f>
        <v>62719663.849999994</v>
      </c>
      <c r="AA14" s="241"/>
      <c r="AB14" s="248">
        <v>54587002.5</v>
      </c>
      <c r="AC14" s="248">
        <v>92102</v>
      </c>
      <c r="AD14" s="241">
        <f t="shared" si="4"/>
        <v>54679104.5</v>
      </c>
      <c r="AE14" s="241"/>
      <c r="AF14" s="248">
        <v>53524902.609999999</v>
      </c>
      <c r="AG14" s="248">
        <v>126808</v>
      </c>
      <c r="AH14" s="241">
        <f t="shared" si="5"/>
        <v>53651710.609999999</v>
      </c>
      <c r="AI14" s="241"/>
      <c r="AJ14" s="241">
        <v>49162004.369999997</v>
      </c>
      <c r="AK14" s="241">
        <v>196979</v>
      </c>
      <c r="AL14" s="241">
        <f t="shared" si="9"/>
        <v>49358983.369999997</v>
      </c>
      <c r="AM14" s="241"/>
      <c r="AN14" s="241">
        <v>44405208.899999999</v>
      </c>
      <c r="AO14" s="241">
        <v>243300</v>
      </c>
      <c r="AP14" s="241">
        <f t="shared" si="10"/>
        <v>44648508.899999999</v>
      </c>
      <c r="AQ14" s="241"/>
      <c r="AR14" s="241">
        <v>0</v>
      </c>
      <c r="AS14" s="241">
        <v>38783306.979999997</v>
      </c>
      <c r="AT14" s="241">
        <f t="shared" si="11"/>
        <v>38783306.979999997</v>
      </c>
      <c r="AV14" s="23">
        <v>33146770.379999999</v>
      </c>
      <c r="AW14" s="23">
        <v>217584</v>
      </c>
      <c r="AX14" s="23">
        <f t="shared" si="12"/>
        <v>33364354.379999999</v>
      </c>
      <c r="AZ14" s="23">
        <v>28234859.699999999</v>
      </c>
      <c r="BA14" s="23">
        <v>0</v>
      </c>
      <c r="BB14" s="23">
        <f t="shared" si="13"/>
        <v>28234859.699999999</v>
      </c>
      <c r="BD14" s="23">
        <v>28511051.309999999</v>
      </c>
      <c r="BE14" s="23">
        <v>345352</v>
      </c>
      <c r="BF14" s="23">
        <f t="shared" si="14"/>
        <v>28856403.309999999</v>
      </c>
    </row>
    <row r="15" spans="1:58" x14ac:dyDescent="0.2">
      <c r="A15" s="1" t="s">
        <v>6</v>
      </c>
      <c r="B15" s="176">
        <v>34257338</v>
      </c>
      <c r="C15" s="176">
        <v>34427799.789999999</v>
      </c>
      <c r="D15" s="176">
        <v>34513993.969999999</v>
      </c>
      <c r="E15" s="176">
        <v>34744397</v>
      </c>
      <c r="F15" s="176">
        <v>35798974.899999999</v>
      </c>
      <c r="G15" s="176">
        <v>36647603.799999997</v>
      </c>
      <c r="H15" s="176">
        <v>39064902.82</v>
      </c>
      <c r="I15" s="176">
        <v>41539092.600000001</v>
      </c>
      <c r="J15" s="208">
        <v>43791196.670000002</v>
      </c>
      <c r="K15" s="177">
        <f t="shared" si="6"/>
        <v>46884082.590000004</v>
      </c>
      <c r="L15" s="134">
        <f t="shared" si="15"/>
        <v>7.0628029265956158</v>
      </c>
      <c r="M15" s="32">
        <f t="shared" si="16"/>
        <v>36.858510693387807</v>
      </c>
      <c r="O15" s="241"/>
      <c r="P15" s="246">
        <v>31853025</v>
      </c>
      <c r="Q15" s="247">
        <v>429728</v>
      </c>
      <c r="R15" s="241">
        <f>SUM(P15:Q15)</f>
        <v>32282753</v>
      </c>
      <c r="S15" s="241"/>
      <c r="T15" s="248">
        <v>34257338</v>
      </c>
      <c r="U15" s="248">
        <v>0</v>
      </c>
      <c r="V15" s="241">
        <f>SUM(T15:U15)</f>
        <v>34257338</v>
      </c>
      <c r="W15" s="241"/>
      <c r="X15" s="249">
        <v>34427799.789999999</v>
      </c>
      <c r="Y15" s="248">
        <v>0</v>
      </c>
      <c r="Z15" s="241">
        <f>SUM(X15:Y15)</f>
        <v>34427799.789999999</v>
      </c>
      <c r="AA15" s="241"/>
      <c r="AB15" s="248">
        <v>34024724.969999999</v>
      </c>
      <c r="AC15" s="248">
        <v>489269</v>
      </c>
      <c r="AD15" s="241">
        <f t="shared" si="4"/>
        <v>34513993.969999999</v>
      </c>
      <c r="AE15" s="241"/>
      <c r="AF15" s="248">
        <v>34280824</v>
      </c>
      <c r="AG15" s="248">
        <v>463573</v>
      </c>
      <c r="AH15" s="241">
        <f t="shared" si="5"/>
        <v>34744397</v>
      </c>
      <c r="AI15" s="241"/>
      <c r="AJ15" s="241">
        <v>35280322.899999999</v>
      </c>
      <c r="AK15" s="241">
        <v>518652</v>
      </c>
      <c r="AL15" s="241">
        <f t="shared" si="9"/>
        <v>35798974.899999999</v>
      </c>
      <c r="AM15" s="241"/>
      <c r="AN15" s="241">
        <v>35994865.799999997</v>
      </c>
      <c r="AO15" s="241">
        <v>652738</v>
      </c>
      <c r="AP15" s="241">
        <f t="shared" si="10"/>
        <v>36647603.799999997</v>
      </c>
      <c r="AQ15" s="241"/>
      <c r="AR15" s="241">
        <v>38340830.82</v>
      </c>
      <c r="AS15" s="241">
        <v>724072</v>
      </c>
      <c r="AT15" s="241">
        <f t="shared" si="11"/>
        <v>39064902.82</v>
      </c>
      <c r="AV15" s="23">
        <v>40798211.600000001</v>
      </c>
      <c r="AW15" s="23">
        <v>740881</v>
      </c>
      <c r="AX15" s="23">
        <f t="shared" si="12"/>
        <v>41539092.600000001</v>
      </c>
      <c r="AZ15" s="23">
        <v>42773935.670000002</v>
      </c>
      <c r="BA15" s="23">
        <v>1017261</v>
      </c>
      <c r="BB15" s="23">
        <f t="shared" si="13"/>
        <v>43791196.670000002</v>
      </c>
      <c r="BD15" s="23">
        <v>45719334.590000004</v>
      </c>
      <c r="BE15" s="23">
        <v>1164748</v>
      </c>
      <c r="BF15" s="23">
        <f t="shared" si="14"/>
        <v>46884082.590000004</v>
      </c>
    </row>
    <row r="16" spans="1:58" x14ac:dyDescent="0.2">
      <c r="A16" s="1" t="s">
        <v>7</v>
      </c>
      <c r="B16" s="176">
        <v>2422773.34</v>
      </c>
      <c r="C16" s="176">
        <v>2341486.94</v>
      </c>
      <c r="D16" s="176">
        <v>1914125.28</v>
      </c>
      <c r="E16" s="176">
        <v>1696990.55</v>
      </c>
      <c r="F16" s="176">
        <v>2066840.6800000002</v>
      </c>
      <c r="G16" s="176">
        <v>1924041.2499999998</v>
      </c>
      <c r="H16" s="176">
        <v>1915195.55</v>
      </c>
      <c r="I16" s="176">
        <v>2002460.06</v>
      </c>
      <c r="J16" s="208">
        <v>1960588.95</v>
      </c>
      <c r="K16" s="177">
        <f t="shared" si="6"/>
        <v>1825884.21</v>
      </c>
      <c r="L16" s="134">
        <f t="shared" si="15"/>
        <v>-6.8706262982865436</v>
      </c>
      <c r="M16" s="32">
        <f t="shared" si="16"/>
        <v>-24.636606328184207</v>
      </c>
      <c r="O16" s="241"/>
      <c r="P16" s="246">
        <v>1129176.77</v>
      </c>
      <c r="Q16" s="247">
        <v>30423</v>
      </c>
      <c r="R16" s="241">
        <f>SUM(P16:Q16)</f>
        <v>1159599.77</v>
      </c>
      <c r="S16" s="241"/>
      <c r="T16" s="248">
        <v>2422773.34</v>
      </c>
      <c r="U16" s="248">
        <v>0</v>
      </c>
      <c r="V16" s="241">
        <f>SUM(T16:U16)</f>
        <v>2422773.34</v>
      </c>
      <c r="W16" s="241"/>
      <c r="X16" s="249">
        <v>2341486.94</v>
      </c>
      <c r="Y16" s="248">
        <v>0</v>
      </c>
      <c r="Z16" s="241">
        <f>SUM(X16:Y16)</f>
        <v>2341486.94</v>
      </c>
      <c r="AA16" s="241"/>
      <c r="AB16" s="248">
        <v>1878584.28</v>
      </c>
      <c r="AC16" s="248">
        <v>35541</v>
      </c>
      <c r="AD16" s="241">
        <f t="shared" si="4"/>
        <v>1914125.28</v>
      </c>
      <c r="AE16" s="241"/>
      <c r="AF16" s="248">
        <v>1666446.55</v>
      </c>
      <c r="AG16" s="248">
        <v>30544</v>
      </c>
      <c r="AH16" s="241">
        <f t="shared" si="5"/>
        <v>1696990.55</v>
      </c>
      <c r="AI16" s="241"/>
      <c r="AJ16" s="241">
        <v>1979588.83</v>
      </c>
      <c r="AK16" s="241">
        <v>87251.85</v>
      </c>
      <c r="AL16" s="241">
        <f t="shared" si="9"/>
        <v>2066840.6800000002</v>
      </c>
      <c r="AM16" s="241"/>
      <c r="AN16" s="241">
        <v>1907916.2499999998</v>
      </c>
      <c r="AO16" s="241">
        <v>16125</v>
      </c>
      <c r="AP16" s="241">
        <f t="shared" si="10"/>
        <v>1924041.2499999998</v>
      </c>
      <c r="AQ16" s="241"/>
      <c r="AR16" s="241">
        <v>1877749.45</v>
      </c>
      <c r="AS16" s="241">
        <v>37446.1</v>
      </c>
      <c r="AT16" s="241">
        <f t="shared" si="11"/>
        <v>1915195.55</v>
      </c>
      <c r="AV16" s="23">
        <v>2003647.56</v>
      </c>
      <c r="AW16" s="23">
        <v>-1187.5</v>
      </c>
      <c r="AX16" s="23">
        <f t="shared" si="12"/>
        <v>2002460.06</v>
      </c>
      <c r="AZ16" s="23">
        <v>1962178.95</v>
      </c>
      <c r="BA16" s="23">
        <v>-1590</v>
      </c>
      <c r="BB16" s="23">
        <f t="shared" si="13"/>
        <v>1960588.95</v>
      </c>
      <c r="BD16" s="23">
        <v>1825884.21</v>
      </c>
      <c r="BE16" s="23">
        <v>0</v>
      </c>
      <c r="BF16" s="23">
        <f t="shared" si="14"/>
        <v>1825884.21</v>
      </c>
    </row>
    <row r="17" spans="1:58" x14ac:dyDescent="0.2">
      <c r="A17" s="1"/>
      <c r="B17" s="176"/>
      <c r="C17" s="176"/>
      <c r="D17" s="176"/>
      <c r="E17" s="176"/>
      <c r="F17" s="176"/>
      <c r="G17" s="176"/>
      <c r="H17" s="176"/>
      <c r="I17" s="176"/>
      <c r="J17" s="208"/>
      <c r="K17" s="177"/>
      <c r="L17" s="32"/>
      <c r="M17" s="32"/>
      <c r="O17" s="241"/>
      <c r="P17" s="246"/>
      <c r="Q17" s="247"/>
      <c r="R17" s="241"/>
      <c r="S17" s="241"/>
      <c r="T17" s="250"/>
      <c r="U17" s="248"/>
      <c r="V17" s="241"/>
      <c r="W17" s="241"/>
      <c r="X17" s="251"/>
      <c r="Y17" s="248"/>
      <c r="Z17" s="241"/>
      <c r="AA17" s="241"/>
      <c r="AB17" s="251"/>
      <c r="AC17" s="248"/>
      <c r="AD17" s="241"/>
      <c r="AE17" s="241"/>
      <c r="AF17" s="251"/>
      <c r="AG17" s="25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</row>
    <row r="18" spans="1:58" x14ac:dyDescent="0.2">
      <c r="A18" s="1" t="s">
        <v>8</v>
      </c>
      <c r="B18" s="176">
        <v>437126.73</v>
      </c>
      <c r="C18" s="176">
        <v>358685.87</v>
      </c>
      <c r="D18" s="176">
        <v>568497.84000000008</v>
      </c>
      <c r="E18" s="176">
        <v>1135978.94</v>
      </c>
      <c r="F18" s="176">
        <v>1452681.85</v>
      </c>
      <c r="G18" s="176">
        <v>1359864.31</v>
      </c>
      <c r="H18" s="176">
        <v>1200700.0499999998</v>
      </c>
      <c r="I18" s="176">
        <v>1150383.92</v>
      </c>
      <c r="J18" s="208">
        <v>1325988.33</v>
      </c>
      <c r="K18" s="177">
        <f t="shared" si="6"/>
        <v>1202291.22</v>
      </c>
      <c r="L18" s="134">
        <f t="shared" ref="L18:L21" si="17">((K18-J18)/J18)*100</f>
        <v>-9.3286725984986685</v>
      </c>
      <c r="M18" s="32">
        <f t="shared" ref="M18:M21" si="18">(K18-B18)*100/B18</f>
        <v>175.04408618525801</v>
      </c>
      <c r="O18" s="241"/>
      <c r="P18" s="246">
        <v>371757.85</v>
      </c>
      <c r="Q18" s="247">
        <v>237417</v>
      </c>
      <c r="R18" s="241">
        <f>SUM(P18:Q18)</f>
        <v>609174.85</v>
      </c>
      <c r="S18" s="241"/>
      <c r="T18" s="248">
        <v>437126.73</v>
      </c>
      <c r="U18" s="248">
        <v>0</v>
      </c>
      <c r="V18" s="241">
        <f>SUM(T18:U18)</f>
        <v>437126.73</v>
      </c>
      <c r="W18" s="241"/>
      <c r="X18" s="249">
        <v>358685.87</v>
      </c>
      <c r="Y18" s="248">
        <v>0</v>
      </c>
      <c r="Z18" s="241">
        <f>SUM(X18:Y18)</f>
        <v>358685.87</v>
      </c>
      <c r="AA18" s="241"/>
      <c r="AB18" s="248">
        <v>568497.84000000008</v>
      </c>
      <c r="AC18" s="248">
        <v>0</v>
      </c>
      <c r="AD18" s="241">
        <f t="shared" si="4"/>
        <v>568497.84000000008</v>
      </c>
      <c r="AE18" s="241"/>
      <c r="AF18" s="248">
        <v>1135978.94</v>
      </c>
      <c r="AG18" s="248">
        <v>0</v>
      </c>
      <c r="AH18" s="241">
        <f t="shared" ref="AH18:AH22" si="19">SUM(AF18:AG18)</f>
        <v>1135978.94</v>
      </c>
      <c r="AI18" s="241"/>
      <c r="AJ18" s="241">
        <v>278079</v>
      </c>
      <c r="AK18" s="241">
        <v>1174602.8500000001</v>
      </c>
      <c r="AL18" s="241">
        <f t="shared" si="9"/>
        <v>1452681.85</v>
      </c>
      <c r="AM18" s="241"/>
      <c r="AN18" s="241">
        <v>1359864.31</v>
      </c>
      <c r="AO18" s="241">
        <v>0</v>
      </c>
      <c r="AP18" s="241">
        <f t="shared" ref="AP18:AP39" si="20">AN18+AO18</f>
        <v>1359864.31</v>
      </c>
      <c r="AQ18" s="241"/>
      <c r="AR18" s="241">
        <v>1200700.0499999998</v>
      </c>
      <c r="AS18" s="241">
        <v>0</v>
      </c>
      <c r="AT18" s="241">
        <f t="shared" ref="AT18:AT39" si="21">AR18+AS18</f>
        <v>1200700.0499999998</v>
      </c>
      <c r="AV18" s="23">
        <v>1150383.92</v>
      </c>
      <c r="AW18" s="23">
        <v>0</v>
      </c>
      <c r="AX18" s="23">
        <f t="shared" ref="AX18:AX39" si="22">AV18+AW18</f>
        <v>1150383.92</v>
      </c>
      <c r="AZ18" s="23">
        <v>1325988.33</v>
      </c>
      <c r="BA18" s="23">
        <v>0</v>
      </c>
      <c r="BB18" s="23">
        <f t="shared" ref="BB18:BB22" si="23">AZ18+BA18</f>
        <v>1325988.33</v>
      </c>
      <c r="BD18" s="23">
        <v>1202291.22</v>
      </c>
      <c r="BE18" s="23">
        <v>0</v>
      </c>
      <c r="BF18" s="23">
        <f t="shared" ref="BF18:BF22" si="24">BD18+BE18</f>
        <v>1202291.22</v>
      </c>
    </row>
    <row r="19" spans="1:58" x14ac:dyDescent="0.2">
      <c r="A19" s="1" t="s">
        <v>9</v>
      </c>
      <c r="B19" s="176">
        <v>8804352.5800000001</v>
      </c>
      <c r="C19" s="176">
        <v>8280104.7199999997</v>
      </c>
      <c r="D19" s="176">
        <v>6989445.8099999996</v>
      </c>
      <c r="E19" s="176">
        <v>5095512.04</v>
      </c>
      <c r="F19" s="176">
        <v>5111823.8499999996</v>
      </c>
      <c r="G19" s="176">
        <v>4759058.62</v>
      </c>
      <c r="H19" s="176">
        <v>5414684.29</v>
      </c>
      <c r="I19" s="176">
        <v>6228230.8499999996</v>
      </c>
      <c r="J19" s="208">
        <v>0</v>
      </c>
      <c r="K19" s="177">
        <f t="shared" si="6"/>
        <v>6734178.5499999998</v>
      </c>
      <c r="L19" s="234" t="s">
        <v>67</v>
      </c>
      <c r="M19" s="32">
        <f t="shared" si="18"/>
        <v>-23.513075052248762</v>
      </c>
      <c r="O19" s="241"/>
      <c r="P19" s="246">
        <v>6874216.1900000004</v>
      </c>
      <c r="Q19" s="247">
        <v>13014.16</v>
      </c>
      <c r="R19" s="241">
        <f>SUM(P19:Q19)</f>
        <v>6887230.3500000006</v>
      </c>
      <c r="S19" s="241"/>
      <c r="T19" s="248">
        <v>8804352.5800000001</v>
      </c>
      <c r="U19" s="248">
        <v>0</v>
      </c>
      <c r="V19" s="241">
        <f>SUM(T19:U19)</f>
        <v>8804352.5800000001</v>
      </c>
      <c r="W19" s="241"/>
      <c r="X19" s="249">
        <v>8280104.7199999997</v>
      </c>
      <c r="Y19" s="248">
        <v>0</v>
      </c>
      <c r="Z19" s="241">
        <f>SUM(X19:Y19)</f>
        <v>8280104.7199999997</v>
      </c>
      <c r="AA19" s="241"/>
      <c r="AB19" s="248">
        <v>6989445.8099999996</v>
      </c>
      <c r="AC19" s="248">
        <v>0</v>
      </c>
      <c r="AD19" s="241">
        <f t="shared" si="4"/>
        <v>6989445.8099999996</v>
      </c>
      <c r="AE19" s="241"/>
      <c r="AF19" s="248">
        <v>5095512.04</v>
      </c>
      <c r="AG19" s="248">
        <v>0</v>
      </c>
      <c r="AH19" s="241">
        <f t="shared" si="19"/>
        <v>5095512.04</v>
      </c>
      <c r="AI19" s="241"/>
      <c r="AJ19" s="241">
        <v>0</v>
      </c>
      <c r="AK19" s="241">
        <v>5111823.8499999996</v>
      </c>
      <c r="AL19" s="241">
        <f t="shared" si="9"/>
        <v>5111823.8499999996</v>
      </c>
      <c r="AM19" s="241"/>
      <c r="AN19" s="241"/>
      <c r="AO19" s="241">
        <v>4759058.62</v>
      </c>
      <c r="AP19" s="241">
        <f t="shared" si="20"/>
        <v>4759058.62</v>
      </c>
      <c r="AQ19" s="241"/>
      <c r="AR19" s="241">
        <v>0</v>
      </c>
      <c r="AS19" s="241">
        <v>5414684.29</v>
      </c>
      <c r="AT19" s="241">
        <f t="shared" si="21"/>
        <v>5414684.29</v>
      </c>
      <c r="AV19" s="23">
        <v>0</v>
      </c>
      <c r="AW19" s="23">
        <v>6228230.8499999996</v>
      </c>
      <c r="AX19" s="23">
        <f t="shared" si="22"/>
        <v>6228230.8499999996</v>
      </c>
      <c r="AZ19" s="23">
        <v>0</v>
      </c>
      <c r="BA19" s="23">
        <v>0</v>
      </c>
      <c r="BB19" s="23">
        <f t="shared" si="23"/>
        <v>0</v>
      </c>
      <c r="BD19" s="23">
        <v>6667934.5499999998</v>
      </c>
      <c r="BE19" s="23">
        <v>66244</v>
      </c>
      <c r="BF19" s="23">
        <f t="shared" si="24"/>
        <v>6734178.5499999998</v>
      </c>
    </row>
    <row r="20" spans="1:58" x14ac:dyDescent="0.2">
      <c r="A20" s="1" t="s">
        <v>10</v>
      </c>
      <c r="B20" s="176">
        <v>3543263.91</v>
      </c>
      <c r="C20" s="176">
        <v>3641145.42</v>
      </c>
      <c r="D20" s="176">
        <v>3865056.74</v>
      </c>
      <c r="E20" s="176">
        <v>3507331.02</v>
      </c>
      <c r="F20" s="176">
        <v>3240748.51</v>
      </c>
      <c r="G20" s="176">
        <v>2829471.9</v>
      </c>
      <c r="H20" s="176">
        <v>2841431.0799999996</v>
      </c>
      <c r="I20" s="176">
        <v>2703430.57</v>
      </c>
      <c r="J20" s="208">
        <v>2331047.7799999998</v>
      </c>
      <c r="K20" s="177">
        <f t="shared" si="6"/>
        <v>1973277.3</v>
      </c>
      <c r="L20" s="134">
        <f t="shared" si="17"/>
        <v>-15.3480543414687</v>
      </c>
      <c r="M20" s="32">
        <f t="shared" si="18"/>
        <v>-44.309050916842374</v>
      </c>
      <c r="O20" s="241"/>
      <c r="P20" s="246">
        <v>4081479.09</v>
      </c>
      <c r="Q20" s="247">
        <v>0</v>
      </c>
      <c r="R20" s="241">
        <f>SUM(P20:Q20)</f>
        <v>4081479.09</v>
      </c>
      <c r="S20" s="241"/>
      <c r="T20" s="248">
        <v>3543263.91</v>
      </c>
      <c r="U20" s="248">
        <v>0</v>
      </c>
      <c r="V20" s="241">
        <f>SUM(T20:U20)</f>
        <v>3543263.91</v>
      </c>
      <c r="W20" s="241"/>
      <c r="X20" s="249">
        <v>3641145.42</v>
      </c>
      <c r="Y20" s="248">
        <v>0</v>
      </c>
      <c r="Z20" s="241">
        <f>SUM(X20:Y20)</f>
        <v>3641145.42</v>
      </c>
      <c r="AA20" s="241"/>
      <c r="AB20" s="248">
        <v>3865056.74</v>
      </c>
      <c r="AC20" s="248">
        <v>0</v>
      </c>
      <c r="AD20" s="241">
        <f t="shared" si="4"/>
        <v>3865056.74</v>
      </c>
      <c r="AE20" s="241"/>
      <c r="AF20" s="248">
        <v>3507331.02</v>
      </c>
      <c r="AG20" s="248">
        <v>0</v>
      </c>
      <c r="AH20" s="241">
        <f t="shared" si="19"/>
        <v>3507331.02</v>
      </c>
      <c r="AI20" s="241"/>
      <c r="AJ20" s="241">
        <v>3240748.51</v>
      </c>
      <c r="AK20" s="241">
        <v>0</v>
      </c>
      <c r="AL20" s="241">
        <f t="shared" si="9"/>
        <v>3240748.51</v>
      </c>
      <c r="AM20" s="241"/>
      <c r="AN20" s="241">
        <v>2829471.9</v>
      </c>
      <c r="AO20" s="241">
        <v>0</v>
      </c>
      <c r="AP20" s="241">
        <f t="shared" si="20"/>
        <v>2829471.9</v>
      </c>
      <c r="AQ20" s="241"/>
      <c r="AR20" s="241">
        <v>2841431.0799999996</v>
      </c>
      <c r="AS20" s="241">
        <v>0</v>
      </c>
      <c r="AT20" s="241">
        <f t="shared" si="21"/>
        <v>2841431.0799999996</v>
      </c>
      <c r="AV20" s="23">
        <v>2703430.57</v>
      </c>
      <c r="AW20" s="23">
        <v>0</v>
      </c>
      <c r="AX20" s="23">
        <f t="shared" si="22"/>
        <v>2703430.57</v>
      </c>
      <c r="AZ20" s="23">
        <v>2331047.7799999998</v>
      </c>
      <c r="BA20" s="23">
        <v>0</v>
      </c>
      <c r="BB20" s="23">
        <f t="shared" si="23"/>
        <v>2331047.7799999998</v>
      </c>
      <c r="BD20" s="23">
        <v>1973277.3</v>
      </c>
      <c r="BE20" s="23">
        <v>0</v>
      </c>
      <c r="BF20" s="23">
        <f t="shared" si="24"/>
        <v>1973277.3</v>
      </c>
    </row>
    <row r="21" spans="1:58" x14ac:dyDescent="0.2">
      <c r="A21" s="1" t="s">
        <v>11</v>
      </c>
      <c r="B21" s="176">
        <v>2956789.26</v>
      </c>
      <c r="C21" s="176">
        <v>3308499.12</v>
      </c>
      <c r="D21" s="176">
        <v>3002508.24</v>
      </c>
      <c r="E21" s="176">
        <v>3327565.66</v>
      </c>
      <c r="F21" s="176">
        <v>3734027.53</v>
      </c>
      <c r="G21" s="176">
        <v>2805103.17</v>
      </c>
      <c r="H21" s="176">
        <v>3093555.05</v>
      </c>
      <c r="I21" s="176">
        <v>3157284.48</v>
      </c>
      <c r="J21" s="208">
        <v>3666204.33</v>
      </c>
      <c r="K21" s="177">
        <f t="shared" si="6"/>
        <v>3266115.06</v>
      </c>
      <c r="L21" s="134">
        <f t="shared" si="17"/>
        <v>-10.912901573055532</v>
      </c>
      <c r="M21" s="32">
        <f t="shared" si="18"/>
        <v>10.461543681337652</v>
      </c>
      <c r="O21" s="241"/>
      <c r="P21" s="246">
        <v>2925826.03</v>
      </c>
      <c r="Q21" s="247">
        <v>0</v>
      </c>
      <c r="R21" s="241">
        <f>SUM(P21:Q21)</f>
        <v>2925826.03</v>
      </c>
      <c r="S21" s="241"/>
      <c r="T21" s="248">
        <v>2956789.26</v>
      </c>
      <c r="U21" s="248">
        <v>0</v>
      </c>
      <c r="V21" s="241">
        <f>SUM(T21:U21)</f>
        <v>2956789.26</v>
      </c>
      <c r="W21" s="241"/>
      <c r="X21" s="249">
        <v>3308499.12</v>
      </c>
      <c r="Y21" s="248">
        <v>0</v>
      </c>
      <c r="Z21" s="241">
        <f>SUM(X21:Y21)</f>
        <v>3308499.12</v>
      </c>
      <c r="AA21" s="241"/>
      <c r="AB21" s="248">
        <v>3002508.24</v>
      </c>
      <c r="AC21" s="248">
        <v>0</v>
      </c>
      <c r="AD21" s="241">
        <f t="shared" si="4"/>
        <v>3002508.24</v>
      </c>
      <c r="AE21" s="241"/>
      <c r="AF21" s="248">
        <v>3327565.66</v>
      </c>
      <c r="AG21" s="248">
        <v>0</v>
      </c>
      <c r="AH21" s="241">
        <f t="shared" si="19"/>
        <v>3327565.66</v>
      </c>
      <c r="AI21" s="241"/>
      <c r="AJ21" s="241">
        <v>3060534.53</v>
      </c>
      <c r="AK21" s="241">
        <v>673493</v>
      </c>
      <c r="AL21" s="241">
        <f t="shared" si="9"/>
        <v>3734027.53</v>
      </c>
      <c r="AM21" s="241"/>
      <c r="AN21" s="241">
        <v>2748888.07</v>
      </c>
      <c r="AO21" s="241">
        <v>56215.1</v>
      </c>
      <c r="AP21" s="241">
        <f t="shared" si="20"/>
        <v>2805103.17</v>
      </c>
      <c r="AQ21" s="241"/>
      <c r="AR21" s="241">
        <v>3093555.05</v>
      </c>
      <c r="AS21" s="241">
        <v>0</v>
      </c>
      <c r="AT21" s="241">
        <f t="shared" si="21"/>
        <v>3093555.05</v>
      </c>
      <c r="AV21" s="23">
        <v>3157284.48</v>
      </c>
      <c r="AW21" s="23">
        <v>0</v>
      </c>
      <c r="AX21" s="23">
        <f t="shared" si="22"/>
        <v>3157284.48</v>
      </c>
      <c r="AZ21" s="23">
        <v>3666204.33</v>
      </c>
      <c r="BA21" s="23">
        <v>0</v>
      </c>
      <c r="BB21" s="23">
        <f t="shared" si="23"/>
        <v>3666204.33</v>
      </c>
      <c r="BD21" s="23">
        <v>3266115.06</v>
      </c>
      <c r="BE21" s="23">
        <v>0</v>
      </c>
      <c r="BF21" s="23">
        <f t="shared" si="24"/>
        <v>3266115.06</v>
      </c>
    </row>
    <row r="22" spans="1:58" x14ac:dyDescent="0.2">
      <c r="A22" s="1" t="s">
        <v>12</v>
      </c>
      <c r="B22" s="177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f t="shared" si="6"/>
        <v>880259.58</v>
      </c>
      <c r="L22" s="272">
        <v>0</v>
      </c>
      <c r="M22" s="272">
        <v>0</v>
      </c>
      <c r="O22" s="241"/>
      <c r="P22" s="246">
        <v>0</v>
      </c>
      <c r="Q22" s="247">
        <v>0</v>
      </c>
      <c r="R22" s="241">
        <f>SUM(P22:Q22)</f>
        <v>0</v>
      </c>
      <c r="S22" s="241"/>
      <c r="T22" s="248">
        <v>0</v>
      </c>
      <c r="U22" s="248">
        <v>0</v>
      </c>
      <c r="V22" s="241">
        <f>SUM(T22:U22)</f>
        <v>0</v>
      </c>
      <c r="W22" s="241"/>
      <c r="X22" s="249">
        <v>0</v>
      </c>
      <c r="Y22" s="248">
        <v>0</v>
      </c>
      <c r="Z22" s="241">
        <f>SUM(X22:Y22)</f>
        <v>0</v>
      </c>
      <c r="AA22" s="241"/>
      <c r="AB22" s="248">
        <v>0</v>
      </c>
      <c r="AC22" s="248">
        <v>0</v>
      </c>
      <c r="AD22" s="241">
        <f t="shared" si="4"/>
        <v>0</v>
      </c>
      <c r="AE22" s="241"/>
      <c r="AF22" s="248">
        <v>0</v>
      </c>
      <c r="AG22" s="248">
        <v>0</v>
      </c>
      <c r="AH22" s="241">
        <f t="shared" si="19"/>
        <v>0</v>
      </c>
      <c r="AI22" s="241"/>
      <c r="AJ22" s="241">
        <v>0</v>
      </c>
      <c r="AK22" s="241">
        <v>0</v>
      </c>
      <c r="AL22" s="241">
        <f t="shared" si="9"/>
        <v>0</v>
      </c>
      <c r="AM22" s="241"/>
      <c r="AN22" s="241"/>
      <c r="AO22" s="241">
        <v>0</v>
      </c>
      <c r="AP22" s="241">
        <f t="shared" si="20"/>
        <v>0</v>
      </c>
      <c r="AQ22" s="241"/>
      <c r="AR22" s="241">
        <v>0</v>
      </c>
      <c r="AS22" s="241">
        <v>0</v>
      </c>
      <c r="AT22" s="241">
        <f t="shared" si="21"/>
        <v>0</v>
      </c>
      <c r="AV22" s="23">
        <v>0</v>
      </c>
      <c r="AW22" s="23">
        <v>0</v>
      </c>
      <c r="AX22" s="23">
        <f t="shared" si="22"/>
        <v>0</v>
      </c>
      <c r="AZ22" s="23">
        <v>0</v>
      </c>
      <c r="BA22" s="23">
        <v>0</v>
      </c>
      <c r="BB22" s="23">
        <f t="shared" si="23"/>
        <v>0</v>
      </c>
      <c r="BD22" s="23">
        <v>880259.58</v>
      </c>
      <c r="BE22" s="23">
        <v>0</v>
      </c>
      <c r="BF22" s="23">
        <f t="shared" si="24"/>
        <v>880259.58</v>
      </c>
    </row>
    <row r="23" spans="1:58" x14ac:dyDescent="0.2">
      <c r="A23" s="1"/>
      <c r="B23" s="176"/>
      <c r="C23" s="176"/>
      <c r="D23" s="176"/>
      <c r="E23" s="176"/>
      <c r="F23" s="176"/>
      <c r="G23" s="176"/>
      <c r="H23" s="176"/>
      <c r="I23" s="176"/>
      <c r="J23" s="208"/>
      <c r="K23" s="177"/>
      <c r="L23" s="32"/>
      <c r="M23" s="32"/>
      <c r="O23" s="241"/>
      <c r="P23" s="246"/>
      <c r="Q23" s="247"/>
      <c r="R23" s="241"/>
      <c r="S23" s="241"/>
      <c r="T23" s="250"/>
      <c r="U23" s="248"/>
      <c r="V23" s="241"/>
      <c r="W23" s="241"/>
      <c r="X23" s="251"/>
      <c r="Y23" s="248"/>
      <c r="Z23" s="241"/>
      <c r="AA23" s="241"/>
      <c r="AB23" s="251"/>
      <c r="AC23" s="248"/>
      <c r="AD23" s="241"/>
      <c r="AE23" s="241"/>
      <c r="AF23" s="251"/>
      <c r="AG23" s="25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</row>
    <row r="24" spans="1:58" x14ac:dyDescent="0.2">
      <c r="A24" s="1" t="s">
        <v>13</v>
      </c>
      <c r="B24" s="176">
        <v>5986600.2000000002</v>
      </c>
      <c r="C24" s="176">
        <v>5960383.1500000004</v>
      </c>
      <c r="D24" s="176">
        <v>6570471.5</v>
      </c>
      <c r="E24" s="176">
        <v>7398685.9900000002</v>
      </c>
      <c r="F24" s="176">
        <v>7654043.46</v>
      </c>
      <c r="G24" s="176">
        <v>7980109.7000000002</v>
      </c>
      <c r="H24" s="176">
        <v>8769676.4600000009</v>
      </c>
      <c r="I24" s="176">
        <v>2545126.81</v>
      </c>
      <c r="J24" s="208">
        <v>9546686.5800000001</v>
      </c>
      <c r="K24" s="177">
        <f t="shared" si="6"/>
        <v>0</v>
      </c>
      <c r="L24" s="134">
        <f t="shared" ref="L24:L27" si="25">((K24-J24)/J24)*100</f>
        <v>-100</v>
      </c>
      <c r="M24" s="32">
        <f t="shared" ref="M24:M27" si="26">(K24-B24)*100/B24</f>
        <v>-100</v>
      </c>
      <c r="O24" s="241"/>
      <c r="P24" s="246">
        <v>5184362.46</v>
      </c>
      <c r="Q24" s="247">
        <v>0</v>
      </c>
      <c r="R24" s="241">
        <f>SUM(P24:Q24)</f>
        <v>5184362.46</v>
      </c>
      <c r="S24" s="241"/>
      <c r="T24" s="248">
        <v>5986600.2000000002</v>
      </c>
      <c r="U24" s="248">
        <v>0</v>
      </c>
      <c r="V24" s="241">
        <f>SUM(T24:U24)</f>
        <v>5986600.2000000002</v>
      </c>
      <c r="W24" s="241"/>
      <c r="X24" s="249">
        <v>5960383.1500000004</v>
      </c>
      <c r="Y24" s="248">
        <v>0</v>
      </c>
      <c r="Z24" s="241">
        <f>SUM(X24:Y24)</f>
        <v>5960383.1500000004</v>
      </c>
      <c r="AA24" s="241"/>
      <c r="AB24" s="248">
        <v>6537828.5</v>
      </c>
      <c r="AC24" s="248">
        <v>32643</v>
      </c>
      <c r="AD24" s="241">
        <f t="shared" si="4"/>
        <v>6570471.5</v>
      </c>
      <c r="AE24" s="241"/>
      <c r="AF24" s="248">
        <v>7398685.9900000002</v>
      </c>
      <c r="AG24" s="248">
        <v>0</v>
      </c>
      <c r="AH24" s="241">
        <f t="shared" ref="AH24:AH28" si="27">SUM(AF24:AG24)</f>
        <v>7398685.9900000002</v>
      </c>
      <c r="AI24" s="241"/>
      <c r="AJ24" s="241">
        <v>7654043.46</v>
      </c>
      <c r="AK24" s="241">
        <v>0</v>
      </c>
      <c r="AL24" s="241">
        <f t="shared" si="9"/>
        <v>7654043.46</v>
      </c>
      <c r="AM24" s="241"/>
      <c r="AN24" s="241">
        <v>7980109.7000000002</v>
      </c>
      <c r="AO24" s="241">
        <v>0</v>
      </c>
      <c r="AP24" s="241">
        <f t="shared" ref="AP24" si="28">AN24+AO24</f>
        <v>7980109.7000000002</v>
      </c>
      <c r="AQ24" s="241"/>
      <c r="AR24" s="241">
        <v>8769676.4600000009</v>
      </c>
      <c r="AS24" s="241">
        <v>0</v>
      </c>
      <c r="AT24" s="241">
        <f t="shared" ref="AT24" si="29">AR24+AS24</f>
        <v>8769676.4600000009</v>
      </c>
      <c r="AV24" s="23">
        <v>2545126.81</v>
      </c>
      <c r="AW24" s="23">
        <v>0</v>
      </c>
      <c r="AX24" s="23">
        <f t="shared" ref="AX24" si="30">AV24+AW24</f>
        <v>2545126.81</v>
      </c>
      <c r="AZ24" s="23">
        <v>9546686.5800000001</v>
      </c>
      <c r="BA24" s="23">
        <v>0</v>
      </c>
      <c r="BB24" s="23">
        <f t="shared" ref="BB24:BB28" si="31">AZ24+BA24</f>
        <v>9546686.5800000001</v>
      </c>
      <c r="BD24" s="23">
        <v>0</v>
      </c>
      <c r="BE24" s="23">
        <v>0</v>
      </c>
      <c r="BF24" s="23">
        <f t="shared" ref="BF24:BF28" si="32">BD24+BE24</f>
        <v>0</v>
      </c>
    </row>
    <row r="25" spans="1:58" x14ac:dyDescent="0.2">
      <c r="A25" s="1" t="s">
        <v>14</v>
      </c>
      <c r="B25" s="176">
        <v>585277.53</v>
      </c>
      <c r="C25" s="176">
        <v>771348.01</v>
      </c>
      <c r="D25" s="176">
        <v>724015.55</v>
      </c>
      <c r="E25" s="176">
        <v>867919.02</v>
      </c>
      <c r="F25" s="176">
        <v>730981.88</v>
      </c>
      <c r="G25" s="176">
        <v>482684.42</v>
      </c>
      <c r="H25" s="176">
        <v>483956.57</v>
      </c>
      <c r="I25" s="176">
        <v>532623.35999999999</v>
      </c>
      <c r="J25" s="208">
        <v>304694.59000000003</v>
      </c>
      <c r="K25" s="177">
        <f t="shared" si="6"/>
        <v>220769.88</v>
      </c>
      <c r="L25" s="134">
        <f t="shared" si="25"/>
        <v>-27.543879266120218</v>
      </c>
      <c r="M25" s="32">
        <f t="shared" si="26"/>
        <v>-62.279453988264336</v>
      </c>
      <c r="O25" s="241"/>
      <c r="P25" s="246">
        <v>555015.42000000004</v>
      </c>
      <c r="Q25" s="247">
        <v>0</v>
      </c>
      <c r="R25" s="241">
        <f>SUM(P25:Q25)</f>
        <v>555015.42000000004</v>
      </c>
      <c r="S25" s="241"/>
      <c r="T25" s="248">
        <v>585277.53</v>
      </c>
      <c r="U25" s="248">
        <v>0</v>
      </c>
      <c r="V25" s="241">
        <f>SUM(T25:U25)</f>
        <v>585277.53</v>
      </c>
      <c r="W25" s="241"/>
      <c r="X25" s="249">
        <v>771348.01</v>
      </c>
      <c r="Y25" s="248">
        <v>0</v>
      </c>
      <c r="Z25" s="241">
        <f>SUM(X25:Y25)</f>
        <v>771348.01</v>
      </c>
      <c r="AA25" s="241"/>
      <c r="AB25" s="248">
        <v>724015.55</v>
      </c>
      <c r="AC25" s="248">
        <v>0</v>
      </c>
      <c r="AD25" s="241">
        <f t="shared" si="4"/>
        <v>724015.55</v>
      </c>
      <c r="AE25" s="241"/>
      <c r="AF25" s="248">
        <v>867919.02</v>
      </c>
      <c r="AG25" s="248">
        <v>0</v>
      </c>
      <c r="AH25" s="241">
        <f t="shared" si="27"/>
        <v>867919.02</v>
      </c>
      <c r="AI25" s="241"/>
      <c r="AJ25" s="241">
        <v>728367.46</v>
      </c>
      <c r="AK25" s="241">
        <v>2614.42</v>
      </c>
      <c r="AL25" s="241">
        <f t="shared" si="9"/>
        <v>730981.88</v>
      </c>
      <c r="AM25" s="241"/>
      <c r="AN25" s="241">
        <v>482684.42</v>
      </c>
      <c r="AO25" s="241">
        <v>0</v>
      </c>
      <c r="AP25" s="241">
        <f t="shared" si="20"/>
        <v>482684.42</v>
      </c>
      <c r="AQ25" s="241"/>
      <c r="AR25" s="241">
        <v>483956.57</v>
      </c>
      <c r="AS25" s="241">
        <v>0</v>
      </c>
      <c r="AT25" s="241">
        <f t="shared" si="21"/>
        <v>483956.57</v>
      </c>
      <c r="AV25" s="23">
        <v>532623.35999999999</v>
      </c>
      <c r="AW25" s="23">
        <v>0</v>
      </c>
      <c r="AX25" s="23">
        <f t="shared" si="22"/>
        <v>532623.35999999999</v>
      </c>
      <c r="AZ25" s="23">
        <v>304694.59000000003</v>
      </c>
      <c r="BA25" s="23">
        <v>0</v>
      </c>
      <c r="BB25" s="23">
        <f t="shared" si="31"/>
        <v>304694.59000000003</v>
      </c>
      <c r="BD25" s="23">
        <v>220769.88</v>
      </c>
      <c r="BE25" s="23">
        <v>0</v>
      </c>
      <c r="BF25" s="23">
        <f t="shared" si="32"/>
        <v>220769.88</v>
      </c>
    </row>
    <row r="26" spans="1:58" x14ac:dyDescent="0.2">
      <c r="A26" s="1" t="s">
        <v>15</v>
      </c>
      <c r="B26" s="176">
        <v>10572669.190000001</v>
      </c>
      <c r="C26" s="176">
        <v>10417298.17</v>
      </c>
      <c r="D26" s="176">
        <v>12002690.26</v>
      </c>
      <c r="E26" s="176">
        <v>13587730.469999999</v>
      </c>
      <c r="F26" s="176">
        <v>14116953.110000001</v>
      </c>
      <c r="G26" s="176">
        <v>15615696.000000002</v>
      </c>
      <c r="H26" s="176">
        <v>16908808.77</v>
      </c>
      <c r="I26" s="176">
        <v>14589186.49</v>
      </c>
      <c r="J26" s="208">
        <v>12798653.609999999</v>
      </c>
      <c r="K26" s="177">
        <f t="shared" si="6"/>
        <v>11750855.550000001</v>
      </c>
      <c r="L26" s="134">
        <f t="shared" si="25"/>
        <v>-8.1867834846418557</v>
      </c>
      <c r="M26" s="32">
        <f t="shared" si="26"/>
        <v>11.143698330355111</v>
      </c>
      <c r="O26" s="241"/>
      <c r="P26" s="246">
        <v>9548022.8399999999</v>
      </c>
      <c r="Q26" s="247">
        <v>0</v>
      </c>
      <c r="R26" s="241">
        <f>SUM(P26:Q26)</f>
        <v>9548022.8399999999</v>
      </c>
      <c r="S26" s="241"/>
      <c r="T26" s="248">
        <v>10572669.190000001</v>
      </c>
      <c r="U26" s="248">
        <v>0</v>
      </c>
      <c r="V26" s="241">
        <f>SUM(T26:U26)</f>
        <v>10572669.190000001</v>
      </c>
      <c r="W26" s="241"/>
      <c r="X26" s="249">
        <v>10417298.17</v>
      </c>
      <c r="Y26" s="248">
        <v>0</v>
      </c>
      <c r="Z26" s="241">
        <f>SUM(X26:Y26)</f>
        <v>10417298.17</v>
      </c>
      <c r="AA26" s="241"/>
      <c r="AB26" s="248">
        <v>11717752</v>
      </c>
      <c r="AC26" s="248">
        <v>284938.26</v>
      </c>
      <c r="AD26" s="241">
        <f t="shared" si="4"/>
        <v>12002690.26</v>
      </c>
      <c r="AE26" s="241"/>
      <c r="AF26" s="248">
        <v>13403341.289999999</v>
      </c>
      <c r="AG26" s="248">
        <v>184389.18</v>
      </c>
      <c r="AH26" s="241">
        <f t="shared" si="27"/>
        <v>13587730.469999999</v>
      </c>
      <c r="AI26" s="241"/>
      <c r="AJ26" s="241">
        <v>13772569.630000001</v>
      </c>
      <c r="AK26" s="241">
        <v>344383.48000000004</v>
      </c>
      <c r="AL26" s="241">
        <f t="shared" si="9"/>
        <v>14116953.110000001</v>
      </c>
      <c r="AM26" s="241"/>
      <c r="AN26" s="241">
        <v>15425785.610000001</v>
      </c>
      <c r="AO26" s="241">
        <v>189910.38999999998</v>
      </c>
      <c r="AP26" s="241">
        <f t="shared" si="20"/>
        <v>15615696.000000002</v>
      </c>
      <c r="AQ26" s="241"/>
      <c r="AR26" s="241">
        <v>16621052.02</v>
      </c>
      <c r="AS26" s="241">
        <v>287756.75</v>
      </c>
      <c r="AT26" s="241">
        <f t="shared" si="21"/>
        <v>16908808.77</v>
      </c>
      <c r="AV26" s="23">
        <v>14395134.470000001</v>
      </c>
      <c r="AW26" s="23">
        <v>194052.02</v>
      </c>
      <c r="AX26" s="23">
        <f t="shared" si="22"/>
        <v>14589186.49</v>
      </c>
      <c r="AZ26" s="23">
        <v>12798653.609999999</v>
      </c>
      <c r="BA26" s="23">
        <v>0</v>
      </c>
      <c r="BB26" s="23">
        <f t="shared" si="31"/>
        <v>12798653.609999999</v>
      </c>
      <c r="BD26" s="23">
        <v>11750855.550000001</v>
      </c>
      <c r="BE26" s="23">
        <v>0</v>
      </c>
      <c r="BF26" s="23">
        <f t="shared" si="32"/>
        <v>11750855.550000001</v>
      </c>
    </row>
    <row r="27" spans="1:58" x14ac:dyDescent="0.2">
      <c r="A27" s="1" t="s">
        <v>16</v>
      </c>
      <c r="B27" s="176">
        <v>8430665.3499999996</v>
      </c>
      <c r="C27" s="176">
        <v>8987678.0899999999</v>
      </c>
      <c r="D27" s="176">
        <v>9257563.0399999991</v>
      </c>
      <c r="E27" s="176">
        <v>9814065.0700000003</v>
      </c>
      <c r="F27" s="176">
        <v>9478868.3200000003</v>
      </c>
      <c r="G27" s="176">
        <v>10342558.370000001</v>
      </c>
      <c r="H27" s="176">
        <v>10864014</v>
      </c>
      <c r="I27" s="176">
        <v>11314753.470000001</v>
      </c>
      <c r="J27" s="208">
        <v>4161189.36</v>
      </c>
      <c r="K27" s="177">
        <f t="shared" si="6"/>
        <v>0</v>
      </c>
      <c r="L27" s="134">
        <f t="shared" si="25"/>
        <v>-100</v>
      </c>
      <c r="M27" s="32">
        <f t="shared" si="26"/>
        <v>-100</v>
      </c>
      <c r="O27" s="241"/>
      <c r="P27" s="246">
        <v>2884203.13</v>
      </c>
      <c r="Q27" s="247">
        <v>4585652</v>
      </c>
      <c r="R27" s="241">
        <f>SUM(P27:Q27)</f>
        <v>7469855.1299999999</v>
      </c>
      <c r="S27" s="241"/>
      <c r="T27" s="248">
        <v>8430665.3499999996</v>
      </c>
      <c r="U27" s="248">
        <v>0</v>
      </c>
      <c r="V27" s="241">
        <f>SUM(T27:U27)</f>
        <v>8430665.3499999996</v>
      </c>
      <c r="W27" s="241"/>
      <c r="X27" s="249">
        <v>8987678.0899999999</v>
      </c>
      <c r="Y27" s="248">
        <v>0</v>
      </c>
      <c r="Z27" s="241">
        <f>SUM(X27:Y27)</f>
        <v>8987678.0899999999</v>
      </c>
      <c r="AA27" s="241"/>
      <c r="AB27" s="248">
        <v>4350893.0399999991</v>
      </c>
      <c r="AC27" s="248">
        <v>4906670</v>
      </c>
      <c r="AD27" s="241">
        <f t="shared" si="4"/>
        <v>9257563.0399999991</v>
      </c>
      <c r="AE27" s="241"/>
      <c r="AF27" s="248">
        <v>3058224.07</v>
      </c>
      <c r="AG27" s="248">
        <v>6755841</v>
      </c>
      <c r="AH27" s="241">
        <f t="shared" si="27"/>
        <v>9814065.0700000003</v>
      </c>
      <c r="AI27" s="241"/>
      <c r="AJ27" s="241">
        <v>6075993.3899999997</v>
      </c>
      <c r="AK27" s="241">
        <v>3402874.93</v>
      </c>
      <c r="AL27" s="241">
        <f t="shared" si="9"/>
        <v>9478868.3200000003</v>
      </c>
      <c r="AM27" s="241"/>
      <c r="AN27" s="241">
        <v>-0.43999999994412065</v>
      </c>
      <c r="AO27" s="241">
        <v>10342558.810000001</v>
      </c>
      <c r="AP27" s="241">
        <f t="shared" si="20"/>
        <v>10342558.370000001</v>
      </c>
      <c r="AQ27" s="241"/>
      <c r="AR27" s="241">
        <v>0</v>
      </c>
      <c r="AS27" s="241">
        <v>10864014</v>
      </c>
      <c r="AT27" s="241">
        <f t="shared" si="21"/>
        <v>10864014</v>
      </c>
      <c r="AV27" s="23">
        <v>4095369.47</v>
      </c>
      <c r="AW27" s="23">
        <v>7219384</v>
      </c>
      <c r="AX27" s="23">
        <f t="shared" si="22"/>
        <v>11314753.470000001</v>
      </c>
      <c r="AZ27" s="23">
        <v>4161189.36</v>
      </c>
      <c r="BA27" s="23">
        <v>0</v>
      </c>
      <c r="BB27" s="23">
        <f t="shared" si="31"/>
        <v>4161189.36</v>
      </c>
      <c r="BD27" s="23">
        <v>0</v>
      </c>
      <c r="BE27" s="23">
        <v>0</v>
      </c>
      <c r="BF27" s="23">
        <f t="shared" si="32"/>
        <v>0</v>
      </c>
    </row>
    <row r="28" spans="1:58" s="283" customFormat="1" x14ac:dyDescent="0.2">
      <c r="A28" s="265" t="s">
        <v>17</v>
      </c>
      <c r="B28" s="154">
        <v>21705</v>
      </c>
      <c r="C28" s="154">
        <v>39374.009999999995</v>
      </c>
      <c r="D28" s="154">
        <v>287754.23</v>
      </c>
      <c r="E28" s="154">
        <v>282472.40000000002</v>
      </c>
      <c r="F28" s="154">
        <v>484734.69</v>
      </c>
      <c r="G28" s="154">
        <v>3124</v>
      </c>
      <c r="H28" s="154">
        <v>49</v>
      </c>
      <c r="I28" s="154">
        <v>277.83999999999997</v>
      </c>
      <c r="J28" s="282">
        <v>1953.42</v>
      </c>
      <c r="K28" s="177">
        <f t="shared" si="6"/>
        <v>20000</v>
      </c>
      <c r="L28" s="234" t="s">
        <v>67</v>
      </c>
      <c r="M28" s="234" t="s">
        <v>67</v>
      </c>
      <c r="O28" s="284"/>
      <c r="P28" s="285">
        <v>0</v>
      </c>
      <c r="Q28" s="286">
        <v>20207</v>
      </c>
      <c r="R28" s="284">
        <f>SUM(P28:Q28)</f>
        <v>20207</v>
      </c>
      <c r="S28" s="284"/>
      <c r="T28" s="248">
        <v>21705</v>
      </c>
      <c r="U28" s="248">
        <v>0</v>
      </c>
      <c r="V28" s="284">
        <f>SUM(T28:U28)</f>
        <v>21705</v>
      </c>
      <c r="W28" s="284"/>
      <c r="X28" s="249">
        <v>39374.009999999995</v>
      </c>
      <c r="Y28" s="248">
        <v>0</v>
      </c>
      <c r="Z28" s="284">
        <f>SUM(X28:Y28)</f>
        <v>39374.009999999995</v>
      </c>
      <c r="AA28" s="284"/>
      <c r="AB28" s="248">
        <v>0</v>
      </c>
      <c r="AC28" s="248">
        <v>287754.23</v>
      </c>
      <c r="AD28" s="284">
        <f t="shared" si="4"/>
        <v>287754.23</v>
      </c>
      <c r="AE28" s="284"/>
      <c r="AF28" s="248">
        <v>0</v>
      </c>
      <c r="AG28" s="248">
        <v>282472.40000000002</v>
      </c>
      <c r="AH28" s="284">
        <f t="shared" si="27"/>
        <v>282472.40000000002</v>
      </c>
      <c r="AI28" s="284"/>
      <c r="AJ28" s="284">
        <v>0</v>
      </c>
      <c r="AK28" s="284">
        <v>484734.69</v>
      </c>
      <c r="AL28" s="284">
        <f t="shared" si="9"/>
        <v>484734.69</v>
      </c>
      <c r="AM28" s="284"/>
      <c r="AN28" s="284"/>
      <c r="AO28" s="284">
        <v>3124</v>
      </c>
      <c r="AP28" s="284">
        <f t="shared" si="20"/>
        <v>3124</v>
      </c>
      <c r="AQ28" s="284"/>
      <c r="AR28" s="284">
        <v>0</v>
      </c>
      <c r="AS28" s="284">
        <v>49</v>
      </c>
      <c r="AT28" s="284">
        <f t="shared" si="21"/>
        <v>49</v>
      </c>
      <c r="AV28" s="283">
        <v>0</v>
      </c>
      <c r="AW28" s="283">
        <v>277.83999999999997</v>
      </c>
      <c r="AX28" s="283">
        <f t="shared" si="22"/>
        <v>277.83999999999997</v>
      </c>
      <c r="AZ28" s="283">
        <v>0</v>
      </c>
      <c r="BA28" s="23">
        <v>1953.42</v>
      </c>
      <c r="BB28" s="283">
        <f t="shared" si="31"/>
        <v>1953.42</v>
      </c>
      <c r="BD28" s="283">
        <v>0</v>
      </c>
      <c r="BE28" s="23">
        <v>20000</v>
      </c>
      <c r="BF28" s="283">
        <f t="shared" si="32"/>
        <v>20000</v>
      </c>
    </row>
    <row r="29" spans="1:58" x14ac:dyDescent="0.2">
      <c r="A29" s="1"/>
      <c r="B29" s="176"/>
      <c r="C29" s="176"/>
      <c r="D29" s="176"/>
      <c r="E29" s="176"/>
      <c r="F29" s="176"/>
      <c r="G29" s="176"/>
      <c r="H29" s="176"/>
      <c r="I29" s="176"/>
      <c r="J29" s="208"/>
      <c r="K29" s="177"/>
      <c r="L29" s="32"/>
      <c r="M29" s="32"/>
      <c r="O29" s="241"/>
      <c r="P29" s="246"/>
      <c r="Q29" s="247"/>
      <c r="R29" s="241"/>
      <c r="S29" s="241"/>
      <c r="T29" s="250"/>
      <c r="U29" s="248"/>
      <c r="V29" s="241"/>
      <c r="W29" s="241"/>
      <c r="X29" s="251"/>
      <c r="Y29" s="248"/>
      <c r="Z29" s="241"/>
      <c r="AA29" s="241"/>
      <c r="AB29" s="251"/>
      <c r="AC29" s="248"/>
      <c r="AD29" s="241"/>
      <c r="AE29" s="241"/>
      <c r="AF29" s="251"/>
      <c r="AG29" s="25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</row>
    <row r="30" spans="1:58" x14ac:dyDescent="0.2">
      <c r="A30" s="1" t="s">
        <v>18</v>
      </c>
      <c r="B30" s="176">
        <v>40719695.340000004</v>
      </c>
      <c r="C30" s="176">
        <v>35385058.839999996</v>
      </c>
      <c r="D30" s="176">
        <v>33454890.699999999</v>
      </c>
      <c r="E30" s="176">
        <v>35826077.480000004</v>
      </c>
      <c r="F30" s="176">
        <v>36421431.130000003</v>
      </c>
      <c r="G30" s="176">
        <v>41407895.140000001</v>
      </c>
      <c r="H30" s="176">
        <v>39167690.329999998</v>
      </c>
      <c r="I30" s="176">
        <v>41960360.439999998</v>
      </c>
      <c r="J30" s="208">
        <v>42966479.82</v>
      </c>
      <c r="K30" s="177">
        <f t="shared" si="6"/>
        <v>44053739.869999997</v>
      </c>
      <c r="L30" s="134">
        <f t="shared" ref="L30:L33" si="33">((K30-J30)/J30)*100</f>
        <v>2.5304843556066703</v>
      </c>
      <c r="M30" s="32">
        <f t="shared" ref="M30:M33" si="34">(K30-B30)*100/B30</f>
        <v>8.1877934060201003</v>
      </c>
      <c r="O30" s="241"/>
      <c r="P30" s="246">
        <v>37656847.950000003</v>
      </c>
      <c r="Q30" s="247">
        <v>102687.16</v>
      </c>
      <c r="R30" s="241">
        <f>SUM(P30:Q30)</f>
        <v>37759535.109999999</v>
      </c>
      <c r="S30" s="241"/>
      <c r="T30" s="248">
        <v>40719695.340000004</v>
      </c>
      <c r="U30" s="248">
        <v>0</v>
      </c>
      <c r="V30" s="241">
        <f>SUM(T30:U30)</f>
        <v>40719695.340000004</v>
      </c>
      <c r="W30" s="241"/>
      <c r="X30" s="249">
        <v>35385058.839999996</v>
      </c>
      <c r="Y30" s="248">
        <v>0</v>
      </c>
      <c r="Z30" s="241">
        <f>SUM(X30:Y30)</f>
        <v>35385058.839999996</v>
      </c>
      <c r="AA30" s="241"/>
      <c r="AB30" s="248">
        <v>33320975.57</v>
      </c>
      <c r="AC30" s="248">
        <v>133915.13</v>
      </c>
      <c r="AD30" s="241">
        <f t="shared" si="4"/>
        <v>33454890.699999999</v>
      </c>
      <c r="AE30" s="241"/>
      <c r="AF30" s="248">
        <v>35710310.270000003</v>
      </c>
      <c r="AG30" s="248">
        <v>115767.21</v>
      </c>
      <c r="AH30" s="241">
        <f t="shared" ref="AH30:AH34" si="35">SUM(AF30:AG30)</f>
        <v>35826077.480000004</v>
      </c>
      <c r="AI30" s="241"/>
      <c r="AJ30" s="241">
        <v>36329881.810000002</v>
      </c>
      <c r="AK30" s="241">
        <v>91549.32</v>
      </c>
      <c r="AL30" s="241">
        <f t="shared" si="9"/>
        <v>36421431.130000003</v>
      </c>
      <c r="AM30" s="241"/>
      <c r="AN30" s="241">
        <v>41321549.859999999</v>
      </c>
      <c r="AO30" s="241">
        <v>86345.279999999999</v>
      </c>
      <c r="AP30" s="241">
        <f t="shared" ref="AP30" si="36">AN30+AO30</f>
        <v>41407895.140000001</v>
      </c>
      <c r="AQ30" s="241"/>
      <c r="AR30" s="241">
        <v>39081022.409999996</v>
      </c>
      <c r="AS30" s="241">
        <v>86667.92</v>
      </c>
      <c r="AT30" s="241">
        <f t="shared" ref="AT30" si="37">AR30+AS30</f>
        <v>39167690.329999998</v>
      </c>
      <c r="AV30" s="23">
        <v>41866769.829999998</v>
      </c>
      <c r="AW30" s="23">
        <v>93590.61</v>
      </c>
      <c r="AX30" s="23">
        <f t="shared" ref="AX30" si="38">AV30+AW30</f>
        <v>41960360.439999998</v>
      </c>
      <c r="AZ30" s="23">
        <v>42875704.259999998</v>
      </c>
      <c r="BA30" s="23">
        <v>90775.56</v>
      </c>
      <c r="BB30" s="23">
        <f t="shared" ref="BB30:BB34" si="39">AZ30+BA30</f>
        <v>42966479.82</v>
      </c>
      <c r="BD30" s="23">
        <v>43983386.869999997</v>
      </c>
      <c r="BE30" s="23">
        <v>70353</v>
      </c>
      <c r="BF30" s="23">
        <f t="shared" ref="BF30:BF34" si="40">BD30+BE30</f>
        <v>44053739.869999997</v>
      </c>
    </row>
    <row r="31" spans="1:58" x14ac:dyDescent="0.2">
      <c r="A31" s="1" t="s">
        <v>19</v>
      </c>
      <c r="B31" s="176">
        <v>57461907.780000001</v>
      </c>
      <c r="C31" s="176">
        <v>55386735.229999997</v>
      </c>
      <c r="D31" s="176">
        <v>47081874.859999999</v>
      </c>
      <c r="E31" s="176">
        <v>48705525.100000001</v>
      </c>
      <c r="F31" s="176">
        <v>48645688.880000003</v>
      </c>
      <c r="G31" s="176">
        <v>52390305.68</v>
      </c>
      <c r="H31" s="176">
        <v>56790855.409999996</v>
      </c>
      <c r="I31" s="176">
        <v>54382802.280000001</v>
      </c>
      <c r="J31" s="208">
        <v>53150902.579999998</v>
      </c>
      <c r="K31" s="177">
        <f t="shared" si="6"/>
        <v>56726030.450000003</v>
      </c>
      <c r="L31" s="134">
        <f t="shared" si="33"/>
        <v>6.7263728299230792</v>
      </c>
      <c r="M31" s="32">
        <f t="shared" si="34"/>
        <v>-1.280635047512511</v>
      </c>
      <c r="O31" s="241"/>
      <c r="P31" s="246">
        <v>57061689.850000001</v>
      </c>
      <c r="Q31" s="247">
        <v>0</v>
      </c>
      <c r="R31" s="241">
        <f>SUM(P31:Q31)</f>
        <v>57061689.850000001</v>
      </c>
      <c r="S31" s="241"/>
      <c r="T31" s="248">
        <v>57461907.780000001</v>
      </c>
      <c r="U31" s="248">
        <v>0</v>
      </c>
      <c r="V31" s="241">
        <f>SUM(T31:U31)</f>
        <v>57461907.780000001</v>
      </c>
      <c r="W31" s="241"/>
      <c r="X31" s="249">
        <v>55386735.229999997</v>
      </c>
      <c r="Y31" s="248">
        <v>0</v>
      </c>
      <c r="Z31" s="241">
        <f>SUM(X31:Y31)</f>
        <v>55386735.229999997</v>
      </c>
      <c r="AA31" s="241"/>
      <c r="AB31" s="248">
        <v>47081874.859999999</v>
      </c>
      <c r="AC31" s="248">
        <v>0</v>
      </c>
      <c r="AD31" s="241">
        <f t="shared" si="4"/>
        <v>47081874.859999999</v>
      </c>
      <c r="AE31" s="241"/>
      <c r="AF31" s="248">
        <v>48705525.100000001</v>
      </c>
      <c r="AG31" s="248">
        <v>0</v>
      </c>
      <c r="AH31" s="241">
        <f t="shared" si="35"/>
        <v>48705525.100000001</v>
      </c>
      <c r="AI31" s="241"/>
      <c r="AJ31" s="241">
        <v>48645688.880000003</v>
      </c>
      <c r="AK31" s="241">
        <v>0</v>
      </c>
      <c r="AL31" s="241">
        <f t="shared" si="9"/>
        <v>48645688.880000003</v>
      </c>
      <c r="AM31" s="241"/>
      <c r="AN31" s="241">
        <v>52390305.68</v>
      </c>
      <c r="AO31" s="241">
        <v>0</v>
      </c>
      <c r="AP31" s="241">
        <f t="shared" si="20"/>
        <v>52390305.68</v>
      </c>
      <c r="AQ31" s="241"/>
      <c r="AR31" s="241">
        <v>56790855.409999996</v>
      </c>
      <c r="AS31" s="241">
        <v>0</v>
      </c>
      <c r="AT31" s="241">
        <f t="shared" si="21"/>
        <v>56790855.409999996</v>
      </c>
      <c r="AV31" s="23">
        <v>54382802.280000001</v>
      </c>
      <c r="AW31" s="23">
        <v>0</v>
      </c>
      <c r="AX31" s="23">
        <f t="shared" si="22"/>
        <v>54382802.280000001</v>
      </c>
      <c r="AZ31" s="23">
        <v>53150902.579999998</v>
      </c>
      <c r="BA31" s="23">
        <v>0</v>
      </c>
      <c r="BB31" s="23">
        <f t="shared" si="39"/>
        <v>53150902.579999998</v>
      </c>
      <c r="BD31" s="23">
        <v>56726030.450000003</v>
      </c>
      <c r="BE31" s="23">
        <v>0</v>
      </c>
      <c r="BF31" s="23">
        <f t="shared" si="40"/>
        <v>56726030.450000003</v>
      </c>
    </row>
    <row r="32" spans="1:58" x14ac:dyDescent="0.2">
      <c r="A32" s="1" t="s">
        <v>20</v>
      </c>
      <c r="B32" s="176">
        <v>596586.29</v>
      </c>
      <c r="C32" s="176">
        <v>498307.01</v>
      </c>
      <c r="D32" s="176">
        <v>606989.46</v>
      </c>
      <c r="E32" s="176">
        <v>466302.37</v>
      </c>
      <c r="F32" s="176">
        <v>371505.16</v>
      </c>
      <c r="G32" s="176">
        <v>269468.09999999998</v>
      </c>
      <c r="H32" s="176">
        <v>299734.92</v>
      </c>
      <c r="I32" s="176">
        <v>225187.48</v>
      </c>
      <c r="J32" s="208">
        <v>461008.83</v>
      </c>
      <c r="K32" s="177">
        <f t="shared" si="6"/>
        <v>472147.97</v>
      </c>
      <c r="L32" s="134">
        <f t="shared" si="33"/>
        <v>2.4162530682980532</v>
      </c>
      <c r="M32" s="32">
        <f t="shared" si="34"/>
        <v>-20.858394181334617</v>
      </c>
      <c r="O32" s="241"/>
      <c r="P32" s="246">
        <v>699281.7</v>
      </c>
      <c r="Q32" s="247">
        <v>0</v>
      </c>
      <c r="R32" s="241">
        <f>SUM(P32:Q32)</f>
        <v>699281.7</v>
      </c>
      <c r="S32" s="241"/>
      <c r="T32" s="248">
        <v>596586.29</v>
      </c>
      <c r="U32" s="248">
        <v>0</v>
      </c>
      <c r="V32" s="241">
        <f>SUM(T32:U32)</f>
        <v>596586.29</v>
      </c>
      <c r="W32" s="241"/>
      <c r="X32" s="249">
        <v>498307.01</v>
      </c>
      <c r="Y32" s="248">
        <v>0</v>
      </c>
      <c r="Z32" s="241">
        <f>SUM(X32:Y32)</f>
        <v>498307.01</v>
      </c>
      <c r="AA32" s="241"/>
      <c r="AB32" s="248">
        <v>606989.46</v>
      </c>
      <c r="AC32" s="248">
        <v>0</v>
      </c>
      <c r="AD32" s="241">
        <f t="shared" si="4"/>
        <v>606989.46</v>
      </c>
      <c r="AE32" s="241"/>
      <c r="AF32" s="248">
        <v>466302.37</v>
      </c>
      <c r="AG32" s="248">
        <v>0</v>
      </c>
      <c r="AH32" s="241">
        <f t="shared" si="35"/>
        <v>466302.37</v>
      </c>
      <c r="AI32" s="241"/>
      <c r="AJ32" s="241">
        <v>371505.16</v>
      </c>
      <c r="AK32" s="241">
        <v>0</v>
      </c>
      <c r="AL32" s="241">
        <f t="shared" si="9"/>
        <v>371505.16</v>
      </c>
      <c r="AM32" s="241"/>
      <c r="AN32" s="241">
        <v>269468.09999999998</v>
      </c>
      <c r="AO32" s="241">
        <v>0</v>
      </c>
      <c r="AP32" s="241">
        <f t="shared" si="20"/>
        <v>269468.09999999998</v>
      </c>
      <c r="AQ32" s="241"/>
      <c r="AR32" s="241">
        <v>299734.92</v>
      </c>
      <c r="AS32" s="241">
        <v>0</v>
      </c>
      <c r="AT32" s="241">
        <f t="shared" si="21"/>
        <v>299734.92</v>
      </c>
      <c r="AV32" s="23">
        <v>225187.48</v>
      </c>
      <c r="AW32" s="23">
        <v>0</v>
      </c>
      <c r="AX32" s="23">
        <f t="shared" si="22"/>
        <v>225187.48</v>
      </c>
      <c r="AZ32" s="23">
        <v>461008.83</v>
      </c>
      <c r="BA32" s="23">
        <v>0</v>
      </c>
      <c r="BB32" s="23">
        <f t="shared" si="39"/>
        <v>461008.83</v>
      </c>
      <c r="BD32" s="23">
        <v>472147.97</v>
      </c>
      <c r="BE32" s="23">
        <v>0</v>
      </c>
      <c r="BF32" s="23">
        <f t="shared" si="40"/>
        <v>472147.97</v>
      </c>
    </row>
    <row r="33" spans="1:58" x14ac:dyDescent="0.2">
      <c r="A33" s="1" t="s">
        <v>21</v>
      </c>
      <c r="B33" s="176">
        <v>1765943.8</v>
      </c>
      <c r="C33" s="176">
        <v>1468435.54</v>
      </c>
      <c r="D33" s="176">
        <v>1411554.26</v>
      </c>
      <c r="E33" s="176">
        <v>1348566.23</v>
      </c>
      <c r="F33" s="176">
        <v>1494117.62</v>
      </c>
      <c r="G33" s="176">
        <v>1496395.1</v>
      </c>
      <c r="H33" s="176">
        <v>1851788.9600000002</v>
      </c>
      <c r="I33" s="176">
        <v>2169370.5300000003</v>
      </c>
      <c r="J33" s="208">
        <v>1842317.9500000002</v>
      </c>
      <c r="K33" s="177">
        <f t="shared" si="6"/>
        <v>1612507.18</v>
      </c>
      <c r="L33" s="134">
        <f t="shared" si="33"/>
        <v>-12.474001569598789</v>
      </c>
      <c r="M33" s="32">
        <f t="shared" si="34"/>
        <v>-8.6886468300973174</v>
      </c>
      <c r="O33" s="241"/>
      <c r="P33" s="246">
        <v>1360022.76</v>
      </c>
      <c r="Q33" s="247">
        <v>93244.35</v>
      </c>
      <c r="R33" s="241">
        <f>SUM(P33:Q33)</f>
        <v>1453267.11</v>
      </c>
      <c r="S33" s="241"/>
      <c r="T33" s="248">
        <v>1765943.8</v>
      </c>
      <c r="U33" s="248">
        <v>0</v>
      </c>
      <c r="V33" s="241">
        <f>SUM(T33:U33)</f>
        <v>1765943.8</v>
      </c>
      <c r="W33" s="241"/>
      <c r="X33" s="249">
        <v>1468435.54</v>
      </c>
      <c r="Y33" s="248">
        <v>0</v>
      </c>
      <c r="Z33" s="241">
        <f>SUM(X33:Y33)</f>
        <v>1468435.54</v>
      </c>
      <c r="AA33" s="241"/>
      <c r="AB33" s="248">
        <v>1338324.26</v>
      </c>
      <c r="AC33" s="248">
        <v>73230</v>
      </c>
      <c r="AD33" s="241">
        <f t="shared" si="4"/>
        <v>1411554.26</v>
      </c>
      <c r="AE33" s="241"/>
      <c r="AF33" s="248">
        <v>1251310.55</v>
      </c>
      <c r="AG33" s="248">
        <v>97255.679999999993</v>
      </c>
      <c r="AH33" s="241">
        <f t="shared" si="35"/>
        <v>1348566.23</v>
      </c>
      <c r="AI33" s="241"/>
      <c r="AJ33" s="241">
        <v>1340501.08</v>
      </c>
      <c r="AK33" s="241">
        <v>153616.54</v>
      </c>
      <c r="AL33" s="241">
        <f t="shared" si="9"/>
        <v>1494117.62</v>
      </c>
      <c r="AM33" s="241"/>
      <c r="AN33" s="241">
        <v>1402594.03</v>
      </c>
      <c r="AO33" s="241">
        <v>93801.07</v>
      </c>
      <c r="AP33" s="241">
        <f t="shared" si="20"/>
        <v>1496395.1</v>
      </c>
      <c r="AQ33" s="241"/>
      <c r="AR33" s="241">
        <v>1798254.61</v>
      </c>
      <c r="AS33" s="241">
        <v>53534.35</v>
      </c>
      <c r="AT33" s="241">
        <f t="shared" si="21"/>
        <v>1851788.9600000002</v>
      </c>
      <c r="AV33" s="23">
        <v>2042917.05</v>
      </c>
      <c r="AW33" s="23">
        <v>126453.48</v>
      </c>
      <c r="AX33" s="23">
        <f t="shared" si="22"/>
        <v>2169370.5300000003</v>
      </c>
      <c r="AZ33" s="23">
        <v>1755626.08</v>
      </c>
      <c r="BA33" s="23">
        <v>86691.87</v>
      </c>
      <c r="BB33" s="23">
        <f t="shared" si="39"/>
        <v>1842317.9500000002</v>
      </c>
      <c r="BD33" s="23">
        <v>1477394.5</v>
      </c>
      <c r="BE33" s="23">
        <v>135112.68</v>
      </c>
      <c r="BF33" s="23">
        <f t="shared" si="40"/>
        <v>1612507.18</v>
      </c>
    </row>
    <row r="34" spans="1:58" x14ac:dyDescent="0.2">
      <c r="A34" s="1" t="s">
        <v>22</v>
      </c>
      <c r="B34" s="176">
        <v>0</v>
      </c>
      <c r="C34" s="176">
        <v>0</v>
      </c>
      <c r="D34" s="176">
        <v>0</v>
      </c>
      <c r="E34" s="177">
        <v>13500</v>
      </c>
      <c r="F34" s="177">
        <v>693490.22</v>
      </c>
      <c r="G34" s="177">
        <v>218703.47</v>
      </c>
      <c r="H34" s="177">
        <v>106291.62</v>
      </c>
      <c r="I34" s="177">
        <v>80677.2</v>
      </c>
      <c r="J34" s="208">
        <v>0</v>
      </c>
      <c r="K34" s="177">
        <f t="shared" si="6"/>
        <v>0</v>
      </c>
      <c r="L34" s="234" t="s">
        <v>67</v>
      </c>
      <c r="M34" s="234" t="s">
        <v>67</v>
      </c>
      <c r="O34" s="241"/>
      <c r="P34" s="246">
        <v>0</v>
      </c>
      <c r="Q34" s="247">
        <v>0</v>
      </c>
      <c r="R34" s="241">
        <f>SUM(P34:Q34)</f>
        <v>0</v>
      </c>
      <c r="S34" s="241"/>
      <c r="T34" s="248">
        <v>0</v>
      </c>
      <c r="U34" s="248">
        <v>0</v>
      </c>
      <c r="V34" s="241">
        <f>SUM(T34:U34)</f>
        <v>0</v>
      </c>
      <c r="W34" s="241"/>
      <c r="X34" s="249">
        <v>0</v>
      </c>
      <c r="Y34" s="248">
        <v>0</v>
      </c>
      <c r="Z34" s="241">
        <f>SUM(X34:Y34)</f>
        <v>0</v>
      </c>
      <c r="AA34" s="241"/>
      <c r="AB34" s="248">
        <v>0</v>
      </c>
      <c r="AC34" s="248">
        <v>0</v>
      </c>
      <c r="AD34" s="241">
        <f t="shared" si="4"/>
        <v>0</v>
      </c>
      <c r="AE34" s="241"/>
      <c r="AF34" s="248">
        <v>13500</v>
      </c>
      <c r="AG34" s="248">
        <v>0</v>
      </c>
      <c r="AH34" s="241">
        <f t="shared" si="35"/>
        <v>13500</v>
      </c>
      <c r="AI34" s="241"/>
      <c r="AJ34" s="241">
        <v>441000</v>
      </c>
      <c r="AK34" s="241">
        <v>252490.22</v>
      </c>
      <c r="AL34" s="241">
        <f t="shared" si="9"/>
        <v>693490.22</v>
      </c>
      <c r="AM34" s="241"/>
      <c r="AN34" s="241"/>
      <c r="AO34" s="241">
        <v>218703.47</v>
      </c>
      <c r="AP34" s="241">
        <f t="shared" si="20"/>
        <v>218703.47</v>
      </c>
      <c r="AQ34" s="241"/>
      <c r="AR34" s="241">
        <v>27821.73</v>
      </c>
      <c r="AS34" s="241">
        <v>78469.89</v>
      </c>
      <c r="AT34" s="241">
        <f t="shared" si="21"/>
        <v>106291.62</v>
      </c>
      <c r="AV34" s="23">
        <v>0</v>
      </c>
      <c r="AW34" s="23">
        <v>80677.2</v>
      </c>
      <c r="AX34" s="23">
        <f t="shared" si="22"/>
        <v>80677.2</v>
      </c>
      <c r="AZ34" s="23">
        <v>0</v>
      </c>
      <c r="BA34" s="23">
        <v>0</v>
      </c>
      <c r="BB34" s="23">
        <f t="shared" si="39"/>
        <v>0</v>
      </c>
      <c r="BD34" s="23">
        <v>0</v>
      </c>
      <c r="BF34" s="23">
        <f t="shared" si="40"/>
        <v>0</v>
      </c>
    </row>
    <row r="35" spans="1:58" x14ac:dyDescent="0.2">
      <c r="A35" s="1"/>
      <c r="B35" s="176"/>
      <c r="C35" s="176"/>
      <c r="D35" s="176"/>
      <c r="E35" s="176"/>
      <c r="F35" s="176"/>
      <c r="G35" s="176"/>
      <c r="H35" s="176"/>
      <c r="I35" s="176"/>
      <c r="J35" s="208"/>
      <c r="K35" s="177"/>
      <c r="L35" s="32"/>
      <c r="M35" s="32"/>
      <c r="O35" s="241"/>
      <c r="P35" s="246"/>
      <c r="Q35" s="247"/>
      <c r="R35" s="241"/>
      <c r="S35" s="241"/>
      <c r="T35" s="250"/>
      <c r="U35" s="248"/>
      <c r="V35" s="241"/>
      <c r="W35" s="241"/>
      <c r="X35" s="251"/>
      <c r="Y35" s="248"/>
      <c r="Z35" s="241"/>
      <c r="AA35" s="241"/>
      <c r="AB35" s="251"/>
      <c r="AC35" s="248"/>
      <c r="AD35" s="241"/>
      <c r="AE35" s="241"/>
      <c r="AF35" s="251"/>
      <c r="AG35" s="25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</row>
    <row r="36" spans="1:58" x14ac:dyDescent="0.2">
      <c r="A36" s="1" t="s">
        <v>23</v>
      </c>
      <c r="B36" s="177">
        <v>50414.400000000001</v>
      </c>
      <c r="C36" s="177">
        <v>0</v>
      </c>
      <c r="D36" s="177">
        <v>1559</v>
      </c>
      <c r="E36" s="177">
        <v>625</v>
      </c>
      <c r="F36" s="177">
        <v>147</v>
      </c>
      <c r="G36" s="177">
        <v>0</v>
      </c>
      <c r="H36" s="177">
        <v>300.27999999999997</v>
      </c>
      <c r="I36" s="177">
        <v>1623.8</v>
      </c>
      <c r="J36" s="177">
        <v>0</v>
      </c>
      <c r="K36" s="177">
        <f t="shared" si="6"/>
        <v>297701.06</v>
      </c>
      <c r="L36" s="234" t="s">
        <v>67</v>
      </c>
      <c r="M36" s="234" t="s">
        <v>67</v>
      </c>
      <c r="O36" s="241"/>
      <c r="P36" s="246">
        <v>50855</v>
      </c>
      <c r="Q36" s="247">
        <v>0</v>
      </c>
      <c r="R36" s="241">
        <f>SUM(P36:Q36)</f>
        <v>50855</v>
      </c>
      <c r="S36" s="241"/>
      <c r="T36" s="252">
        <v>50414.400000000001</v>
      </c>
      <c r="U36" s="248">
        <v>0</v>
      </c>
      <c r="V36" s="241">
        <f>SUM(T36:U36)</f>
        <v>50414.400000000001</v>
      </c>
      <c r="W36" s="241"/>
      <c r="X36" s="253">
        <v>0</v>
      </c>
      <c r="Y36" s="248">
        <v>0</v>
      </c>
      <c r="Z36" s="241">
        <f>SUM(X36:Y36)</f>
        <v>0</v>
      </c>
      <c r="AA36" s="241"/>
      <c r="AB36" s="252">
        <v>0</v>
      </c>
      <c r="AC36" s="248">
        <v>1559</v>
      </c>
      <c r="AD36" s="241">
        <f t="shared" si="4"/>
        <v>1559</v>
      </c>
      <c r="AE36" s="241"/>
      <c r="AF36" s="252">
        <v>0</v>
      </c>
      <c r="AG36" s="248">
        <v>625</v>
      </c>
      <c r="AH36" s="241">
        <f t="shared" ref="AH36:AH39" si="41">SUM(AF36:AG36)</f>
        <v>625</v>
      </c>
      <c r="AI36" s="241"/>
      <c r="AJ36" s="241">
        <v>0</v>
      </c>
      <c r="AK36" s="241">
        <v>147</v>
      </c>
      <c r="AL36" s="241">
        <f t="shared" si="9"/>
        <v>147</v>
      </c>
      <c r="AM36" s="241"/>
      <c r="AN36" s="241"/>
      <c r="AO36" s="241">
        <v>0</v>
      </c>
      <c r="AP36" s="241">
        <f t="shared" ref="AP36" si="42">AN36+AO36</f>
        <v>0</v>
      </c>
      <c r="AQ36" s="241"/>
      <c r="AR36" s="241">
        <v>0</v>
      </c>
      <c r="AS36" s="241">
        <v>300.27999999999997</v>
      </c>
      <c r="AT36" s="241">
        <f t="shared" ref="AT36" si="43">AR36+AS36</f>
        <v>300.27999999999997</v>
      </c>
      <c r="AV36" s="23">
        <v>1604.8</v>
      </c>
      <c r="AW36" s="23">
        <v>19</v>
      </c>
      <c r="AX36" s="23">
        <f t="shared" ref="AX36" si="44">AV36+AW36</f>
        <v>1623.8</v>
      </c>
      <c r="AZ36" s="23">
        <v>0</v>
      </c>
      <c r="BA36" s="23">
        <v>0</v>
      </c>
      <c r="BB36" s="23">
        <f t="shared" ref="BB36:BB39" si="45">AZ36+BA36</f>
        <v>0</v>
      </c>
      <c r="BD36" s="23">
        <v>297701.06</v>
      </c>
      <c r="BE36" s="23">
        <v>0</v>
      </c>
      <c r="BF36" s="23">
        <f t="shared" ref="BF36:BF39" si="46">BD36+BE36</f>
        <v>297701.06</v>
      </c>
    </row>
    <row r="37" spans="1:58" x14ac:dyDescent="0.2">
      <c r="A37" s="1" t="s">
        <v>24</v>
      </c>
      <c r="B37" s="176">
        <v>4560296.8500000006</v>
      </c>
      <c r="C37" s="176">
        <v>3463617</v>
      </c>
      <c r="D37" s="176">
        <v>2692006.32</v>
      </c>
      <c r="E37" s="176">
        <v>2662977.16</v>
      </c>
      <c r="F37" s="176">
        <v>2518564.4899999993</v>
      </c>
      <c r="G37" s="176">
        <v>2658435.6900000004</v>
      </c>
      <c r="H37" s="176">
        <v>3243624.23</v>
      </c>
      <c r="I37" s="176">
        <v>3859619.89</v>
      </c>
      <c r="J37" s="208">
        <v>4196662.38</v>
      </c>
      <c r="K37" s="177">
        <f t="shared" si="6"/>
        <v>4000391.46</v>
      </c>
      <c r="L37" s="134">
        <f t="shared" ref="L37:L39" si="47">((K37-J37)/J37)*100</f>
        <v>-4.6768336889659432</v>
      </c>
      <c r="M37" s="32">
        <f t="shared" ref="M37:M39" si="48">(K37-B37)*100/B37</f>
        <v>-12.277827703255777</v>
      </c>
      <c r="O37" s="241"/>
      <c r="P37" s="246">
        <v>5274048</v>
      </c>
      <c r="Q37" s="247">
        <v>25311</v>
      </c>
      <c r="R37" s="241">
        <f>SUM(P37:Q37)</f>
        <v>5299359</v>
      </c>
      <c r="S37" s="241"/>
      <c r="T37" s="248">
        <v>4560296.8500000006</v>
      </c>
      <c r="U37" s="248">
        <v>0</v>
      </c>
      <c r="V37" s="241">
        <f>SUM(T37:U37)</f>
        <v>4560296.8500000006</v>
      </c>
      <c r="W37" s="241"/>
      <c r="X37" s="249">
        <v>3463617</v>
      </c>
      <c r="Y37" s="248">
        <v>0</v>
      </c>
      <c r="Z37" s="241">
        <f>SUM(X37:Y37)</f>
        <v>3463617</v>
      </c>
      <c r="AA37" s="241"/>
      <c r="AB37" s="248">
        <v>2650657.0499999998</v>
      </c>
      <c r="AC37" s="248">
        <v>41349.269999999997</v>
      </c>
      <c r="AD37" s="241">
        <f t="shared" si="4"/>
        <v>2692006.32</v>
      </c>
      <c r="AE37" s="241"/>
      <c r="AF37" s="248">
        <v>2627194.04</v>
      </c>
      <c r="AG37" s="248">
        <v>35783.120000000003</v>
      </c>
      <c r="AH37" s="241">
        <f t="shared" si="41"/>
        <v>2662977.16</v>
      </c>
      <c r="AI37" s="241"/>
      <c r="AJ37" s="241">
        <v>2474363.4399999995</v>
      </c>
      <c r="AK37" s="241">
        <v>44201.05</v>
      </c>
      <c r="AL37" s="241">
        <f t="shared" si="9"/>
        <v>2518564.4899999993</v>
      </c>
      <c r="AM37" s="241"/>
      <c r="AN37" s="241">
        <v>2616078.6300000004</v>
      </c>
      <c r="AO37" s="241">
        <v>42357.06</v>
      </c>
      <c r="AP37" s="241">
        <f t="shared" si="20"/>
        <v>2658435.6900000004</v>
      </c>
      <c r="AQ37" s="241"/>
      <c r="AR37" s="241">
        <v>3243624.23</v>
      </c>
      <c r="AS37" s="241">
        <v>0</v>
      </c>
      <c r="AT37" s="241">
        <f t="shared" si="21"/>
        <v>3243624.23</v>
      </c>
      <c r="AV37" s="23">
        <v>3823212.29</v>
      </c>
      <c r="AW37" s="23">
        <v>36407.599999999999</v>
      </c>
      <c r="AX37" s="23">
        <f t="shared" si="22"/>
        <v>3859619.89</v>
      </c>
      <c r="AZ37" s="23">
        <v>4196662.38</v>
      </c>
      <c r="BA37" s="23">
        <v>0</v>
      </c>
      <c r="BB37" s="23">
        <f t="shared" si="45"/>
        <v>4196662.38</v>
      </c>
      <c r="BD37" s="23">
        <v>3967650.75</v>
      </c>
      <c r="BE37" s="23">
        <v>32740.71</v>
      </c>
      <c r="BF37" s="23">
        <f t="shared" si="46"/>
        <v>4000391.46</v>
      </c>
    </row>
    <row r="38" spans="1:58" x14ac:dyDescent="0.2">
      <c r="A38" s="1" t="s">
        <v>25</v>
      </c>
      <c r="B38" s="177">
        <v>175101.46</v>
      </c>
      <c r="C38" s="177">
        <v>627034.74</v>
      </c>
      <c r="D38" s="177">
        <v>134777.53</v>
      </c>
      <c r="E38" s="177">
        <v>360456.81</v>
      </c>
      <c r="F38" s="177">
        <v>464913.03</v>
      </c>
      <c r="G38" s="177">
        <v>514891.17000000004</v>
      </c>
      <c r="H38" s="177">
        <v>433817.5</v>
      </c>
      <c r="I38" s="177">
        <v>797749.19</v>
      </c>
      <c r="J38" s="208">
        <v>545383.01</v>
      </c>
      <c r="K38" s="177">
        <f t="shared" si="6"/>
        <v>259478.11</v>
      </c>
      <c r="L38" s="134">
        <f t="shared" si="47"/>
        <v>-52.422773492705623</v>
      </c>
      <c r="M38" s="32">
        <f t="shared" si="48"/>
        <v>48.187290956911497</v>
      </c>
      <c r="O38" s="241"/>
      <c r="P38" s="246">
        <v>0</v>
      </c>
      <c r="Q38" s="247">
        <v>357901.24</v>
      </c>
      <c r="R38" s="241">
        <f>SUM(P38:Q38)</f>
        <v>357901.24</v>
      </c>
      <c r="S38" s="241"/>
      <c r="T38" s="248">
        <v>175101.46</v>
      </c>
      <c r="U38" s="248">
        <v>0</v>
      </c>
      <c r="V38" s="241">
        <f>SUM(T38:U38)</f>
        <v>175101.46</v>
      </c>
      <c r="W38" s="241"/>
      <c r="X38" s="249">
        <v>627034.74</v>
      </c>
      <c r="Y38" s="248">
        <v>0</v>
      </c>
      <c r="Z38" s="241">
        <f>SUM(X38:Y38)</f>
        <v>627034.74</v>
      </c>
      <c r="AA38" s="241"/>
      <c r="AB38" s="248">
        <v>89296.2</v>
      </c>
      <c r="AC38" s="248">
        <v>45481.33</v>
      </c>
      <c r="AD38" s="241">
        <f t="shared" si="4"/>
        <v>134777.53</v>
      </c>
      <c r="AE38" s="241"/>
      <c r="AF38" s="248">
        <v>0</v>
      </c>
      <c r="AG38" s="248">
        <v>360456.81</v>
      </c>
      <c r="AH38" s="241">
        <f t="shared" si="41"/>
        <v>360456.81</v>
      </c>
      <c r="AI38" s="241"/>
      <c r="AJ38" s="241">
        <v>280577.38</v>
      </c>
      <c r="AK38" s="241">
        <v>184335.65</v>
      </c>
      <c r="AL38" s="241">
        <f t="shared" si="9"/>
        <v>464913.03</v>
      </c>
      <c r="AM38" s="241"/>
      <c r="AN38" s="241">
        <v>294903.15000000002</v>
      </c>
      <c r="AO38" s="241">
        <v>219988.02000000002</v>
      </c>
      <c r="AP38" s="241">
        <f t="shared" si="20"/>
        <v>514891.17000000004</v>
      </c>
      <c r="AQ38" s="241"/>
      <c r="AR38" s="241">
        <v>307417.08</v>
      </c>
      <c r="AS38" s="241">
        <v>126400.41999999998</v>
      </c>
      <c r="AT38" s="241">
        <f t="shared" si="21"/>
        <v>433817.5</v>
      </c>
      <c r="AV38" s="23">
        <v>559453.23</v>
      </c>
      <c r="AW38" s="23">
        <v>238295.96</v>
      </c>
      <c r="AX38" s="23">
        <f t="shared" si="22"/>
        <v>797749.19</v>
      </c>
      <c r="AZ38" s="23">
        <v>523591.23</v>
      </c>
      <c r="BA38" s="23">
        <v>21791.78</v>
      </c>
      <c r="BB38" s="23">
        <f t="shared" si="45"/>
        <v>545383.01</v>
      </c>
      <c r="BD38" s="23">
        <v>235717.36</v>
      </c>
      <c r="BE38" s="23">
        <v>23760.75</v>
      </c>
      <c r="BF38" s="23">
        <f t="shared" si="46"/>
        <v>259478.11</v>
      </c>
    </row>
    <row r="39" spans="1:58" x14ac:dyDescent="0.2">
      <c r="A39" s="15" t="s">
        <v>26</v>
      </c>
      <c r="B39" s="178">
        <v>26634.83</v>
      </c>
      <c r="C39" s="178">
        <v>41973.120000000003</v>
      </c>
      <c r="D39" s="178">
        <v>77756.06</v>
      </c>
      <c r="E39" s="178">
        <v>117574.36</v>
      </c>
      <c r="F39" s="178">
        <v>147550.12</v>
      </c>
      <c r="G39" s="178">
        <v>84027.5</v>
      </c>
      <c r="H39" s="178">
        <v>112799.19</v>
      </c>
      <c r="I39" s="178">
        <v>228101.15</v>
      </c>
      <c r="J39" s="209">
        <v>68377.94</v>
      </c>
      <c r="K39" s="291">
        <f t="shared" si="6"/>
        <v>0</v>
      </c>
      <c r="L39" s="273">
        <f t="shared" si="47"/>
        <v>-100</v>
      </c>
      <c r="M39" s="48">
        <f t="shared" si="48"/>
        <v>-100</v>
      </c>
      <c r="O39" s="241"/>
      <c r="P39" s="246">
        <v>0</v>
      </c>
      <c r="Q39" s="247">
        <v>30101</v>
      </c>
      <c r="R39" s="241">
        <f>SUM(P39:Q39)</f>
        <v>30101</v>
      </c>
      <c r="S39" s="241"/>
      <c r="T39" s="254">
        <v>26634.83</v>
      </c>
      <c r="U39" s="254">
        <v>0</v>
      </c>
      <c r="V39" s="241">
        <f>SUM(T39:U39)</f>
        <v>26634.83</v>
      </c>
      <c r="W39" s="241"/>
      <c r="X39" s="255">
        <v>41973.120000000003</v>
      </c>
      <c r="Y39" s="254">
        <v>0</v>
      </c>
      <c r="Z39" s="241">
        <f>SUM(X39:Y39)</f>
        <v>41973.120000000003</v>
      </c>
      <c r="AA39" s="241"/>
      <c r="AB39" s="254">
        <v>0</v>
      </c>
      <c r="AC39" s="254">
        <v>77756.06</v>
      </c>
      <c r="AD39" s="256">
        <f t="shared" si="4"/>
        <v>77756.06</v>
      </c>
      <c r="AE39" s="241"/>
      <c r="AF39" s="254">
        <v>0</v>
      </c>
      <c r="AG39" s="254">
        <v>117574.36</v>
      </c>
      <c r="AH39" s="256">
        <f t="shared" si="41"/>
        <v>117574.36</v>
      </c>
      <c r="AI39" s="241"/>
      <c r="AJ39" s="241">
        <v>1735.72</v>
      </c>
      <c r="AK39" s="241">
        <v>145814.39999999999</v>
      </c>
      <c r="AL39" s="241">
        <f t="shared" si="9"/>
        <v>147550.12</v>
      </c>
      <c r="AM39" s="241"/>
      <c r="AN39" s="241"/>
      <c r="AO39" s="241">
        <v>84027.5</v>
      </c>
      <c r="AP39" s="241">
        <f t="shared" si="20"/>
        <v>84027.5</v>
      </c>
      <c r="AQ39" s="241"/>
      <c r="AR39" s="241">
        <v>0</v>
      </c>
      <c r="AS39" s="241">
        <v>112799.19</v>
      </c>
      <c r="AT39" s="241">
        <f t="shared" si="21"/>
        <v>112799.19</v>
      </c>
      <c r="AV39" s="23">
        <v>0</v>
      </c>
      <c r="AW39" s="23">
        <v>228101.15</v>
      </c>
      <c r="AX39" s="23">
        <f t="shared" si="22"/>
        <v>228101.15</v>
      </c>
      <c r="AZ39" s="23">
        <v>68377.94</v>
      </c>
      <c r="BA39" s="23">
        <v>0</v>
      </c>
      <c r="BB39" s="23">
        <f t="shared" si="45"/>
        <v>68377.94</v>
      </c>
      <c r="BD39" s="23">
        <v>0</v>
      </c>
      <c r="BE39" s="23">
        <v>0</v>
      </c>
      <c r="BF39" s="23">
        <f t="shared" si="46"/>
        <v>0</v>
      </c>
    </row>
    <row r="40" spans="1:58" x14ac:dyDescent="0.2">
      <c r="A40" s="1" t="s">
        <v>138</v>
      </c>
      <c r="B40" s="16"/>
      <c r="C40" s="16"/>
      <c r="D40" s="16"/>
      <c r="E40" s="16"/>
      <c r="F40" s="16"/>
      <c r="G40" s="7"/>
      <c r="H40" s="7"/>
      <c r="I40" s="7"/>
      <c r="J40" s="7"/>
      <c r="K40" s="7"/>
      <c r="L40" s="7"/>
      <c r="M40" s="7"/>
    </row>
    <row r="41" spans="1:58" x14ac:dyDescent="0.2">
      <c r="A41" s="175" t="s">
        <v>139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8" x14ac:dyDescent="0.2">
      <c r="A42" s="1" t="s">
        <v>294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7">
    <mergeCell ref="X5:Z5"/>
    <mergeCell ref="T5:V5"/>
    <mergeCell ref="A1:M1"/>
    <mergeCell ref="P5:R5"/>
    <mergeCell ref="L7:M7"/>
    <mergeCell ref="A3:L3"/>
    <mergeCell ref="A4:M4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FF00"/>
  </sheetPr>
  <dimension ref="A1:CG40"/>
  <sheetViews>
    <sheetView view="pageBreakPreview" topLeftCell="BO1" zoomScale="91" zoomScaleNormal="100" zoomScaleSheetLayoutView="91" workbookViewId="0">
      <selection activeCell="CF12" sqref="CF12"/>
    </sheetView>
  </sheetViews>
  <sheetFormatPr defaultColWidth="10" defaultRowHeight="12.75" x14ac:dyDescent="0.2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6" style="3" customWidth="1"/>
    <col min="15" max="15" width="14.375" style="3" customWidth="1"/>
    <col min="16" max="16" width="10.125" style="3" customWidth="1"/>
    <col min="17" max="17" width="11.25" style="3" customWidth="1"/>
    <col min="18" max="18" width="13" style="3" bestFit="1" customWidth="1"/>
    <col min="19" max="20" width="10.125" style="3" customWidth="1"/>
    <col min="21" max="21" width="12.125" style="3" customWidth="1"/>
    <col min="22" max="22" width="11.625" style="3" customWidth="1"/>
    <col min="23" max="23" width="15.125" style="3" customWidth="1"/>
    <col min="24" max="24" width="13" style="3" bestFit="1" customWidth="1"/>
    <col min="25" max="25" width="10" style="3"/>
    <col min="26" max="26" width="4.375" style="3" customWidth="1"/>
    <col min="27" max="27" width="16.375" style="3" customWidth="1"/>
    <col min="28" max="28" width="10" style="3"/>
    <col min="29" max="29" width="12.75" style="3" bestFit="1" customWidth="1"/>
    <col min="30" max="30" width="13" style="3" bestFit="1" customWidth="1"/>
    <col min="31" max="31" width="9" style="3" bestFit="1" customWidth="1"/>
    <col min="32" max="32" width="10" style="3"/>
    <col min="33" max="33" width="14.375" style="3" customWidth="1"/>
    <col min="34" max="34" width="10" style="3"/>
    <col min="35" max="35" width="13.125" style="3" customWidth="1"/>
    <col min="36" max="36" width="11.75" style="3" customWidth="1"/>
    <col min="37" max="37" width="10" style="3"/>
    <col min="38" max="38" width="4.375" style="3" customWidth="1"/>
    <col min="39" max="39" width="12.375" style="3" customWidth="1"/>
    <col min="40" max="40" width="10" style="3"/>
    <col min="41" max="41" width="13.125" style="3" customWidth="1"/>
    <col min="42" max="42" width="13" style="3" bestFit="1" customWidth="1"/>
    <col min="43" max="43" width="10" style="3"/>
    <col min="44" max="44" width="7.125" style="3" customWidth="1"/>
    <col min="45" max="45" width="13.625" style="3" customWidth="1"/>
    <col min="46" max="46" width="10" style="3"/>
    <col min="47" max="47" width="13.125" style="3" customWidth="1"/>
    <col min="48" max="48" width="12.5" style="3" customWidth="1"/>
    <col min="49" max="52" width="10" style="3"/>
    <col min="53" max="53" width="12.75" style="3" bestFit="1" customWidth="1"/>
    <col min="54" max="77" width="10" style="3"/>
    <col min="78" max="78" width="13" style="3" bestFit="1" customWidth="1"/>
    <col min="79" max="80" width="10" style="3"/>
    <col min="81" max="81" width="22.25" style="3" bestFit="1" customWidth="1"/>
    <col min="82" max="82" width="10" style="3"/>
    <col min="83" max="83" width="12.75" style="3" bestFit="1" customWidth="1"/>
    <col min="84" max="84" width="13" style="3" bestFit="1" customWidth="1"/>
    <col min="85" max="16384" width="10" style="3"/>
  </cols>
  <sheetData>
    <row r="1" spans="1:85" ht="15.75" customHeight="1" x14ac:dyDescent="0.2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8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M2" s="92">
        <f>AM10-AM11</f>
        <v>4110886069.8599997</v>
      </c>
      <c r="AO2" s="131">
        <f>AO10-AO11</f>
        <v>1119528355.95</v>
      </c>
    </row>
    <row r="3" spans="1:85" x14ac:dyDescent="0.2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5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  <c r="AS4" s="3" t="s">
        <v>230</v>
      </c>
      <c r="AY4" s="3" t="s">
        <v>240</v>
      </c>
      <c r="BE4" s="3" t="s">
        <v>248</v>
      </c>
      <c r="BK4" s="3" t="s">
        <v>258</v>
      </c>
      <c r="BQ4" s="3" t="s">
        <v>270</v>
      </c>
      <c r="BW4" s="3" t="s">
        <v>279</v>
      </c>
      <c r="CC4" s="3" t="s">
        <v>296</v>
      </c>
    </row>
    <row r="5" spans="1:85" ht="13.5" thickBot="1" x14ac:dyDescent="0.25">
      <c r="O5" s="3" t="s">
        <v>102</v>
      </c>
      <c r="U5" s="3" t="s">
        <v>174</v>
      </c>
      <c r="AA5" s="3" t="s">
        <v>175</v>
      </c>
      <c r="AG5" s="3" t="s">
        <v>188</v>
      </c>
      <c r="AM5" s="3" t="s">
        <v>214</v>
      </c>
      <c r="AS5" s="3" t="s">
        <v>239</v>
      </c>
      <c r="AY5" s="3" t="s">
        <v>239</v>
      </c>
      <c r="BE5" s="3" t="s">
        <v>239</v>
      </c>
      <c r="BK5" s="3" t="s">
        <v>239</v>
      </c>
      <c r="BQ5" s="3" t="s">
        <v>282</v>
      </c>
      <c r="BW5" s="3" t="s">
        <v>283</v>
      </c>
      <c r="CC5" s="3" t="s">
        <v>283</v>
      </c>
    </row>
    <row r="6" spans="1:8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" t="s">
        <v>99</v>
      </c>
      <c r="U6" s="3" t="s">
        <v>99</v>
      </c>
      <c r="AA6" s="3" t="s">
        <v>99</v>
      </c>
      <c r="AG6" s="3" t="s">
        <v>99</v>
      </c>
      <c r="AM6" s="3" t="s">
        <v>99</v>
      </c>
      <c r="AS6" s="3" t="s">
        <v>99</v>
      </c>
      <c r="AY6" s="3" t="s">
        <v>99</v>
      </c>
      <c r="BE6" s="3" t="s">
        <v>99</v>
      </c>
      <c r="BK6" s="3" t="s">
        <v>99</v>
      </c>
      <c r="BQ6" s="3" t="s">
        <v>99</v>
      </c>
      <c r="BW6" s="3" t="s">
        <v>99</v>
      </c>
      <c r="CC6" s="3" t="s">
        <v>99</v>
      </c>
    </row>
    <row r="7" spans="1:85" ht="12.75" customHeight="1" x14ac:dyDescent="0.2">
      <c r="L7" s="6" t="s">
        <v>27</v>
      </c>
      <c r="M7" s="6"/>
      <c r="N7" s="1"/>
      <c r="O7" s="3" t="s">
        <v>88</v>
      </c>
      <c r="Q7" s="3" t="s">
        <v>101</v>
      </c>
      <c r="R7" s="3" t="s">
        <v>103</v>
      </c>
      <c r="U7" s="3" t="s">
        <v>88</v>
      </c>
      <c r="W7" s="3" t="s">
        <v>101</v>
      </c>
      <c r="X7" s="3" t="s">
        <v>103</v>
      </c>
      <c r="AA7" s="3" t="s">
        <v>88</v>
      </c>
      <c r="AC7" s="3" t="s">
        <v>101</v>
      </c>
      <c r="AD7" s="3" t="s">
        <v>103</v>
      </c>
      <c r="AG7" s="3" t="s">
        <v>88</v>
      </c>
      <c r="AI7" s="3" t="s">
        <v>101</v>
      </c>
      <c r="AJ7" s="3" t="s">
        <v>103</v>
      </c>
      <c r="AM7" s="3" t="s">
        <v>88</v>
      </c>
      <c r="AO7" s="3" t="s">
        <v>101</v>
      </c>
      <c r="AP7" s="3" t="s">
        <v>103</v>
      </c>
      <c r="AS7" s="3" t="s">
        <v>88</v>
      </c>
      <c r="AU7" s="3" t="s">
        <v>101</v>
      </c>
      <c r="AV7" s="3" t="s">
        <v>103</v>
      </c>
      <c r="AY7" s="3" t="s">
        <v>88</v>
      </c>
      <c r="BA7" s="3" t="s">
        <v>101</v>
      </c>
      <c r="BB7" s="3" t="s">
        <v>103</v>
      </c>
      <c r="BE7" s="3" t="s">
        <v>88</v>
      </c>
      <c r="BG7" s="3" t="s">
        <v>101</v>
      </c>
      <c r="BH7" s="3" t="s">
        <v>103</v>
      </c>
      <c r="BK7" s="3" t="s">
        <v>88</v>
      </c>
      <c r="BM7" s="3" t="s">
        <v>101</v>
      </c>
      <c r="BN7" s="3" t="s">
        <v>103</v>
      </c>
      <c r="BQ7" s="3" t="s">
        <v>88</v>
      </c>
      <c r="BS7" s="3" t="s">
        <v>101</v>
      </c>
      <c r="BT7" s="3" t="s">
        <v>103</v>
      </c>
      <c r="BW7" s="3" t="s">
        <v>88</v>
      </c>
      <c r="BY7" s="3" t="s">
        <v>101</v>
      </c>
      <c r="BZ7" s="3" t="s">
        <v>103</v>
      </c>
      <c r="CC7" s="3" t="s">
        <v>88</v>
      </c>
      <c r="CE7" s="3" t="s">
        <v>101</v>
      </c>
      <c r="CF7" s="3" t="s">
        <v>103</v>
      </c>
    </row>
    <row r="8" spans="1:8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R8" s="3" t="s">
        <v>104</v>
      </c>
      <c r="X8" s="3" t="s">
        <v>104</v>
      </c>
      <c r="AD8" s="3" t="s">
        <v>104</v>
      </c>
      <c r="AJ8" s="3" t="s">
        <v>104</v>
      </c>
      <c r="AP8" s="3" t="s">
        <v>104</v>
      </c>
      <c r="AV8" s="3" t="s">
        <v>104</v>
      </c>
      <c r="BB8" s="3" t="s">
        <v>104</v>
      </c>
      <c r="BH8" s="3" t="s">
        <v>104</v>
      </c>
      <c r="BN8" s="3" t="s">
        <v>104</v>
      </c>
      <c r="BT8" s="3" t="s">
        <v>104</v>
      </c>
      <c r="BZ8" s="3" t="s">
        <v>104</v>
      </c>
      <c r="CA8" s="3" t="s">
        <v>284</v>
      </c>
      <c r="CF8" s="3" t="s">
        <v>104</v>
      </c>
      <c r="CG8" s="3" t="s">
        <v>284</v>
      </c>
    </row>
    <row r="9" spans="1:85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24"/>
      <c r="O9" s="3" t="s">
        <v>62</v>
      </c>
      <c r="P9" s="3" t="s">
        <v>100</v>
      </c>
      <c r="U9" s="3" t="s">
        <v>62</v>
      </c>
      <c r="V9" s="3" t="s">
        <v>100</v>
      </c>
      <c r="AA9" s="3" t="s">
        <v>62</v>
      </c>
      <c r="AB9" s="3" t="s">
        <v>100</v>
      </c>
      <c r="AG9" s="3" t="s">
        <v>62</v>
      </c>
      <c r="AH9" s="3" t="s">
        <v>100</v>
      </c>
      <c r="AM9" s="3" t="s">
        <v>62</v>
      </c>
      <c r="AN9" s="3" t="s">
        <v>100</v>
      </c>
      <c r="AS9" s="3" t="s">
        <v>62</v>
      </c>
      <c r="AT9" s="3" t="s">
        <v>100</v>
      </c>
      <c r="AY9" s="3" t="s">
        <v>62</v>
      </c>
      <c r="AZ9" s="3" t="s">
        <v>100</v>
      </c>
      <c r="BE9" s="3" t="s">
        <v>62</v>
      </c>
      <c r="BF9" s="3" t="s">
        <v>100</v>
      </c>
      <c r="BK9" s="3" t="s">
        <v>62</v>
      </c>
      <c r="BL9" s="3" t="s">
        <v>100</v>
      </c>
      <c r="BQ9" s="3" t="s">
        <v>62</v>
      </c>
      <c r="BR9" s="3" t="s">
        <v>100</v>
      </c>
      <c r="BW9" s="3" t="s">
        <v>62</v>
      </c>
      <c r="BX9" s="3" t="s">
        <v>100</v>
      </c>
      <c r="CC9" s="3" t="s">
        <v>62</v>
      </c>
      <c r="CD9" s="3" t="s">
        <v>100</v>
      </c>
    </row>
    <row r="10" spans="1:85" x14ac:dyDescent="0.2">
      <c r="A10" s="7" t="s">
        <v>2</v>
      </c>
      <c r="B10" s="11">
        <f t="shared" ref="B10:J10" si="0">SUM(B12:B39)</f>
        <v>5204234.3016299997</v>
      </c>
      <c r="C10" s="11">
        <f t="shared" si="0"/>
        <v>5268329.5315399999</v>
      </c>
      <c r="D10" s="11">
        <f t="shared" si="0"/>
        <v>5228142.7744000014</v>
      </c>
      <c r="E10" s="11">
        <f t="shared" si="0"/>
        <v>5127670.6140600014</v>
      </c>
      <c r="F10" s="11">
        <f t="shared" si="0"/>
        <v>5188169.0240899995</v>
      </c>
      <c r="G10" s="11">
        <f t="shared" si="0"/>
        <v>5298727.1404900011</v>
      </c>
      <c r="H10" s="11">
        <f t="shared" si="0"/>
        <v>5448296.84559</v>
      </c>
      <c r="I10" s="11">
        <f t="shared" si="0"/>
        <v>5534469.1000399981</v>
      </c>
      <c r="J10" s="11">
        <f t="shared" si="0"/>
        <v>5692925.4328199998</v>
      </c>
      <c r="K10" s="11">
        <f t="shared" ref="K10" si="1">SUM(K12:K39)</f>
        <v>5828147.2400300009</v>
      </c>
      <c r="L10" s="134">
        <f>(K10-J10)*100/J10</f>
        <v>2.3752604667969246</v>
      </c>
      <c r="M10" s="231">
        <f>(K10-B10)*100/B10</f>
        <v>11.98856358570535</v>
      </c>
      <c r="N10" s="11"/>
      <c r="O10" s="129">
        <f>SUM(O12:O39)</f>
        <v>4116776614.7800002</v>
      </c>
      <c r="P10" s="129">
        <f>SUM(P12:P39)</f>
        <v>5543501.3000000007</v>
      </c>
      <c r="Q10" s="129">
        <f>SUM(Q12:Q39)</f>
        <v>928213384.76000011</v>
      </c>
      <c r="R10" s="129">
        <f>SUM(R12:R39)</f>
        <v>5039446498.2400007</v>
      </c>
      <c r="S10" s="129">
        <f>SUM(S12:S39)</f>
        <v>5039446.4982400006</v>
      </c>
      <c r="U10" s="129">
        <f>SUM(U12:U39)</f>
        <v>4010881499.8600006</v>
      </c>
      <c r="V10" s="129">
        <f>SUM(V12:V39)</f>
        <v>4971358.0299999993</v>
      </c>
      <c r="W10" s="129">
        <f>SUM(W12:W39)</f>
        <v>1021506615.1500001</v>
      </c>
      <c r="X10" s="129">
        <f>SUM(X12:X39)</f>
        <v>5027416756.9800014</v>
      </c>
      <c r="Y10" s="129">
        <f>SUM(Y12:Y39)</f>
        <v>5027416.756980001</v>
      </c>
      <c r="AA10" s="129">
        <f>SUM(AA12:AA39)</f>
        <v>4130247054.2799997</v>
      </c>
      <c r="AB10" s="129">
        <f>SUM(AB12:AB39)</f>
        <v>4255833.05</v>
      </c>
      <c r="AC10" s="129">
        <f>SUM(AC12:AC39)</f>
        <v>1078243080.4000001</v>
      </c>
      <c r="AD10" s="129">
        <f>SUM(AD12:AD39)</f>
        <v>5204234301.6300011</v>
      </c>
      <c r="AE10" s="129">
        <f>SUM(AE12:AE39)</f>
        <v>5204234.3016299997</v>
      </c>
      <c r="AG10" s="129">
        <f>SUM(AG12:AG39)</f>
        <v>4155249582.8699999</v>
      </c>
      <c r="AH10" s="129">
        <f>SUM(AH12:AH39)</f>
        <v>3981738.1899999995</v>
      </c>
      <c r="AI10" s="129">
        <f>SUM(AI12:AI39)</f>
        <v>1117061686.8599997</v>
      </c>
      <c r="AJ10" s="129">
        <f>SUM(AJ12:AJ39)</f>
        <v>5268329531.5400019</v>
      </c>
      <c r="AK10" s="129">
        <f>SUM(AK12:AK39)</f>
        <v>5268329.5315399999</v>
      </c>
      <c r="AM10" s="129">
        <f>SUM(AM12:AM39)</f>
        <v>4110886069.8599997</v>
      </c>
      <c r="AN10" s="129">
        <f>SUM(AN12:AN39)</f>
        <v>2271651.41</v>
      </c>
      <c r="AO10" s="129">
        <f>SUM(AO12:AO39)</f>
        <v>1119528355.95</v>
      </c>
      <c r="AP10" s="129">
        <f>SUM(AP12:AP39)</f>
        <v>5228142774.3999996</v>
      </c>
      <c r="AQ10" s="129">
        <f>SUM(AQ12:AQ39)</f>
        <v>5228142.7744000014</v>
      </c>
      <c r="AS10" s="129">
        <f>SUM(AS12:AS39)</f>
        <v>4007386545.6999998</v>
      </c>
      <c r="AT10" s="129">
        <f>SUM(AT12:AT39)</f>
        <v>2138830.92</v>
      </c>
      <c r="AU10" s="129">
        <f>SUM(AU12:AU39)</f>
        <v>1122422899.2800002</v>
      </c>
      <c r="AV10" s="129">
        <f>SUM(AV12:AV39)</f>
        <v>5127670614.0599995</v>
      </c>
      <c r="AW10" s="129">
        <f>SUM(AW12:AW39)</f>
        <v>5127670.6140600005</v>
      </c>
      <c r="AY10" s="3">
        <f>SUM(AY12:AY39)</f>
        <v>4050865850.1800008</v>
      </c>
      <c r="AZ10" s="3">
        <f t="shared" ref="AZ10:BC10" si="2">SUM(AZ12:AZ39)</f>
        <v>1775792.65</v>
      </c>
      <c r="BA10" s="3">
        <f t="shared" si="2"/>
        <v>1139078966.5600002</v>
      </c>
      <c r="BB10" s="3">
        <f t="shared" si="2"/>
        <v>5188169024.0899992</v>
      </c>
      <c r="BC10" s="3">
        <f t="shared" si="2"/>
        <v>5188169.0240899995</v>
      </c>
      <c r="BE10" s="3">
        <v>4139834376.3599997</v>
      </c>
      <c r="BF10" s="3">
        <v>1817051.4299999997</v>
      </c>
      <c r="BG10" s="3">
        <v>1160709815.5600002</v>
      </c>
      <c r="BH10" s="3">
        <f>BE10-BF10+BG10</f>
        <v>5298727140.4899998</v>
      </c>
      <c r="BI10" s="3">
        <f>BH10/1000</f>
        <v>5298727.1404900001</v>
      </c>
      <c r="BK10" s="3">
        <v>4256817516.0099998</v>
      </c>
      <c r="BL10" s="3">
        <v>2513509.6900000004</v>
      </c>
      <c r="BM10" s="3">
        <v>1193992839.27</v>
      </c>
      <c r="BN10" s="3">
        <f>SUM(BN12:BN39)</f>
        <v>5448296845.5899992</v>
      </c>
      <c r="BO10" s="3">
        <f>SUM(BO12:BO39)</f>
        <v>5448296.84559</v>
      </c>
      <c r="BQ10" s="3">
        <v>4317166552.1599998</v>
      </c>
      <c r="BR10" s="277">
        <v>1885333.16</v>
      </c>
      <c r="BS10" s="3">
        <v>1219187881.0399997</v>
      </c>
      <c r="BT10" s="3">
        <f>BQ10-BR10+BS10</f>
        <v>5534469100.04</v>
      </c>
      <c r="BU10" s="3">
        <f>SUM(BU12:BU39)</f>
        <v>5534469.1000399981</v>
      </c>
      <c r="BW10" s="3">
        <f>SUM(BW12:BW39)</f>
        <v>4448060409.1800003</v>
      </c>
      <c r="BX10" s="3">
        <f t="shared" ref="BX10:BY10" si="3">SUM(BX12:BX39)</f>
        <v>1115005.97</v>
      </c>
      <c r="BY10" s="3">
        <f t="shared" si="3"/>
        <v>1245980029.6100004</v>
      </c>
      <c r="BZ10" s="3">
        <f>BW10-BX10+BY10</f>
        <v>5692925432.8200006</v>
      </c>
      <c r="CA10" s="3">
        <f>SUM(CA12:CA39)</f>
        <v>5692925.4328199998</v>
      </c>
      <c r="CC10" s="3">
        <f>SUM(CC12:CC39)</f>
        <v>4546321387.1999989</v>
      </c>
      <c r="CD10" s="3">
        <f t="shared" ref="CD10:CE10" si="4">SUM(CD12:CD39)</f>
        <v>1149270.3800000001</v>
      </c>
      <c r="CE10" s="3">
        <f t="shared" si="4"/>
        <v>1282975123.2099998</v>
      </c>
      <c r="CF10" s="3">
        <f>CC10-CD10+CE10</f>
        <v>5828147240.0299988</v>
      </c>
      <c r="CG10" s="3">
        <f>SUM(CG12:CG39)</f>
        <v>5828147.2400300009</v>
      </c>
    </row>
    <row r="11" spans="1:85" x14ac:dyDescent="0.2">
      <c r="M11" s="13"/>
      <c r="N11" s="13"/>
      <c r="BR11" s="278"/>
      <c r="BX11" s="278"/>
      <c r="CD11" s="278"/>
    </row>
    <row r="12" spans="1:85" x14ac:dyDescent="0.2">
      <c r="A12" s="1" t="s">
        <v>3</v>
      </c>
      <c r="B12" s="1">
        <v>55655.175739999991</v>
      </c>
      <c r="C12" s="1">
        <v>56252.210859999999</v>
      </c>
      <c r="D12" s="1">
        <v>56311.856409999986</v>
      </c>
      <c r="E12" s="1">
        <v>52371.661220000002</v>
      </c>
      <c r="F12" s="1">
        <v>55061.286549999997</v>
      </c>
      <c r="G12" s="1">
        <v>53605.739139999998</v>
      </c>
      <c r="H12" s="1">
        <v>53465.936910000011</v>
      </c>
      <c r="I12" s="1">
        <v>53152.977779999994</v>
      </c>
      <c r="J12" s="1">
        <v>51858.32</v>
      </c>
      <c r="K12" s="1">
        <f>CG12</f>
        <v>52044.199049999996</v>
      </c>
      <c r="L12" s="134">
        <f>(K12-J12)*100/J12</f>
        <v>0.35843631263025089</v>
      </c>
      <c r="M12" s="32">
        <f>(K12-B12)*100/B12</f>
        <v>-6.4881237764284823</v>
      </c>
      <c r="N12" s="13"/>
      <c r="O12" s="3">
        <v>44759335.300000004</v>
      </c>
      <c r="P12" s="3">
        <v>208411.12</v>
      </c>
      <c r="Q12" s="3">
        <v>10212892.050000001</v>
      </c>
      <c r="R12" s="3">
        <f>O12-P12+Q12</f>
        <v>54763816.230000004</v>
      </c>
      <c r="S12" s="3">
        <f>R12/1000</f>
        <v>54763.816230000004</v>
      </c>
      <c r="U12" s="3">
        <v>41460933.539999992</v>
      </c>
      <c r="V12" s="3">
        <v>217859.51</v>
      </c>
      <c r="W12" s="3">
        <v>10915715.960000003</v>
      </c>
      <c r="X12" s="3">
        <f>U12-V12+W12</f>
        <v>52158789.989999995</v>
      </c>
      <c r="Y12" s="3">
        <f>X12/1000</f>
        <v>52158.789989999997</v>
      </c>
      <c r="AA12" s="3">
        <v>44899637.719999999</v>
      </c>
      <c r="AB12" s="3">
        <v>236274.7</v>
      </c>
      <c r="AC12" s="3">
        <v>10991812.720000001</v>
      </c>
      <c r="AD12" s="3">
        <f>AA12-AB12+AC12</f>
        <v>55655175.739999995</v>
      </c>
      <c r="AE12" s="3">
        <f>AD12/1000</f>
        <v>55655.175739999991</v>
      </c>
      <c r="AG12" s="3">
        <v>45065493.999999993</v>
      </c>
      <c r="AH12" s="3">
        <v>222095.87</v>
      </c>
      <c r="AI12" s="3">
        <v>11408812.73</v>
      </c>
      <c r="AJ12" s="3">
        <f>AG12-AH12+AI12</f>
        <v>56252210.859999999</v>
      </c>
      <c r="AK12" s="3">
        <f>AJ12/1000</f>
        <v>56252.210859999999</v>
      </c>
      <c r="AM12" s="3">
        <v>45070270.559999995</v>
      </c>
      <c r="AN12" s="3">
        <v>211833.34</v>
      </c>
      <c r="AO12" s="3">
        <v>11453419.189999999</v>
      </c>
      <c r="AP12" s="3">
        <f t="shared" ref="AP12:AP16" si="5">AM12-AN12+AO12</f>
        <v>56311856.409999989</v>
      </c>
      <c r="AQ12" s="3">
        <f t="shared" ref="AQ12:AQ16" si="6">AP12/1000</f>
        <v>56311.856409999986</v>
      </c>
      <c r="AS12" s="3">
        <v>41154029.629999995</v>
      </c>
      <c r="AT12" s="3">
        <v>198281.52</v>
      </c>
      <c r="AU12" s="3">
        <v>11415913.109999999</v>
      </c>
      <c r="AV12" s="3">
        <f t="shared" ref="AV12:AV16" si="7">AS12-AT12+AU12</f>
        <v>52371661.219999991</v>
      </c>
      <c r="AW12" s="3">
        <f t="shared" ref="AW12:AW16" si="8">AV12/1000</f>
        <v>52371.661219999995</v>
      </c>
      <c r="AY12" s="3">
        <v>43673167.199999996</v>
      </c>
      <c r="AZ12" s="3">
        <v>216886.31</v>
      </c>
      <c r="BA12" s="3">
        <v>11605005.66</v>
      </c>
      <c r="BB12" s="3">
        <f>AY12-AZ12+BA12</f>
        <v>55061286.549999997</v>
      </c>
      <c r="BC12" s="3">
        <f>BB12/1000</f>
        <v>55061.286549999997</v>
      </c>
      <c r="BE12" s="3">
        <v>42574835.399999999</v>
      </c>
      <c r="BF12" s="3">
        <v>228335.89</v>
      </c>
      <c r="BG12" s="3">
        <v>11259239.629999999</v>
      </c>
      <c r="BH12" s="3">
        <f>BE12-BF12+BG12</f>
        <v>53605739.140000001</v>
      </c>
      <c r="BI12" s="3">
        <f>BH12/1000</f>
        <v>53605.739139999998</v>
      </c>
      <c r="BK12" s="3">
        <v>42551163.45000001</v>
      </c>
      <c r="BL12" s="3">
        <v>262021.14</v>
      </c>
      <c r="BM12" s="3">
        <v>11176794.600000001</v>
      </c>
      <c r="BN12" s="3">
        <f>BK12-BL12+BM12</f>
        <v>53465936.910000011</v>
      </c>
      <c r="BO12" s="3">
        <f>BN12/1000</f>
        <v>53465.936910000011</v>
      </c>
      <c r="BQ12" s="3">
        <v>41975150.57</v>
      </c>
      <c r="BR12" s="73">
        <v>126917.84</v>
      </c>
      <c r="BS12" s="3">
        <v>11304745.049999999</v>
      </c>
      <c r="BT12" s="3">
        <f t="shared" ref="BT12:BT39" si="9">BQ12-BR12+BS12</f>
        <v>53152977.779999994</v>
      </c>
      <c r="BU12" s="3">
        <f>BT12/1000</f>
        <v>53152.977779999994</v>
      </c>
      <c r="BW12" s="3">
        <v>40512502.729999997</v>
      </c>
      <c r="BX12" s="73">
        <v>0</v>
      </c>
      <c r="BY12" s="3">
        <v>11345817.270000001</v>
      </c>
      <c r="BZ12" s="3">
        <f t="shared" ref="BZ12:BZ16" si="10">BW12-BX12+BY12</f>
        <v>51858320</v>
      </c>
      <c r="CA12" s="3">
        <f>BZ12/1000</f>
        <v>51858.32</v>
      </c>
      <c r="CC12" s="3">
        <v>40670272.279999994</v>
      </c>
      <c r="CD12" s="73">
        <v>0</v>
      </c>
      <c r="CE12" s="3">
        <v>11373926.77</v>
      </c>
      <c r="CF12" s="3">
        <f t="shared" ref="CF12:CF16" si="11">CC12-CD12+CE12</f>
        <v>52044199.049999997</v>
      </c>
      <c r="CG12" s="3">
        <f>CF12/1000</f>
        <v>52044.199049999996</v>
      </c>
    </row>
    <row r="13" spans="1:85" x14ac:dyDescent="0.2">
      <c r="A13" s="1" t="s">
        <v>4</v>
      </c>
      <c r="B13" s="1">
        <v>440868.43470999994</v>
      </c>
      <c r="C13" s="1">
        <v>438171.66867000004</v>
      </c>
      <c r="D13" s="1">
        <v>443610.86858000001</v>
      </c>
      <c r="E13" s="1">
        <v>437957.32526000001</v>
      </c>
      <c r="F13" s="1">
        <v>442755.66558000003</v>
      </c>
      <c r="G13" s="1">
        <v>457825.36445999995</v>
      </c>
      <c r="H13" s="1">
        <v>476499.77782999986</v>
      </c>
      <c r="I13" s="1">
        <v>475701.34587000008</v>
      </c>
      <c r="J13" s="1">
        <v>485198.92170999979</v>
      </c>
      <c r="K13" s="1">
        <f t="shared" ref="K13:K39" si="12">CG13</f>
        <v>494210.39470999985</v>
      </c>
      <c r="L13" s="134">
        <f t="shared" ref="L13:L16" si="13">(K13-J13)*100/J13</f>
        <v>1.8572739131902183</v>
      </c>
      <c r="M13" s="32">
        <f t="shared" ref="M13:M16" si="14">(K13-B13)*100/B13</f>
        <v>12.099292169802961</v>
      </c>
      <c r="N13" s="13"/>
      <c r="O13" s="3">
        <v>336806457.41000009</v>
      </c>
      <c r="P13" s="3">
        <v>170014.62</v>
      </c>
      <c r="Q13" s="3">
        <v>68783089</v>
      </c>
      <c r="R13" s="3">
        <f>O13-P13+Q13</f>
        <v>405419531.79000008</v>
      </c>
      <c r="S13" s="3">
        <f>R13/1000</f>
        <v>405419.5317900001</v>
      </c>
      <c r="U13" s="3">
        <v>337941479.91999996</v>
      </c>
      <c r="V13" s="3">
        <v>187208.81</v>
      </c>
      <c r="W13" s="3">
        <v>78570838.729999989</v>
      </c>
      <c r="X13" s="3">
        <f>U13-V13+W13</f>
        <v>416325109.83999991</v>
      </c>
      <c r="Y13" s="3">
        <f>X13/1000</f>
        <v>416325.10983999993</v>
      </c>
      <c r="AA13" s="3">
        <v>355070383.87999994</v>
      </c>
      <c r="AB13" s="3">
        <v>190965.94</v>
      </c>
      <c r="AC13" s="3">
        <v>85989016.769999996</v>
      </c>
      <c r="AD13" s="3">
        <f>AA13-AB13+AC13</f>
        <v>440868434.70999992</v>
      </c>
      <c r="AE13" s="3">
        <f>AD13/1000</f>
        <v>440868.43470999994</v>
      </c>
      <c r="AG13" s="3">
        <v>350382228.59000003</v>
      </c>
      <c r="AH13" s="3">
        <v>190038</v>
      </c>
      <c r="AI13" s="3">
        <v>87979478.079999983</v>
      </c>
      <c r="AJ13" s="3">
        <f>AG13-AH13+AI13</f>
        <v>438171668.67000002</v>
      </c>
      <c r="AK13" s="3">
        <f>AJ13/1000</f>
        <v>438171.66867000004</v>
      </c>
      <c r="AM13" s="3">
        <v>353481915.96999997</v>
      </c>
      <c r="AN13" s="3">
        <v>184974.78</v>
      </c>
      <c r="AO13" s="3">
        <v>90313927.390000001</v>
      </c>
      <c r="AP13" s="3">
        <f t="shared" si="5"/>
        <v>443610868.57999998</v>
      </c>
      <c r="AQ13" s="3">
        <f t="shared" si="6"/>
        <v>443610.86858000001</v>
      </c>
      <c r="AS13" s="3">
        <v>349529608.80000001</v>
      </c>
      <c r="AT13" s="3">
        <v>0</v>
      </c>
      <c r="AU13" s="3">
        <v>88427716.460000008</v>
      </c>
      <c r="AV13" s="3">
        <f t="shared" si="7"/>
        <v>437957325.25999999</v>
      </c>
      <c r="AW13" s="3">
        <f t="shared" si="8"/>
        <v>437957.32526000001</v>
      </c>
      <c r="AY13" s="3">
        <v>354384264.30000007</v>
      </c>
      <c r="AZ13" s="3">
        <v>0</v>
      </c>
      <c r="BA13" s="3">
        <v>88371401.279999986</v>
      </c>
      <c r="BB13" s="3">
        <f t="shared" ref="BB13:BB39" si="15">AY13-AZ13+BA13</f>
        <v>442755665.58000004</v>
      </c>
      <c r="BC13" s="3">
        <f t="shared" ref="BC13:BC39" si="16">BB13/1000</f>
        <v>442755.66558000003</v>
      </c>
      <c r="BE13" s="3">
        <v>365528587.64999998</v>
      </c>
      <c r="BF13" s="3">
        <v>0</v>
      </c>
      <c r="BG13" s="3">
        <v>92296776.810000002</v>
      </c>
      <c r="BH13" s="3">
        <f t="shared" ref="BH13:BH16" si="17">BE13-BF13+BG13</f>
        <v>457825364.45999998</v>
      </c>
      <c r="BI13" s="3">
        <f t="shared" ref="BI13:BI16" si="18">BH13/1000</f>
        <v>457825.36445999995</v>
      </c>
      <c r="BK13" s="3">
        <v>380543001.75999987</v>
      </c>
      <c r="BL13" s="3">
        <v>0</v>
      </c>
      <c r="BM13" s="3">
        <v>95956776.070000008</v>
      </c>
      <c r="BN13" s="3">
        <f t="shared" ref="BN13:BN16" si="19">BK13-BL13+BM13</f>
        <v>476499777.82999986</v>
      </c>
      <c r="BO13" s="3">
        <f t="shared" ref="BO13:BO16" si="20">BN13/1000</f>
        <v>476499.77782999986</v>
      </c>
      <c r="BQ13" s="3">
        <v>378881272.37000006</v>
      </c>
      <c r="BR13" s="73">
        <v>0</v>
      </c>
      <c r="BS13" s="3">
        <v>96820073.499999985</v>
      </c>
      <c r="BT13" s="3">
        <f t="shared" si="9"/>
        <v>475701345.87000006</v>
      </c>
      <c r="BU13" s="3">
        <f t="shared" ref="BU13:BU16" si="21">BT13/1000</f>
        <v>475701.34587000008</v>
      </c>
      <c r="BW13" s="3">
        <v>386832542.0799998</v>
      </c>
      <c r="BX13" s="73">
        <v>0</v>
      </c>
      <c r="BY13" s="3">
        <v>98366379.629999995</v>
      </c>
      <c r="BZ13" s="3">
        <f t="shared" si="10"/>
        <v>485198921.7099998</v>
      </c>
      <c r="CA13" s="3">
        <f t="shared" ref="CA13:CA16" si="22">BZ13/1000</f>
        <v>485198.92170999979</v>
      </c>
      <c r="CC13" s="3">
        <v>394108300.60999984</v>
      </c>
      <c r="CD13" s="73">
        <v>0</v>
      </c>
      <c r="CE13" s="3">
        <v>100102094.10000001</v>
      </c>
      <c r="CF13" s="3">
        <f t="shared" si="11"/>
        <v>494210394.70999986</v>
      </c>
      <c r="CG13" s="3">
        <f t="shared" ref="CG13:CG16" si="23">CF13/1000</f>
        <v>494210.39470999985</v>
      </c>
    </row>
    <row r="14" spans="1:85" x14ac:dyDescent="0.2">
      <c r="A14" s="1" t="s">
        <v>5</v>
      </c>
      <c r="B14" s="1">
        <v>505464.46131999994</v>
      </c>
      <c r="C14" s="1">
        <v>505638.70896000013</v>
      </c>
      <c r="D14" s="1">
        <v>517959.5515199998</v>
      </c>
      <c r="E14" s="1">
        <v>512305.75172</v>
      </c>
      <c r="F14" s="1">
        <v>502900.62904999993</v>
      </c>
      <c r="G14" s="1">
        <v>497174.76900999999</v>
      </c>
      <c r="H14" s="1">
        <v>496112.59589999996</v>
      </c>
      <c r="I14" s="1">
        <v>498509.32816999999</v>
      </c>
      <c r="J14" s="1">
        <v>502829.22117999993</v>
      </c>
      <c r="K14" s="1">
        <f t="shared" si="12"/>
        <v>479338.07685999997</v>
      </c>
      <c r="L14" s="134">
        <f t="shared" si="13"/>
        <v>-4.6717937881320424</v>
      </c>
      <c r="M14" s="32">
        <f t="shared" si="14"/>
        <v>-5.1687876120453611</v>
      </c>
      <c r="N14" s="13"/>
      <c r="O14" s="3">
        <v>427918501.18000013</v>
      </c>
      <c r="P14" s="3">
        <v>0</v>
      </c>
      <c r="Q14" s="3">
        <v>121235829.15000001</v>
      </c>
      <c r="R14" s="3">
        <f>O14-P14+Q14</f>
        <v>549154330.33000016</v>
      </c>
      <c r="S14" s="3">
        <f>R14/1000</f>
        <v>549154.33033000014</v>
      </c>
      <c r="U14" s="3">
        <v>372509246.5800001</v>
      </c>
      <c r="V14" s="3">
        <v>0</v>
      </c>
      <c r="W14" s="3">
        <v>125374128.23</v>
      </c>
      <c r="X14" s="3">
        <f>U14-V14+W14</f>
        <v>497883374.81000012</v>
      </c>
      <c r="Y14" s="3">
        <f>X14/1000</f>
        <v>497883.37481000012</v>
      </c>
      <c r="AA14" s="3">
        <v>375824830.34999996</v>
      </c>
      <c r="AB14" s="3">
        <v>0</v>
      </c>
      <c r="AC14" s="3">
        <v>129639630.97</v>
      </c>
      <c r="AD14" s="3">
        <f>AA14-AB14+AC14</f>
        <v>505464461.31999993</v>
      </c>
      <c r="AE14" s="3">
        <f>AD14/1000</f>
        <v>505464.46131999994</v>
      </c>
      <c r="AG14" s="3">
        <v>374827784.49000013</v>
      </c>
      <c r="AH14" s="3">
        <v>0</v>
      </c>
      <c r="AI14" s="3">
        <v>130810924.47</v>
      </c>
      <c r="AJ14" s="3">
        <f>AG14-AH14+AI14</f>
        <v>505638708.96000016</v>
      </c>
      <c r="AK14" s="3">
        <f>AJ14/1000</f>
        <v>505638.70896000013</v>
      </c>
      <c r="AM14" s="3">
        <v>384827928.41999984</v>
      </c>
      <c r="AN14" s="3">
        <v>0</v>
      </c>
      <c r="AO14" s="3">
        <v>133131623.09999998</v>
      </c>
      <c r="AP14" s="3">
        <f t="shared" si="5"/>
        <v>517959551.5199998</v>
      </c>
      <c r="AQ14" s="3">
        <f t="shared" si="6"/>
        <v>517959.5515199998</v>
      </c>
      <c r="AS14" s="3">
        <v>378524810.13</v>
      </c>
      <c r="AT14" s="3">
        <v>0</v>
      </c>
      <c r="AU14" s="3">
        <v>133780941.58999999</v>
      </c>
      <c r="AV14" s="3">
        <f t="shared" si="7"/>
        <v>512305751.71999997</v>
      </c>
      <c r="AW14" s="3">
        <f t="shared" si="8"/>
        <v>512305.75171999994</v>
      </c>
      <c r="AY14" s="3">
        <v>369355616.26999998</v>
      </c>
      <c r="AZ14" s="3">
        <v>0</v>
      </c>
      <c r="BA14" s="3">
        <v>133545012.77999999</v>
      </c>
      <c r="BB14" s="3">
        <f t="shared" si="15"/>
        <v>502900629.04999995</v>
      </c>
      <c r="BC14" s="3">
        <f t="shared" si="16"/>
        <v>502900.62904999993</v>
      </c>
      <c r="BE14" s="3">
        <v>366449852.93000001</v>
      </c>
      <c r="BF14" s="3">
        <v>0</v>
      </c>
      <c r="BG14" s="3">
        <v>130724916.08000001</v>
      </c>
      <c r="BH14" s="3">
        <f t="shared" si="17"/>
        <v>497174769.00999999</v>
      </c>
      <c r="BI14" s="3">
        <f t="shared" si="18"/>
        <v>497174.76900999999</v>
      </c>
      <c r="BK14" s="3">
        <v>362079575.43000001</v>
      </c>
      <c r="BL14" s="3">
        <v>0</v>
      </c>
      <c r="BM14" s="3">
        <v>134033020.47</v>
      </c>
      <c r="BN14" s="3">
        <f t="shared" si="19"/>
        <v>496112595.89999998</v>
      </c>
      <c r="BO14" s="3">
        <f t="shared" si="20"/>
        <v>496112.59589999996</v>
      </c>
      <c r="BQ14" s="3">
        <v>366154163.92000002</v>
      </c>
      <c r="BR14" s="73">
        <v>0</v>
      </c>
      <c r="BS14" s="3">
        <v>132355164.25</v>
      </c>
      <c r="BT14" s="3">
        <f t="shared" si="9"/>
        <v>498509328.17000002</v>
      </c>
      <c r="BU14" s="3">
        <f t="shared" si="21"/>
        <v>498509.32816999999</v>
      </c>
      <c r="BW14" s="3">
        <v>370011393.11999995</v>
      </c>
      <c r="BX14" s="73">
        <v>0</v>
      </c>
      <c r="BY14" s="3">
        <v>132817828.06</v>
      </c>
      <c r="BZ14" s="3">
        <f t="shared" si="10"/>
        <v>502829221.17999995</v>
      </c>
      <c r="CA14" s="3">
        <f t="shared" si="22"/>
        <v>502829.22117999993</v>
      </c>
      <c r="CC14" s="3">
        <v>348968795.76999998</v>
      </c>
      <c r="CD14" s="73">
        <v>0</v>
      </c>
      <c r="CE14" s="3">
        <v>130369281.08999997</v>
      </c>
      <c r="CF14" s="3">
        <f t="shared" si="11"/>
        <v>479338076.85999995</v>
      </c>
      <c r="CG14" s="3">
        <f t="shared" si="23"/>
        <v>479338.07685999997</v>
      </c>
    </row>
    <row r="15" spans="1:85" x14ac:dyDescent="0.2">
      <c r="A15" s="1" t="s">
        <v>6</v>
      </c>
      <c r="B15" s="1">
        <v>562887.68432</v>
      </c>
      <c r="C15" s="1">
        <v>584706.54301999998</v>
      </c>
      <c r="D15" s="1">
        <v>599469.28415000008</v>
      </c>
      <c r="E15" s="1">
        <v>591517.01743000001</v>
      </c>
      <c r="F15" s="1">
        <v>600009.85784000019</v>
      </c>
      <c r="G15" s="1">
        <v>605483.60658999986</v>
      </c>
      <c r="H15" s="1">
        <v>622700.36259999988</v>
      </c>
      <c r="I15" s="1">
        <v>639584.64096999995</v>
      </c>
      <c r="J15" s="1">
        <v>664963.24431999994</v>
      </c>
      <c r="K15" s="1">
        <f t="shared" si="12"/>
        <v>686964.81224999996</v>
      </c>
      <c r="L15" s="134">
        <f t="shared" si="13"/>
        <v>3.3086893325207933</v>
      </c>
      <c r="M15" s="32">
        <f t="shared" si="14"/>
        <v>22.042963700634544</v>
      </c>
      <c r="N15" s="13"/>
      <c r="O15" s="3">
        <v>472346379.89000005</v>
      </c>
      <c r="P15" s="3">
        <v>312020.42</v>
      </c>
      <c r="Q15" s="3">
        <v>113440141.84</v>
      </c>
      <c r="R15" s="3">
        <f>O15-P15+Q15</f>
        <v>585474501.31000006</v>
      </c>
      <c r="S15" s="3">
        <f>R15/1000</f>
        <v>585474.50131000008</v>
      </c>
      <c r="U15" s="3">
        <v>441025220.27000016</v>
      </c>
      <c r="V15" s="3">
        <v>320522.5</v>
      </c>
      <c r="W15" s="3">
        <v>120132641.69</v>
      </c>
      <c r="X15" s="3">
        <f>U15-V15+W15</f>
        <v>560837339.46000016</v>
      </c>
      <c r="Y15" s="3">
        <f>X15/1000</f>
        <v>560837.33946000016</v>
      </c>
      <c r="AA15" s="3">
        <v>440585768.55000001</v>
      </c>
      <c r="AB15" s="3">
        <v>316534.15000000002</v>
      </c>
      <c r="AC15" s="3">
        <v>122618449.92</v>
      </c>
      <c r="AD15" s="3">
        <f>AA15-AB15+AC15</f>
        <v>562887684.32000005</v>
      </c>
      <c r="AE15" s="3">
        <f>AD15/1000</f>
        <v>562887.68432</v>
      </c>
      <c r="AG15" s="3">
        <v>454753174.23999995</v>
      </c>
      <c r="AH15" s="3">
        <v>311811.84999999998</v>
      </c>
      <c r="AI15" s="3">
        <v>130265180.63</v>
      </c>
      <c r="AJ15" s="3">
        <f>AG15-AH15+AI15</f>
        <v>584706543.01999998</v>
      </c>
      <c r="AK15" s="3">
        <f>AJ15/1000</f>
        <v>584706.54301999998</v>
      </c>
      <c r="AM15" s="3">
        <v>463855293.83000004</v>
      </c>
      <c r="AN15" s="3">
        <v>211662.5</v>
      </c>
      <c r="AO15" s="3">
        <v>135825652.81999999</v>
      </c>
      <c r="AP15" s="3">
        <f t="shared" si="5"/>
        <v>599469284.1500001</v>
      </c>
      <c r="AQ15" s="3">
        <f t="shared" si="6"/>
        <v>599469.28415000008</v>
      </c>
      <c r="AS15" s="3">
        <v>453403673.15999997</v>
      </c>
      <c r="AT15" s="3">
        <v>269240.3</v>
      </c>
      <c r="AU15" s="3">
        <v>138382584.56999999</v>
      </c>
      <c r="AV15" s="3">
        <f t="shared" si="7"/>
        <v>591517017.42999995</v>
      </c>
      <c r="AW15" s="3">
        <f t="shared" si="8"/>
        <v>591517.01742999989</v>
      </c>
      <c r="AY15" s="3">
        <v>461424397.3900001</v>
      </c>
      <c r="AZ15" s="3">
        <v>9105.1</v>
      </c>
      <c r="BA15" s="3">
        <v>138594565.55000001</v>
      </c>
      <c r="BB15" s="3">
        <f t="shared" si="15"/>
        <v>600009857.84000015</v>
      </c>
      <c r="BC15" s="3">
        <f t="shared" si="16"/>
        <v>600009.85784000019</v>
      </c>
      <c r="BE15" s="3">
        <v>469028326.00999993</v>
      </c>
      <c r="BF15" s="3">
        <v>0</v>
      </c>
      <c r="BG15" s="3">
        <v>136455280.57999998</v>
      </c>
      <c r="BH15" s="3">
        <f t="shared" si="17"/>
        <v>605483606.58999991</v>
      </c>
      <c r="BI15" s="3">
        <f t="shared" si="18"/>
        <v>605483.60658999986</v>
      </c>
      <c r="BK15" s="3">
        <v>483419743.38999993</v>
      </c>
      <c r="BL15" s="3">
        <v>0</v>
      </c>
      <c r="BM15" s="3">
        <v>139280619.21000001</v>
      </c>
      <c r="BN15" s="3">
        <f t="shared" si="19"/>
        <v>622700362.5999999</v>
      </c>
      <c r="BO15" s="3">
        <f t="shared" si="20"/>
        <v>622700.36259999988</v>
      </c>
      <c r="BQ15" s="3">
        <v>497401057.81999993</v>
      </c>
      <c r="BR15" s="73">
        <v>0</v>
      </c>
      <c r="BS15" s="3">
        <v>142183583.15000001</v>
      </c>
      <c r="BT15" s="3">
        <f t="shared" si="9"/>
        <v>639584640.96999991</v>
      </c>
      <c r="BU15" s="3">
        <f t="shared" si="21"/>
        <v>639584.64096999995</v>
      </c>
      <c r="BW15" s="3">
        <v>517916865.54999989</v>
      </c>
      <c r="BX15" s="73">
        <v>0</v>
      </c>
      <c r="BY15" s="3">
        <v>147046378.76999998</v>
      </c>
      <c r="BZ15" s="3">
        <f t="shared" si="10"/>
        <v>664963244.31999993</v>
      </c>
      <c r="CA15" s="3">
        <f t="shared" si="22"/>
        <v>664963.24431999994</v>
      </c>
      <c r="CC15" s="3">
        <v>534061740.53999996</v>
      </c>
      <c r="CD15" s="73">
        <v>0</v>
      </c>
      <c r="CE15" s="3">
        <v>152903071.70999998</v>
      </c>
      <c r="CF15" s="3">
        <f t="shared" si="11"/>
        <v>686964812.25</v>
      </c>
      <c r="CG15" s="3">
        <f t="shared" si="23"/>
        <v>686964.81224999996</v>
      </c>
    </row>
    <row r="16" spans="1:85" x14ac:dyDescent="0.2">
      <c r="A16" s="1" t="s">
        <v>7</v>
      </c>
      <c r="B16" s="1">
        <v>103693.95647</v>
      </c>
      <c r="C16" s="1">
        <v>105367.54624999998</v>
      </c>
      <c r="D16" s="1">
        <v>107398.39262</v>
      </c>
      <c r="E16" s="1">
        <v>105434.6756</v>
      </c>
      <c r="F16" s="1">
        <v>103061.35790999999</v>
      </c>
      <c r="G16" s="1">
        <v>103730.44844999998</v>
      </c>
      <c r="H16" s="1">
        <v>102130.09610999998</v>
      </c>
      <c r="I16" s="1">
        <v>100232.03252999998</v>
      </c>
      <c r="J16" s="1">
        <v>100377.16434000002</v>
      </c>
      <c r="K16" s="1">
        <f t="shared" si="12"/>
        <v>104407.94902</v>
      </c>
      <c r="L16" s="134">
        <f t="shared" si="13"/>
        <v>4.0156391212116818</v>
      </c>
      <c r="M16" s="32">
        <f t="shared" si="14"/>
        <v>0.68855753440805645</v>
      </c>
      <c r="N16" s="13"/>
      <c r="O16" s="3">
        <v>78211453.00999999</v>
      </c>
      <c r="P16" s="3">
        <v>332994.11</v>
      </c>
      <c r="Q16" s="3">
        <v>16876927.469999999</v>
      </c>
      <c r="R16" s="3">
        <f>O16-P16+Q16</f>
        <v>94755386.36999999</v>
      </c>
      <c r="S16" s="3">
        <f>R16/1000</f>
        <v>94755.386369999993</v>
      </c>
      <c r="U16" s="3">
        <v>79486746.210000008</v>
      </c>
      <c r="V16" s="3">
        <v>331088.58</v>
      </c>
      <c r="W16" s="3">
        <v>19320048.119999997</v>
      </c>
      <c r="X16" s="3">
        <f>U16-V16+W16</f>
        <v>98475705.75</v>
      </c>
      <c r="Y16" s="3">
        <f>X16/1000</f>
        <v>98475.705749999994</v>
      </c>
      <c r="AA16" s="3">
        <v>82598918.950000003</v>
      </c>
      <c r="AB16" s="3">
        <v>336854.94</v>
      </c>
      <c r="AC16" s="3">
        <v>21431892.459999997</v>
      </c>
      <c r="AD16" s="3">
        <f>AA16-AB16+AC16</f>
        <v>103693956.47</v>
      </c>
      <c r="AE16" s="3">
        <f>AD16/1000</f>
        <v>103693.95647</v>
      </c>
      <c r="AG16" s="3">
        <v>83374901.349999979</v>
      </c>
      <c r="AH16" s="3">
        <v>328525.99</v>
      </c>
      <c r="AI16" s="3">
        <v>22321170.890000001</v>
      </c>
      <c r="AJ16" s="3">
        <f>AG16-AH16+AI16</f>
        <v>105367546.24999999</v>
      </c>
      <c r="AK16" s="3">
        <f>AJ16/1000</f>
        <v>105367.54624999998</v>
      </c>
      <c r="AM16" s="3">
        <v>84971219.850000009</v>
      </c>
      <c r="AN16" s="3">
        <v>255184.92</v>
      </c>
      <c r="AO16" s="3">
        <v>22682357.690000001</v>
      </c>
      <c r="AP16" s="3">
        <f t="shared" si="5"/>
        <v>107398392.62</v>
      </c>
      <c r="AQ16" s="3">
        <f t="shared" si="6"/>
        <v>107398.39262</v>
      </c>
      <c r="AS16" s="3">
        <v>83441030.409999996</v>
      </c>
      <c r="AT16" s="3">
        <v>299874.58</v>
      </c>
      <c r="AU16" s="3">
        <v>22293519.769999996</v>
      </c>
      <c r="AV16" s="3">
        <f t="shared" si="7"/>
        <v>105434675.59999999</v>
      </c>
      <c r="AW16" s="3">
        <f t="shared" si="8"/>
        <v>105434.67559999999</v>
      </c>
      <c r="AY16" s="3">
        <v>80825547.75</v>
      </c>
      <c r="AZ16" s="3">
        <v>307617.63999999996</v>
      </c>
      <c r="BA16" s="3">
        <v>22543427.800000001</v>
      </c>
      <c r="BB16" s="3">
        <f t="shared" si="15"/>
        <v>103061357.91</v>
      </c>
      <c r="BC16" s="3">
        <f t="shared" si="16"/>
        <v>103061.35790999999</v>
      </c>
      <c r="BE16" s="3">
        <v>81501109.129999995</v>
      </c>
      <c r="BF16" s="3">
        <v>324508</v>
      </c>
      <c r="BG16" s="3">
        <v>22553847.32</v>
      </c>
      <c r="BH16" s="3">
        <f t="shared" si="17"/>
        <v>103730448.44999999</v>
      </c>
      <c r="BI16" s="3">
        <f t="shared" si="18"/>
        <v>103730.44844999998</v>
      </c>
      <c r="BK16" s="3">
        <v>80156761.909999996</v>
      </c>
      <c r="BL16" s="3">
        <v>348583.67999999993</v>
      </c>
      <c r="BM16" s="3">
        <v>22321917.879999999</v>
      </c>
      <c r="BN16" s="3">
        <f t="shared" si="19"/>
        <v>102130096.10999998</v>
      </c>
      <c r="BO16" s="3">
        <f t="shared" si="20"/>
        <v>102130.09610999998</v>
      </c>
      <c r="BQ16" s="3">
        <v>78294677.709999993</v>
      </c>
      <c r="BR16" s="73">
        <v>350661.94999999995</v>
      </c>
      <c r="BS16" s="3">
        <v>22288016.769999996</v>
      </c>
      <c r="BT16" s="3">
        <f t="shared" si="9"/>
        <v>100232032.52999999</v>
      </c>
      <c r="BU16" s="3">
        <f t="shared" si="21"/>
        <v>100232.03252999998</v>
      </c>
      <c r="BW16" s="3">
        <v>77617137.040000021</v>
      </c>
      <c r="BX16" s="73">
        <v>0</v>
      </c>
      <c r="BY16" s="3">
        <v>22760027.300000001</v>
      </c>
      <c r="BZ16" s="3">
        <f t="shared" si="10"/>
        <v>100377164.34000002</v>
      </c>
      <c r="CA16" s="3">
        <f t="shared" si="22"/>
        <v>100377.16434000002</v>
      </c>
      <c r="CC16" s="3">
        <v>80709884.579999998</v>
      </c>
      <c r="CD16" s="73">
        <v>0</v>
      </c>
      <c r="CE16" s="3">
        <v>23698064.440000001</v>
      </c>
      <c r="CF16" s="3">
        <f t="shared" si="11"/>
        <v>104407949.02</v>
      </c>
      <c r="CG16" s="3">
        <f t="shared" si="23"/>
        <v>104407.94902</v>
      </c>
    </row>
    <row r="17" spans="1:85" x14ac:dyDescent="0.2">
      <c r="L17" s="32"/>
      <c r="M17" s="32"/>
      <c r="N17" s="13"/>
      <c r="BR17" s="165"/>
      <c r="BX17" s="165"/>
      <c r="CD17" s="165"/>
    </row>
    <row r="18" spans="1:85" x14ac:dyDescent="0.2">
      <c r="A18" s="1" t="s">
        <v>8</v>
      </c>
      <c r="B18" s="1">
        <v>29122.760890000005</v>
      </c>
      <c r="C18" s="1">
        <v>29639.660170000003</v>
      </c>
      <c r="D18" s="1">
        <v>29909.072110000001</v>
      </c>
      <c r="E18" s="1">
        <v>30231.87688</v>
      </c>
      <c r="F18" s="1">
        <v>29081.004829999998</v>
      </c>
      <c r="G18" s="1">
        <v>29858.693169999999</v>
      </c>
      <c r="H18" s="1">
        <v>30762.698619999996</v>
      </c>
      <c r="I18" s="1">
        <v>31425.65554</v>
      </c>
      <c r="J18" s="1">
        <v>33391.538369999995</v>
      </c>
      <c r="K18" s="1">
        <f t="shared" si="12"/>
        <v>34260.55414</v>
      </c>
      <c r="L18" s="134">
        <f t="shared" ref="L18:L22" si="24">(K18-J18)*100/J18</f>
        <v>2.6025029466170282</v>
      </c>
      <c r="M18" s="32">
        <f t="shared" ref="M18:M22" si="25">(K18-B18)*100/B18</f>
        <v>17.641848138663867</v>
      </c>
      <c r="N18" s="13"/>
      <c r="O18" s="3">
        <v>24126023.929999996</v>
      </c>
      <c r="P18" s="3">
        <v>0</v>
      </c>
      <c r="Q18" s="3">
        <v>4324010.33</v>
      </c>
      <c r="R18" s="3">
        <f>O18-P18+Q18</f>
        <v>28450034.259999998</v>
      </c>
      <c r="S18" s="3">
        <f>R18/1000</f>
        <v>28450.034259999997</v>
      </c>
      <c r="U18" s="3">
        <v>23585330.419999998</v>
      </c>
      <c r="V18" s="3">
        <v>0</v>
      </c>
      <c r="W18" s="3">
        <v>4463034.6500000004</v>
      </c>
      <c r="X18" s="3">
        <f>U18-V18+W18</f>
        <v>28048365.07</v>
      </c>
      <c r="Y18" s="3">
        <f>X18/1000</f>
        <v>28048.36507</v>
      </c>
      <c r="AA18" s="3">
        <v>24456386.340000004</v>
      </c>
      <c r="AB18" s="3">
        <v>0</v>
      </c>
      <c r="AC18" s="3">
        <v>4666374.5500000007</v>
      </c>
      <c r="AD18" s="3">
        <f>AA18-AB18+AC18</f>
        <v>29122760.890000004</v>
      </c>
      <c r="AE18" s="3">
        <f>AD18/1000</f>
        <v>29122.760890000005</v>
      </c>
      <c r="AG18" s="3">
        <v>24747849.41</v>
      </c>
      <c r="AH18" s="3">
        <v>0</v>
      </c>
      <c r="AI18" s="3">
        <v>4891810.76</v>
      </c>
      <c r="AJ18" s="3">
        <f>AG18-AH18+AI18</f>
        <v>29639660.170000002</v>
      </c>
      <c r="AK18" s="3">
        <f>AJ18/1000</f>
        <v>29639.660170000003</v>
      </c>
      <c r="AM18" s="3">
        <v>25148706.34</v>
      </c>
      <c r="AN18" s="3">
        <v>0</v>
      </c>
      <c r="AO18" s="3">
        <v>4760365.7700000005</v>
      </c>
      <c r="AP18" s="3">
        <f t="shared" ref="AP18:AP22" si="26">AM18-AN18+AO18</f>
        <v>29909072.109999999</v>
      </c>
      <c r="AQ18" s="3">
        <f t="shared" ref="AQ18:AQ22" si="27">AP18/1000</f>
        <v>29909.072110000001</v>
      </c>
      <c r="AS18" s="3">
        <v>25780902.639999997</v>
      </c>
      <c r="AT18" s="3">
        <v>0</v>
      </c>
      <c r="AU18" s="3">
        <v>4450974.24</v>
      </c>
      <c r="AV18" s="3">
        <f t="shared" ref="AV18:AV22" si="28">AS18-AT18+AU18</f>
        <v>30231876.879999995</v>
      </c>
      <c r="AW18" s="3">
        <f t="shared" ref="AW18:AW22" si="29">AV18/1000</f>
        <v>30231.876879999996</v>
      </c>
      <c r="AY18" s="3">
        <v>24314481.91</v>
      </c>
      <c r="AZ18" s="3">
        <v>0</v>
      </c>
      <c r="BA18" s="3">
        <v>4766522.92</v>
      </c>
      <c r="BB18" s="3">
        <f t="shared" si="15"/>
        <v>29081004.829999998</v>
      </c>
      <c r="BC18" s="3">
        <f t="shared" si="16"/>
        <v>29081.004829999998</v>
      </c>
      <c r="BE18" s="3">
        <v>24983427.029999997</v>
      </c>
      <c r="BF18" s="3">
        <v>0</v>
      </c>
      <c r="BG18" s="3">
        <v>4875266.1399999997</v>
      </c>
      <c r="BH18" s="3">
        <f t="shared" ref="BH18:BH39" si="30">BE18-BF18+BG18</f>
        <v>29858693.169999998</v>
      </c>
      <c r="BI18" s="3">
        <f t="shared" ref="BI18:BI39" si="31">BH18/1000</f>
        <v>29858.693169999999</v>
      </c>
      <c r="BK18" s="3">
        <v>25718253.489999998</v>
      </c>
      <c r="BL18" s="3">
        <v>0</v>
      </c>
      <c r="BM18" s="3">
        <v>5044445.13</v>
      </c>
      <c r="BN18" s="3">
        <f t="shared" ref="BN18:BN39" si="32">BK18-BL18+BM18</f>
        <v>30762698.619999997</v>
      </c>
      <c r="BO18" s="3">
        <f t="shared" ref="BO18:BO39" si="33">BN18/1000</f>
        <v>30762.698619999996</v>
      </c>
      <c r="BQ18" s="3">
        <v>26089829.899999999</v>
      </c>
      <c r="BR18" s="73">
        <v>0</v>
      </c>
      <c r="BS18" s="3">
        <v>5335825.6400000006</v>
      </c>
      <c r="BT18" s="3">
        <f t="shared" si="9"/>
        <v>31425655.539999999</v>
      </c>
      <c r="BU18" s="3">
        <f t="shared" ref="BU18:BU39" si="34">BT18/1000</f>
        <v>31425.65554</v>
      </c>
      <c r="BW18" s="3">
        <v>27929227.629999999</v>
      </c>
      <c r="BX18" s="73">
        <v>0</v>
      </c>
      <c r="BY18" s="3">
        <v>5462310.7400000002</v>
      </c>
      <c r="BZ18" s="3">
        <f t="shared" ref="BZ18:BZ22" si="35">BW18-BX18+BY18</f>
        <v>33391538.369999997</v>
      </c>
      <c r="CA18" s="3">
        <f t="shared" ref="CA18:CA22" si="36">BZ18/1000</f>
        <v>33391.538369999995</v>
      </c>
      <c r="CC18" s="3">
        <v>28642809.279999997</v>
      </c>
      <c r="CD18" s="73">
        <v>0</v>
      </c>
      <c r="CE18" s="3">
        <v>5617744.8600000003</v>
      </c>
      <c r="CF18" s="3">
        <f t="shared" ref="CF18:CF22" si="37">CC18-CD18+CE18</f>
        <v>34260554.140000001</v>
      </c>
      <c r="CG18" s="3">
        <f t="shared" ref="CG18:CG22" si="38">CF18/1000</f>
        <v>34260.55414</v>
      </c>
    </row>
    <row r="19" spans="1:85" x14ac:dyDescent="0.2">
      <c r="A19" s="1" t="s">
        <v>9</v>
      </c>
      <c r="B19" s="1">
        <v>153826.84773999997</v>
      </c>
      <c r="C19" s="1">
        <v>152942.93951000003</v>
      </c>
      <c r="D19" s="1">
        <v>150899.00548999998</v>
      </c>
      <c r="E19" s="1">
        <v>147973.04282999999</v>
      </c>
      <c r="F19" s="1">
        <v>149272.52918000001</v>
      </c>
      <c r="G19" s="1">
        <v>149262.01053</v>
      </c>
      <c r="H19" s="1">
        <v>149955.65934000001</v>
      </c>
      <c r="I19" s="1">
        <v>144116.51618000001</v>
      </c>
      <c r="J19" s="1">
        <v>146751.82630000002</v>
      </c>
      <c r="K19" s="1">
        <f t="shared" si="12"/>
        <v>152243.58219999998</v>
      </c>
      <c r="L19" s="134">
        <f t="shared" si="24"/>
        <v>3.7422061710995957</v>
      </c>
      <c r="M19" s="32">
        <f t="shared" si="25"/>
        <v>-1.0292517614844763</v>
      </c>
      <c r="N19" s="13"/>
      <c r="O19" s="3">
        <v>125138312.20999999</v>
      </c>
      <c r="P19" s="3">
        <v>535254.55000000005</v>
      </c>
      <c r="Q19" s="3">
        <v>23918600.25</v>
      </c>
      <c r="R19" s="3">
        <f>O19-P19+Q19</f>
        <v>148521657.91</v>
      </c>
      <c r="S19" s="3">
        <f>R19/1000</f>
        <v>148521.65791000001</v>
      </c>
      <c r="U19" s="3">
        <v>125065871.2</v>
      </c>
      <c r="V19" s="3">
        <v>261155.65</v>
      </c>
      <c r="W19" s="3">
        <v>26399039.580000006</v>
      </c>
      <c r="X19" s="3">
        <f>U19-V19+W19</f>
        <v>151203755.13</v>
      </c>
      <c r="Y19" s="3">
        <f>X19/1000</f>
        <v>151203.75513000001</v>
      </c>
      <c r="AA19" s="3">
        <v>127211404.61999997</v>
      </c>
      <c r="AB19" s="3">
        <v>0</v>
      </c>
      <c r="AC19" s="3">
        <v>26615443.119999997</v>
      </c>
      <c r="AD19" s="3">
        <f>AA19-AB19+AC19</f>
        <v>153826847.73999998</v>
      </c>
      <c r="AE19" s="3">
        <f>AD19/1000</f>
        <v>153826.84773999997</v>
      </c>
      <c r="AG19" s="3">
        <v>125615762.58000001</v>
      </c>
      <c r="AH19" s="3">
        <v>0</v>
      </c>
      <c r="AI19" s="3">
        <v>27327176.929999996</v>
      </c>
      <c r="AJ19" s="3">
        <f>AG19-AH19+AI19</f>
        <v>152942939.51000002</v>
      </c>
      <c r="AK19" s="3">
        <f>AJ19/1000</f>
        <v>152942.93951000003</v>
      </c>
      <c r="AM19" s="3">
        <v>123452748.37999998</v>
      </c>
      <c r="AN19" s="3">
        <v>0</v>
      </c>
      <c r="AO19" s="3">
        <v>27446257.109999999</v>
      </c>
      <c r="AP19" s="3">
        <f t="shared" si="26"/>
        <v>150899005.48999998</v>
      </c>
      <c r="AQ19" s="3">
        <f t="shared" si="27"/>
        <v>150899.00548999998</v>
      </c>
      <c r="AS19" s="3">
        <v>121109487.72000001</v>
      </c>
      <c r="AT19" s="3">
        <v>0</v>
      </c>
      <c r="AU19" s="3">
        <v>26863555.109999999</v>
      </c>
      <c r="AV19" s="3">
        <f t="shared" si="28"/>
        <v>147973042.83000001</v>
      </c>
      <c r="AW19" s="3">
        <f t="shared" si="29"/>
        <v>147973.04283000002</v>
      </c>
      <c r="AY19" s="3">
        <v>121115728.13</v>
      </c>
      <c r="AZ19" s="3">
        <v>0</v>
      </c>
      <c r="BA19" s="3">
        <v>28156801.050000001</v>
      </c>
      <c r="BB19" s="3">
        <f t="shared" si="15"/>
        <v>149272529.18000001</v>
      </c>
      <c r="BC19" s="3">
        <f t="shared" si="16"/>
        <v>149272.52918000001</v>
      </c>
      <c r="BE19" s="3">
        <v>120735139.66</v>
      </c>
      <c r="BF19" s="3">
        <v>0</v>
      </c>
      <c r="BG19" s="3">
        <v>28526870.870000012</v>
      </c>
      <c r="BH19" s="3">
        <f t="shared" si="30"/>
        <v>149262010.53</v>
      </c>
      <c r="BI19" s="3">
        <f t="shared" si="31"/>
        <v>149262.01053</v>
      </c>
      <c r="BK19" s="3">
        <v>121120589.52</v>
      </c>
      <c r="BL19" s="3">
        <v>0</v>
      </c>
      <c r="BM19" s="3">
        <v>28835069.82</v>
      </c>
      <c r="BN19" s="3">
        <f t="shared" si="32"/>
        <v>149955659.34</v>
      </c>
      <c r="BO19" s="3">
        <f t="shared" si="33"/>
        <v>149955.65934000001</v>
      </c>
      <c r="BQ19" s="3">
        <v>114940089.84000002</v>
      </c>
      <c r="BR19" s="73">
        <v>0</v>
      </c>
      <c r="BS19" s="3">
        <v>29176426.34</v>
      </c>
      <c r="BT19" s="3">
        <f t="shared" si="9"/>
        <v>144116516.18000001</v>
      </c>
      <c r="BU19" s="3">
        <f t="shared" si="34"/>
        <v>144116.51618000001</v>
      </c>
      <c r="BW19" s="3">
        <v>116774908.07000001</v>
      </c>
      <c r="BX19" s="73">
        <v>0</v>
      </c>
      <c r="BY19" s="3">
        <v>29976918.229999997</v>
      </c>
      <c r="BZ19" s="3">
        <f t="shared" si="35"/>
        <v>146751826.30000001</v>
      </c>
      <c r="CA19" s="3">
        <f t="shared" si="36"/>
        <v>146751.82630000002</v>
      </c>
      <c r="CC19" s="3">
        <v>120640662.28</v>
      </c>
      <c r="CD19" s="73">
        <v>0</v>
      </c>
      <c r="CE19" s="3">
        <v>31602919.919999998</v>
      </c>
      <c r="CF19" s="3">
        <f t="shared" si="37"/>
        <v>152243582.19999999</v>
      </c>
      <c r="CG19" s="3">
        <f t="shared" si="38"/>
        <v>152243.58219999998</v>
      </c>
    </row>
    <row r="20" spans="1:85" x14ac:dyDescent="0.2">
      <c r="A20" s="1" t="s">
        <v>10</v>
      </c>
      <c r="B20" s="1">
        <v>86771.79307</v>
      </c>
      <c r="C20" s="1">
        <v>88692.023519999988</v>
      </c>
      <c r="D20" s="1">
        <v>88885.701089999988</v>
      </c>
      <c r="E20" s="1">
        <v>86311.73603</v>
      </c>
      <c r="F20" s="1">
        <v>88013.175879999995</v>
      </c>
      <c r="G20" s="1">
        <v>89518.88493</v>
      </c>
      <c r="H20" s="1">
        <v>90756.425790000023</v>
      </c>
      <c r="I20" s="1">
        <v>91900.920819999999</v>
      </c>
      <c r="J20" s="1">
        <v>94881.173360000001</v>
      </c>
      <c r="K20" s="1">
        <f t="shared" si="12"/>
        <v>96239.243089999989</v>
      </c>
      <c r="L20" s="134">
        <f t="shared" si="24"/>
        <v>1.4313374106864949</v>
      </c>
      <c r="M20" s="32">
        <f t="shared" si="25"/>
        <v>10.910746090451845</v>
      </c>
      <c r="N20" s="13"/>
      <c r="O20" s="3">
        <v>68706666.229999989</v>
      </c>
      <c r="P20" s="3">
        <v>0</v>
      </c>
      <c r="Q20" s="3">
        <v>16471690.859999999</v>
      </c>
      <c r="R20" s="3">
        <f>O20-P20+Q20</f>
        <v>85178357.089999989</v>
      </c>
      <c r="S20" s="3">
        <f>R20/1000</f>
        <v>85178.35708999999</v>
      </c>
      <c r="U20" s="3">
        <v>65284746.199999988</v>
      </c>
      <c r="V20" s="3">
        <v>0</v>
      </c>
      <c r="W20" s="3">
        <v>18067897.09</v>
      </c>
      <c r="X20" s="3">
        <f>U20-V20+W20</f>
        <v>83352643.289999992</v>
      </c>
      <c r="Y20" s="3">
        <f>X20/1000</f>
        <v>83352.643289999993</v>
      </c>
      <c r="AA20" s="3">
        <v>67418883.529999986</v>
      </c>
      <c r="AB20" s="3">
        <v>0</v>
      </c>
      <c r="AC20" s="3">
        <v>19352909.539999999</v>
      </c>
      <c r="AD20" s="3">
        <f>AA20-AB20+AC20</f>
        <v>86771793.069999993</v>
      </c>
      <c r="AE20" s="3">
        <f>AD20/1000</f>
        <v>86771.79307</v>
      </c>
      <c r="AG20" s="3">
        <v>68835893.789999992</v>
      </c>
      <c r="AH20" s="3">
        <v>0</v>
      </c>
      <c r="AI20" s="3">
        <v>19856129.729999997</v>
      </c>
      <c r="AJ20" s="3">
        <f>AG20-AH20+AI20</f>
        <v>88692023.519999981</v>
      </c>
      <c r="AK20" s="3">
        <f>AJ20/1000</f>
        <v>88692.023519999988</v>
      </c>
      <c r="AM20" s="3">
        <v>69238303.169999987</v>
      </c>
      <c r="AN20" s="3">
        <v>0</v>
      </c>
      <c r="AO20" s="3">
        <v>19647397.920000002</v>
      </c>
      <c r="AP20" s="3">
        <f t="shared" si="26"/>
        <v>88885701.089999989</v>
      </c>
      <c r="AQ20" s="3">
        <f t="shared" si="27"/>
        <v>88885.701089999988</v>
      </c>
      <c r="AS20" s="3">
        <v>66720062.920000002</v>
      </c>
      <c r="AT20" s="3">
        <v>0</v>
      </c>
      <c r="AU20" s="3">
        <v>19591673.109999999</v>
      </c>
      <c r="AV20" s="3">
        <f t="shared" si="28"/>
        <v>86311736.030000001</v>
      </c>
      <c r="AW20" s="3">
        <f t="shared" si="29"/>
        <v>86311.73603</v>
      </c>
      <c r="AY20" s="3">
        <v>68237316.219999999</v>
      </c>
      <c r="AZ20" s="3">
        <v>0</v>
      </c>
      <c r="BA20" s="3">
        <v>19775859.659999996</v>
      </c>
      <c r="BB20" s="3">
        <f t="shared" si="15"/>
        <v>88013175.879999995</v>
      </c>
      <c r="BC20" s="3">
        <f t="shared" si="16"/>
        <v>88013.175879999995</v>
      </c>
      <c r="BE20" s="3">
        <v>69545018.120000005</v>
      </c>
      <c r="BF20" s="3">
        <v>0</v>
      </c>
      <c r="BG20" s="3">
        <v>19973866.810000002</v>
      </c>
      <c r="BH20" s="3">
        <f t="shared" si="30"/>
        <v>89518884.930000007</v>
      </c>
      <c r="BI20" s="3">
        <f t="shared" si="31"/>
        <v>89518.88493</v>
      </c>
      <c r="BK20" s="3">
        <v>70323326.020000011</v>
      </c>
      <c r="BL20" s="3">
        <v>0</v>
      </c>
      <c r="BM20" s="3">
        <v>20433099.770000003</v>
      </c>
      <c r="BN20" s="3">
        <f t="shared" si="32"/>
        <v>90756425.790000021</v>
      </c>
      <c r="BO20" s="3">
        <f t="shared" si="33"/>
        <v>90756.425790000023</v>
      </c>
      <c r="BQ20" s="3">
        <v>70388330.739999995</v>
      </c>
      <c r="BR20" s="73">
        <v>0</v>
      </c>
      <c r="BS20" s="3">
        <v>21512590.079999998</v>
      </c>
      <c r="BT20" s="3">
        <f t="shared" si="9"/>
        <v>91900920.819999993</v>
      </c>
      <c r="BU20" s="3">
        <f t="shared" si="34"/>
        <v>91900.920819999999</v>
      </c>
      <c r="BW20" s="3">
        <v>72519546.879999995</v>
      </c>
      <c r="BX20" s="73">
        <v>0</v>
      </c>
      <c r="BY20" s="3">
        <v>22361626.48</v>
      </c>
      <c r="BZ20" s="3">
        <f t="shared" si="35"/>
        <v>94881173.359999999</v>
      </c>
      <c r="CA20" s="3">
        <f t="shared" si="36"/>
        <v>94881.173360000001</v>
      </c>
      <c r="CC20" s="3">
        <v>73105334.609999985</v>
      </c>
      <c r="CD20" s="73">
        <v>0</v>
      </c>
      <c r="CE20" s="3">
        <v>23133908.48</v>
      </c>
      <c r="CF20" s="3">
        <f t="shared" si="37"/>
        <v>96239243.089999989</v>
      </c>
      <c r="CG20" s="3">
        <f t="shared" si="38"/>
        <v>96239.243089999989</v>
      </c>
    </row>
    <row r="21" spans="1:85" x14ac:dyDescent="0.2">
      <c r="A21" s="1" t="s">
        <v>11</v>
      </c>
      <c r="B21" s="1">
        <v>151451.09824999998</v>
      </c>
      <c r="C21" s="1">
        <v>154605.19453000001</v>
      </c>
      <c r="D21" s="1">
        <v>151109.82175</v>
      </c>
      <c r="E21" s="1">
        <v>152463.87641</v>
      </c>
      <c r="F21" s="1">
        <v>152978.73985999997</v>
      </c>
      <c r="G21" s="1">
        <v>154218.24742000003</v>
      </c>
      <c r="H21" s="1">
        <v>155527.14856</v>
      </c>
      <c r="I21" s="1">
        <v>157405.87203</v>
      </c>
      <c r="J21" s="1">
        <v>160506.17759000001</v>
      </c>
      <c r="K21" s="1">
        <f t="shared" si="12"/>
        <v>163427.75752000001</v>
      </c>
      <c r="L21" s="134">
        <f t="shared" si="24"/>
        <v>1.820228961817872</v>
      </c>
      <c r="M21" s="32">
        <f t="shared" si="25"/>
        <v>7.9079382113361705</v>
      </c>
      <c r="N21" s="13"/>
      <c r="O21" s="3">
        <v>121220133.07000002</v>
      </c>
      <c r="P21" s="3">
        <v>650043.43999999994</v>
      </c>
      <c r="Q21" s="3">
        <v>22308155.129999999</v>
      </c>
      <c r="R21" s="3">
        <f>O21-P21+Q21</f>
        <v>142878244.76000002</v>
      </c>
      <c r="S21" s="3">
        <f>R21/1000</f>
        <v>142878.24476000003</v>
      </c>
      <c r="U21" s="3">
        <v>119393429.15000001</v>
      </c>
      <c r="V21" s="3">
        <v>664708.05000000005</v>
      </c>
      <c r="W21" s="3">
        <v>25158854.100000001</v>
      </c>
      <c r="X21" s="3">
        <f>U21-V21+W21</f>
        <v>143887575.20000002</v>
      </c>
      <c r="Y21" s="3">
        <f>X21/1000</f>
        <v>143887.57520000002</v>
      </c>
      <c r="AA21" s="3">
        <v>124888121.39999998</v>
      </c>
      <c r="AB21" s="3">
        <v>721198.53</v>
      </c>
      <c r="AC21" s="3">
        <v>27284175.380000003</v>
      </c>
      <c r="AD21" s="3">
        <f>AA21-AB21+AC21</f>
        <v>151451098.24999997</v>
      </c>
      <c r="AE21" s="3">
        <f>AD21/1000</f>
        <v>151451.09824999998</v>
      </c>
      <c r="AG21" s="3">
        <v>126813946.25999999</v>
      </c>
      <c r="AH21" s="3">
        <v>622694.94999999995</v>
      </c>
      <c r="AI21" s="3">
        <v>28413943.220000003</v>
      </c>
      <c r="AJ21" s="3">
        <f>AG21-AH21+AI21</f>
        <v>154605194.53</v>
      </c>
      <c r="AK21" s="3">
        <f>AJ21/1000</f>
        <v>154605.19453000001</v>
      </c>
      <c r="AM21" s="3">
        <v>124106503.76000001</v>
      </c>
      <c r="AN21" s="3">
        <v>601351.07000000007</v>
      </c>
      <c r="AO21" s="3">
        <v>27604669.060000002</v>
      </c>
      <c r="AP21" s="3">
        <f t="shared" si="26"/>
        <v>151109821.75</v>
      </c>
      <c r="AQ21" s="3">
        <f t="shared" si="27"/>
        <v>151109.82175</v>
      </c>
      <c r="AS21" s="3">
        <v>125858064.36</v>
      </c>
      <c r="AT21" s="3">
        <v>636185.39</v>
      </c>
      <c r="AU21" s="3">
        <v>27241997.439999998</v>
      </c>
      <c r="AV21" s="3">
        <f t="shared" si="28"/>
        <v>152463876.41</v>
      </c>
      <c r="AW21" s="3">
        <f t="shared" si="29"/>
        <v>152463.87641</v>
      </c>
      <c r="AY21" s="3">
        <v>125723466.53999998</v>
      </c>
      <c r="AZ21" s="3">
        <v>668030.80000000005</v>
      </c>
      <c r="BA21" s="3">
        <v>27923304.120000001</v>
      </c>
      <c r="BB21" s="3">
        <f t="shared" si="15"/>
        <v>152978739.85999998</v>
      </c>
      <c r="BC21" s="3">
        <f t="shared" si="16"/>
        <v>152978.73985999997</v>
      </c>
      <c r="BE21" s="3">
        <v>126942488.34</v>
      </c>
      <c r="BF21" s="3">
        <v>704029.52999999991</v>
      </c>
      <c r="BG21" s="3">
        <v>27979788.609999999</v>
      </c>
      <c r="BH21" s="3">
        <f t="shared" si="30"/>
        <v>154218247.42000002</v>
      </c>
      <c r="BI21" s="3">
        <f t="shared" si="31"/>
        <v>154218.24742000003</v>
      </c>
      <c r="BK21" s="3">
        <v>128404283.08000001</v>
      </c>
      <c r="BL21" s="3">
        <v>1251885.3900000001</v>
      </c>
      <c r="BM21" s="3">
        <v>28374750.870000001</v>
      </c>
      <c r="BN21" s="3">
        <f t="shared" si="32"/>
        <v>155527148.56</v>
      </c>
      <c r="BO21" s="3">
        <f t="shared" si="33"/>
        <v>155527.14856</v>
      </c>
      <c r="BQ21" s="3">
        <v>128794478.84999999</v>
      </c>
      <c r="BR21" s="73">
        <v>725826.64</v>
      </c>
      <c r="BS21" s="3">
        <v>29337219.82</v>
      </c>
      <c r="BT21" s="3">
        <f t="shared" si="9"/>
        <v>157405872.03</v>
      </c>
      <c r="BU21" s="3">
        <f t="shared" si="34"/>
        <v>157405.87203</v>
      </c>
      <c r="BW21" s="3">
        <v>130592172.91</v>
      </c>
      <c r="BX21" s="73">
        <v>682352.46000000008</v>
      </c>
      <c r="BY21" s="3">
        <v>30596357.139999997</v>
      </c>
      <c r="BZ21" s="3">
        <f t="shared" si="35"/>
        <v>160506177.59</v>
      </c>
      <c r="CA21" s="3">
        <f t="shared" si="36"/>
        <v>160506.17759000001</v>
      </c>
      <c r="CC21" s="3">
        <v>132650157.66000001</v>
      </c>
      <c r="CD21" s="73">
        <v>703613.60000000009</v>
      </c>
      <c r="CE21" s="3">
        <v>31481213.460000001</v>
      </c>
      <c r="CF21" s="3">
        <f t="shared" si="37"/>
        <v>163427757.52000001</v>
      </c>
      <c r="CG21" s="3">
        <f t="shared" si="38"/>
        <v>163427.75752000001</v>
      </c>
    </row>
    <row r="22" spans="1:85" x14ac:dyDescent="0.2">
      <c r="A22" s="1" t="s">
        <v>12</v>
      </c>
      <c r="B22" s="1">
        <v>26321.913940000002</v>
      </c>
      <c r="C22" s="1">
        <v>25482.117480000004</v>
      </c>
      <c r="D22" s="1">
        <v>25312.447670000001</v>
      </c>
      <c r="E22" s="1">
        <v>25272.31409</v>
      </c>
      <c r="F22" s="1">
        <v>25761.138269999996</v>
      </c>
      <c r="G22" s="1">
        <v>25689.468980000005</v>
      </c>
      <c r="H22" s="1">
        <v>26493.556670000005</v>
      </c>
      <c r="I22" s="1">
        <v>28199.504570000001</v>
      </c>
      <c r="J22" s="1">
        <v>28644.675659999997</v>
      </c>
      <c r="K22" s="1">
        <f t="shared" si="12"/>
        <v>29108.085859999999</v>
      </c>
      <c r="L22" s="134">
        <f t="shared" si="24"/>
        <v>1.617788260200542</v>
      </c>
      <c r="M22" s="32">
        <f t="shared" si="25"/>
        <v>10.584989854274999</v>
      </c>
      <c r="N22" s="13"/>
      <c r="O22" s="3">
        <v>22233943.019999992</v>
      </c>
      <c r="P22" s="3">
        <v>322806</v>
      </c>
      <c r="Q22" s="3">
        <v>3947715.81</v>
      </c>
      <c r="R22" s="3">
        <f>O22-P22+Q22</f>
        <v>25858852.829999991</v>
      </c>
      <c r="S22" s="3">
        <f>R22/1000</f>
        <v>25858.852829999993</v>
      </c>
      <c r="U22" s="3">
        <v>21953522.49000001</v>
      </c>
      <c r="V22" s="3">
        <v>402591.39</v>
      </c>
      <c r="W22" s="3">
        <v>4273788.4000000004</v>
      </c>
      <c r="X22" s="3">
        <f>U22-V22+W22</f>
        <v>25824719.500000007</v>
      </c>
      <c r="Y22" s="3">
        <f>X22/1000</f>
        <v>25824.719500000007</v>
      </c>
      <c r="AA22" s="3">
        <v>22050217.330000002</v>
      </c>
      <c r="AB22" s="3">
        <v>111293.25</v>
      </c>
      <c r="AC22" s="3">
        <v>4382989.8599999994</v>
      </c>
      <c r="AD22" s="3">
        <f>AA22-AB22+AC22</f>
        <v>26321913.940000001</v>
      </c>
      <c r="AE22" s="3">
        <f>AD22/1000</f>
        <v>26321.913940000002</v>
      </c>
      <c r="AG22" s="3">
        <v>21410083.340000004</v>
      </c>
      <c r="AH22" s="3">
        <v>53253</v>
      </c>
      <c r="AI22" s="3">
        <v>4125287.1399999997</v>
      </c>
      <c r="AJ22" s="3">
        <f>AG22-AH22+AI22</f>
        <v>25482117.480000004</v>
      </c>
      <c r="AK22" s="3">
        <f>AJ22/1000</f>
        <v>25482.117480000004</v>
      </c>
      <c r="AM22" s="3">
        <v>21268955.640000001</v>
      </c>
      <c r="AN22" s="3">
        <v>56763</v>
      </c>
      <c r="AO22" s="3">
        <v>4100255.03</v>
      </c>
      <c r="AP22" s="3">
        <f t="shared" si="26"/>
        <v>25312447.670000002</v>
      </c>
      <c r="AQ22" s="3">
        <f t="shared" si="27"/>
        <v>25312.447670000001</v>
      </c>
      <c r="AS22" s="3">
        <v>21203487.440000001</v>
      </c>
      <c r="AT22" s="3">
        <v>74871.81</v>
      </c>
      <c r="AU22" s="3">
        <v>4143698.46</v>
      </c>
      <c r="AV22" s="3">
        <f t="shared" si="28"/>
        <v>25272314.090000004</v>
      </c>
      <c r="AW22" s="3">
        <f t="shared" si="29"/>
        <v>25272.314090000003</v>
      </c>
      <c r="AY22" s="3">
        <v>21854362.279999997</v>
      </c>
      <c r="AZ22" s="3">
        <v>80936</v>
      </c>
      <c r="BA22" s="3">
        <v>3987711.99</v>
      </c>
      <c r="BB22" s="3">
        <f t="shared" si="15"/>
        <v>25761138.269999996</v>
      </c>
      <c r="BC22" s="3">
        <f t="shared" si="16"/>
        <v>25761.138269999996</v>
      </c>
      <c r="BE22" s="3">
        <v>21905005.490000002</v>
      </c>
      <c r="BF22" s="3">
        <v>75595.38</v>
      </c>
      <c r="BG22" s="3">
        <v>3860058.8699999996</v>
      </c>
      <c r="BH22" s="3">
        <f t="shared" si="30"/>
        <v>25689468.980000004</v>
      </c>
      <c r="BI22" s="3">
        <f t="shared" si="31"/>
        <v>25689.468980000005</v>
      </c>
      <c r="BK22" s="3">
        <v>22300807.580000002</v>
      </c>
      <c r="BL22" s="3">
        <v>110.08</v>
      </c>
      <c r="BM22" s="3">
        <v>4192859.1700000004</v>
      </c>
      <c r="BN22" s="3">
        <f t="shared" si="32"/>
        <v>26493556.670000006</v>
      </c>
      <c r="BO22" s="3">
        <f t="shared" si="33"/>
        <v>26493.556670000005</v>
      </c>
      <c r="BQ22" s="3">
        <v>24134463.109999999</v>
      </c>
      <c r="BR22" s="73">
        <v>54667.21</v>
      </c>
      <c r="BS22" s="3">
        <v>4119708.67</v>
      </c>
      <c r="BT22" s="3">
        <f t="shared" si="9"/>
        <v>28199504.57</v>
      </c>
      <c r="BU22" s="3">
        <f t="shared" si="34"/>
        <v>28199.504570000001</v>
      </c>
      <c r="BW22" s="3">
        <v>24466312.129999999</v>
      </c>
      <c r="BX22" s="73">
        <v>46119.23</v>
      </c>
      <c r="BY22" s="3">
        <v>4224482.76</v>
      </c>
      <c r="BZ22" s="3">
        <f t="shared" si="35"/>
        <v>28644675.659999996</v>
      </c>
      <c r="CA22" s="3">
        <f t="shared" si="36"/>
        <v>28644.675659999997</v>
      </c>
      <c r="CC22" s="3">
        <v>24860509.300000001</v>
      </c>
      <c r="CD22" s="73">
        <v>26327</v>
      </c>
      <c r="CE22" s="3">
        <v>4273903.5600000005</v>
      </c>
      <c r="CF22" s="3">
        <f t="shared" si="37"/>
        <v>29108085.859999999</v>
      </c>
      <c r="CG22" s="3">
        <f t="shared" si="38"/>
        <v>29108.085859999999</v>
      </c>
    </row>
    <row r="23" spans="1:85" x14ac:dyDescent="0.2">
      <c r="L23" s="32"/>
      <c r="M23" s="32"/>
      <c r="N23" s="13"/>
      <c r="BR23" s="165"/>
      <c r="BX23" s="165"/>
      <c r="CD23" s="165"/>
    </row>
    <row r="24" spans="1:85" x14ac:dyDescent="0.2">
      <c r="A24" s="1" t="s">
        <v>13</v>
      </c>
      <c r="B24" s="1">
        <v>230166.84328000003</v>
      </c>
      <c r="C24" s="1">
        <v>228413.73190999997</v>
      </c>
      <c r="D24" s="1">
        <v>226769.24615000005</v>
      </c>
      <c r="E24" s="1">
        <v>230095.14752999999</v>
      </c>
      <c r="F24" s="1">
        <v>229141.72508999993</v>
      </c>
      <c r="G24" s="1">
        <v>236665.73394000001</v>
      </c>
      <c r="H24" s="1">
        <v>239830.04256999999</v>
      </c>
      <c r="I24" s="1">
        <v>235832.81259999998</v>
      </c>
      <c r="J24" s="1">
        <v>239313.12696999998</v>
      </c>
      <c r="K24" s="1">
        <f t="shared" si="12"/>
        <v>252968.00905000002</v>
      </c>
      <c r="L24" s="134">
        <f t="shared" ref="L24:L28" si="39">(K24-J24)*100/J24</f>
        <v>5.7058642176832191</v>
      </c>
      <c r="M24" s="32">
        <f t="shared" ref="M24:M28" si="40">(K24-B24)*100/B24</f>
        <v>9.9063642030586347</v>
      </c>
      <c r="N24" s="13"/>
      <c r="O24" s="3">
        <v>178939717.73999995</v>
      </c>
      <c r="P24" s="3">
        <v>857227.17</v>
      </c>
      <c r="Q24" s="3">
        <v>31047202.799999997</v>
      </c>
      <c r="R24" s="3">
        <f>O24-P24+Q24</f>
        <v>209129693.36999995</v>
      </c>
      <c r="S24" s="3">
        <f>R24/1000</f>
        <v>209129.69336999994</v>
      </c>
      <c r="U24" s="3">
        <v>185260029.38999999</v>
      </c>
      <c r="V24" s="3">
        <v>880445.06</v>
      </c>
      <c r="W24" s="3">
        <v>35453522.979999989</v>
      </c>
      <c r="X24" s="3">
        <f>U24-V24+W24</f>
        <v>219833107.30999997</v>
      </c>
      <c r="Y24" s="3">
        <f>X24/1000</f>
        <v>219833.10730999996</v>
      </c>
      <c r="AA24" s="3">
        <v>192678920.84000003</v>
      </c>
      <c r="AB24" s="3">
        <v>844450.00000000012</v>
      </c>
      <c r="AC24" s="3">
        <v>38332372.439999998</v>
      </c>
      <c r="AD24" s="3">
        <f>AA24-AB24+AC24</f>
        <v>230166843.28000003</v>
      </c>
      <c r="AE24" s="3">
        <f>AD24/1000</f>
        <v>230166.84328000003</v>
      </c>
      <c r="AG24" s="3">
        <v>189898935.49999997</v>
      </c>
      <c r="AH24" s="3">
        <v>1021249.99</v>
      </c>
      <c r="AI24" s="3">
        <v>39536046.399999999</v>
      </c>
      <c r="AJ24" s="3">
        <f>AG24-AH24+AI24</f>
        <v>228413731.90999997</v>
      </c>
      <c r="AK24" s="3">
        <f>AJ24/1000</f>
        <v>228413.73190999997</v>
      </c>
      <c r="AM24" s="3">
        <v>187496216.69000003</v>
      </c>
      <c r="AN24" s="3">
        <v>154835.62</v>
      </c>
      <c r="AO24" s="3">
        <v>39427865.079999998</v>
      </c>
      <c r="AP24" s="3">
        <f t="shared" ref="AP24:AP28" si="41">AM24-AN24+AO24</f>
        <v>226769246.15000004</v>
      </c>
      <c r="AQ24" s="3">
        <f t="shared" ref="AQ24:AQ28" si="42">AP24/1000</f>
        <v>226769.24615000005</v>
      </c>
      <c r="AS24" s="3">
        <v>190073971.35999998</v>
      </c>
      <c r="AT24" s="3">
        <v>54523.61</v>
      </c>
      <c r="AU24" s="3">
        <v>40075699.780000001</v>
      </c>
      <c r="AV24" s="3">
        <f t="shared" ref="AV24:AV28" si="43">AS24-AT24+AU24</f>
        <v>230095147.52999997</v>
      </c>
      <c r="AW24" s="3">
        <f t="shared" ref="AW24:AW28" si="44">AV24/1000</f>
        <v>230095.14752999996</v>
      </c>
      <c r="AY24" s="3">
        <v>189307903.12999994</v>
      </c>
      <c r="AZ24" s="3">
        <v>0</v>
      </c>
      <c r="BA24" s="3">
        <v>39833821.960000008</v>
      </c>
      <c r="BB24" s="3">
        <f t="shared" si="15"/>
        <v>229141725.08999994</v>
      </c>
      <c r="BC24" s="3">
        <f t="shared" si="16"/>
        <v>229141.72508999993</v>
      </c>
      <c r="BE24" s="3">
        <v>194902036.71000001</v>
      </c>
      <c r="BF24" s="3">
        <v>0</v>
      </c>
      <c r="BG24" s="3">
        <v>41763697.229999997</v>
      </c>
      <c r="BH24" s="3">
        <f t="shared" ref="BH24" si="45">BE24-BF24+BG24</f>
        <v>236665733.94</v>
      </c>
      <c r="BI24" s="3">
        <f t="shared" ref="BI24" si="46">BH24/1000</f>
        <v>236665.73394000001</v>
      </c>
      <c r="BK24" s="3">
        <v>196954569.06999999</v>
      </c>
      <c r="BL24" s="3">
        <v>0</v>
      </c>
      <c r="BM24" s="3">
        <v>42875473.499999993</v>
      </c>
      <c r="BN24" s="3">
        <f t="shared" ref="BN24" si="47">BK24-BL24+BM24</f>
        <v>239830042.56999999</v>
      </c>
      <c r="BO24" s="3">
        <f t="shared" ref="BO24" si="48">BN24/1000</f>
        <v>239830.04256999999</v>
      </c>
      <c r="BQ24" s="3">
        <v>193302247.87999997</v>
      </c>
      <c r="BR24" s="73">
        <v>0</v>
      </c>
      <c r="BS24" s="3">
        <v>42530564.719999999</v>
      </c>
      <c r="BT24" s="3">
        <f t="shared" si="9"/>
        <v>235832812.59999996</v>
      </c>
      <c r="BU24" s="3">
        <f t="shared" ref="BU24" si="49">BT24/1000</f>
        <v>235832.81259999998</v>
      </c>
      <c r="BW24" s="3">
        <v>196147346.97999996</v>
      </c>
      <c r="BX24" s="73">
        <v>0</v>
      </c>
      <c r="BY24" s="3">
        <v>43165779.990000002</v>
      </c>
      <c r="BZ24" s="3">
        <f t="shared" ref="BZ24:BZ28" si="50">BW24-BX24+BY24</f>
        <v>239313126.96999997</v>
      </c>
      <c r="CA24" s="3">
        <f t="shared" ref="CA24:CA28" si="51">BZ24/1000</f>
        <v>239313.12696999998</v>
      </c>
      <c r="CC24" s="3">
        <v>206573538.62000003</v>
      </c>
      <c r="CD24" s="73">
        <v>0</v>
      </c>
      <c r="CE24" s="3">
        <v>46394470.429999992</v>
      </c>
      <c r="CF24" s="3">
        <f t="shared" ref="CF24:CF28" si="52">CC24-CD24+CE24</f>
        <v>252968009.05000001</v>
      </c>
      <c r="CG24" s="3">
        <f t="shared" ref="CG24:CG28" si="53">CF24/1000</f>
        <v>252968.00905000002</v>
      </c>
    </row>
    <row r="25" spans="1:85" x14ac:dyDescent="0.2">
      <c r="A25" s="1" t="s">
        <v>14</v>
      </c>
      <c r="B25" s="1">
        <v>25791.155010000002</v>
      </c>
      <c r="C25" s="1">
        <v>26031.818909999998</v>
      </c>
      <c r="D25" s="1">
        <v>25067.576710000001</v>
      </c>
      <c r="E25" s="1">
        <v>24034.526089999999</v>
      </c>
      <c r="F25" s="1">
        <v>22480.837379999994</v>
      </c>
      <c r="G25" s="1">
        <v>22196.348550000006</v>
      </c>
      <c r="H25" s="1">
        <v>22200.866469999997</v>
      </c>
      <c r="I25" s="1">
        <v>22228.697600000003</v>
      </c>
      <c r="J25" s="1">
        <v>22197.576979999998</v>
      </c>
      <c r="K25" s="1">
        <f t="shared" si="12"/>
        <v>21407.535449999999</v>
      </c>
      <c r="L25" s="134">
        <f t="shared" si="39"/>
        <v>-3.5591340924814698</v>
      </c>
      <c r="M25" s="32">
        <f t="shared" si="40"/>
        <v>-16.996600417082302</v>
      </c>
      <c r="N25" s="13"/>
      <c r="O25" s="3">
        <v>22194779.500000004</v>
      </c>
      <c r="P25" s="3">
        <v>0</v>
      </c>
      <c r="Q25" s="3">
        <v>3401708.24</v>
      </c>
      <c r="R25" s="3">
        <f>O25-P25+Q25</f>
        <v>25596487.740000002</v>
      </c>
      <c r="S25" s="3">
        <f>R25/1000</f>
        <v>25596.48774</v>
      </c>
      <c r="U25" s="3">
        <v>21457295.989999998</v>
      </c>
      <c r="V25" s="3">
        <v>0</v>
      </c>
      <c r="W25" s="3">
        <v>3609229.6</v>
      </c>
      <c r="X25" s="3">
        <f>U25-V25+W25</f>
        <v>25066525.59</v>
      </c>
      <c r="Y25" s="3">
        <f>X25/1000</f>
        <v>25066.525590000001</v>
      </c>
      <c r="AA25" s="3">
        <v>22148842.810000002</v>
      </c>
      <c r="AB25" s="3">
        <v>0</v>
      </c>
      <c r="AC25" s="3">
        <v>3642312.1999999997</v>
      </c>
      <c r="AD25" s="3">
        <f>AA25-AB25+AC25</f>
        <v>25791155.010000002</v>
      </c>
      <c r="AE25" s="3">
        <f>AD25/1000</f>
        <v>25791.155010000002</v>
      </c>
      <c r="AG25" s="3">
        <v>22425896.279999997</v>
      </c>
      <c r="AH25" s="3">
        <v>0</v>
      </c>
      <c r="AI25" s="3">
        <v>3605922.63</v>
      </c>
      <c r="AJ25" s="3">
        <f>AG25-AH25+AI25</f>
        <v>26031818.909999996</v>
      </c>
      <c r="AK25" s="3">
        <f>AJ25/1000</f>
        <v>26031.818909999998</v>
      </c>
      <c r="AM25" s="3">
        <v>21506755.199999999</v>
      </c>
      <c r="AN25" s="3">
        <v>0</v>
      </c>
      <c r="AO25" s="3">
        <v>3560821.5100000002</v>
      </c>
      <c r="AP25" s="3">
        <f t="shared" si="41"/>
        <v>25067576.710000001</v>
      </c>
      <c r="AQ25" s="3">
        <f t="shared" si="42"/>
        <v>25067.576710000001</v>
      </c>
      <c r="AS25" s="3">
        <v>20734387.190000001</v>
      </c>
      <c r="AT25" s="3">
        <v>0</v>
      </c>
      <c r="AU25" s="3">
        <v>3300138.9000000004</v>
      </c>
      <c r="AV25" s="3">
        <f t="shared" si="43"/>
        <v>24034526.090000004</v>
      </c>
      <c r="AW25" s="3">
        <f t="shared" si="44"/>
        <v>24034.526090000003</v>
      </c>
      <c r="AY25" s="3">
        <v>19030289.429999996</v>
      </c>
      <c r="AZ25" s="3">
        <v>0</v>
      </c>
      <c r="BA25" s="3">
        <v>3450547.95</v>
      </c>
      <c r="BB25" s="3">
        <f t="shared" si="15"/>
        <v>22480837.379999995</v>
      </c>
      <c r="BC25" s="3">
        <f t="shared" si="16"/>
        <v>22480.837379999994</v>
      </c>
      <c r="BE25" s="3">
        <v>18823517.290000007</v>
      </c>
      <c r="BF25" s="3">
        <v>0</v>
      </c>
      <c r="BG25" s="3">
        <v>3372831.26</v>
      </c>
      <c r="BH25" s="3">
        <f t="shared" si="30"/>
        <v>22196348.550000004</v>
      </c>
      <c r="BI25" s="3">
        <f t="shared" si="31"/>
        <v>22196.348550000006</v>
      </c>
      <c r="BK25" s="3">
        <v>18750997.98</v>
      </c>
      <c r="BL25" s="3">
        <v>0</v>
      </c>
      <c r="BM25" s="3">
        <v>3449868.4899999998</v>
      </c>
      <c r="BN25" s="3">
        <f t="shared" si="32"/>
        <v>22200866.469999999</v>
      </c>
      <c r="BO25" s="3">
        <f t="shared" si="33"/>
        <v>22200.866469999997</v>
      </c>
      <c r="BQ25" s="3">
        <v>18830087.850000001</v>
      </c>
      <c r="BR25" s="73">
        <v>0</v>
      </c>
      <c r="BS25" s="3">
        <v>3398609.75</v>
      </c>
      <c r="BT25" s="3">
        <f t="shared" si="9"/>
        <v>22228697.600000001</v>
      </c>
      <c r="BU25" s="3">
        <f t="shared" si="34"/>
        <v>22228.697600000003</v>
      </c>
      <c r="BW25" s="3">
        <v>18824948.829999998</v>
      </c>
      <c r="BX25" s="73">
        <v>0</v>
      </c>
      <c r="BY25" s="3">
        <v>3372628.15</v>
      </c>
      <c r="BZ25" s="3">
        <f t="shared" si="50"/>
        <v>22197576.979999997</v>
      </c>
      <c r="CA25" s="3">
        <f t="shared" si="51"/>
        <v>22197.576979999998</v>
      </c>
      <c r="CC25" s="3">
        <v>18024906.5</v>
      </c>
      <c r="CD25" s="73">
        <v>0</v>
      </c>
      <c r="CE25" s="3">
        <v>3382628.95</v>
      </c>
      <c r="CF25" s="3">
        <f t="shared" si="52"/>
        <v>21407535.449999999</v>
      </c>
      <c r="CG25" s="3">
        <f t="shared" si="53"/>
        <v>21407.535449999999</v>
      </c>
    </row>
    <row r="26" spans="1:85" x14ac:dyDescent="0.2">
      <c r="A26" s="1" t="s">
        <v>15</v>
      </c>
      <c r="B26" s="1">
        <v>211238.79566</v>
      </c>
      <c r="C26" s="1">
        <v>211717.49726999999</v>
      </c>
      <c r="D26" s="1">
        <v>211453.7588800001</v>
      </c>
      <c r="E26" s="1">
        <v>209019.69794000001</v>
      </c>
      <c r="F26" s="1">
        <v>206029.57560000001</v>
      </c>
      <c r="G26" s="1">
        <v>199496.72348000002</v>
      </c>
      <c r="H26" s="1">
        <v>195896.84451000002</v>
      </c>
      <c r="I26" s="1">
        <v>198300.02732999998</v>
      </c>
      <c r="J26" s="1">
        <v>203393.38698999994</v>
      </c>
      <c r="K26" s="1">
        <f t="shared" si="12"/>
        <v>210546.37803000002</v>
      </c>
      <c r="L26" s="134">
        <f t="shared" si="39"/>
        <v>3.5168257659978717</v>
      </c>
      <c r="M26" s="32">
        <f t="shared" si="40"/>
        <v>-0.3277890445439125</v>
      </c>
      <c r="N26" s="13"/>
      <c r="O26" s="3">
        <v>177649225.46000001</v>
      </c>
      <c r="P26" s="3">
        <v>0</v>
      </c>
      <c r="Q26" s="3">
        <v>33765006.719999991</v>
      </c>
      <c r="R26" s="3">
        <f>O26-P26+Q26</f>
        <v>211414232.18000001</v>
      </c>
      <c r="S26" s="3">
        <f>R26/1000</f>
        <v>211414.23218000002</v>
      </c>
      <c r="U26" s="3">
        <v>172403275.18000004</v>
      </c>
      <c r="V26" s="3">
        <v>0</v>
      </c>
      <c r="W26" s="3">
        <v>36212806.509999998</v>
      </c>
      <c r="X26" s="3">
        <f>U26-V26+W26</f>
        <v>208616081.69000003</v>
      </c>
      <c r="Y26" s="3">
        <f>X26/1000</f>
        <v>208616.08169000002</v>
      </c>
      <c r="AA26" s="3">
        <v>173167026.87</v>
      </c>
      <c r="AB26" s="3">
        <v>0</v>
      </c>
      <c r="AC26" s="3">
        <v>38071768.789999999</v>
      </c>
      <c r="AD26" s="3">
        <f>AA26-AB26+AC26</f>
        <v>211238795.66</v>
      </c>
      <c r="AE26" s="3">
        <f>AD26/1000</f>
        <v>211238.79566</v>
      </c>
      <c r="AG26" s="3">
        <v>170366511.42999998</v>
      </c>
      <c r="AH26" s="3">
        <v>0</v>
      </c>
      <c r="AI26" s="3">
        <v>41350985.839999989</v>
      </c>
      <c r="AJ26" s="3">
        <f>AG26-AH26+AI26</f>
        <v>211717497.26999998</v>
      </c>
      <c r="AK26" s="3">
        <f>AJ26/1000</f>
        <v>211717.49726999999</v>
      </c>
      <c r="AM26" s="3">
        <v>170102133.45000008</v>
      </c>
      <c r="AN26" s="3">
        <v>0</v>
      </c>
      <c r="AO26" s="3">
        <v>41351625.43</v>
      </c>
      <c r="AP26" s="3">
        <f t="shared" si="41"/>
        <v>211453758.88000008</v>
      </c>
      <c r="AQ26" s="3">
        <f t="shared" si="42"/>
        <v>211453.7588800001</v>
      </c>
      <c r="AS26" s="3">
        <v>168670068.70000002</v>
      </c>
      <c r="AT26" s="3">
        <v>0</v>
      </c>
      <c r="AU26" s="3">
        <v>40349629.239999995</v>
      </c>
      <c r="AV26" s="3">
        <f t="shared" si="43"/>
        <v>209019697.94</v>
      </c>
      <c r="AW26" s="3">
        <f t="shared" si="44"/>
        <v>209019.69793999998</v>
      </c>
      <c r="AY26" s="3">
        <v>166356292.23000002</v>
      </c>
      <c r="AZ26" s="3">
        <v>0</v>
      </c>
      <c r="BA26" s="3">
        <v>39673283.370000005</v>
      </c>
      <c r="BB26" s="3">
        <f t="shared" si="15"/>
        <v>206029575.60000002</v>
      </c>
      <c r="BC26" s="3">
        <f t="shared" si="16"/>
        <v>206029.57560000001</v>
      </c>
      <c r="BE26" s="3">
        <v>160938745.67000002</v>
      </c>
      <c r="BF26" s="3">
        <v>0</v>
      </c>
      <c r="BG26" s="3">
        <v>38557977.810000002</v>
      </c>
      <c r="BH26" s="3">
        <f t="shared" si="30"/>
        <v>199496723.48000002</v>
      </c>
      <c r="BI26" s="3">
        <f t="shared" si="31"/>
        <v>199496.72348000002</v>
      </c>
      <c r="BK26" s="3">
        <v>157862068.27000001</v>
      </c>
      <c r="BL26" s="3">
        <v>0</v>
      </c>
      <c r="BM26" s="3">
        <v>38034776.240000002</v>
      </c>
      <c r="BN26" s="3">
        <f t="shared" si="32"/>
        <v>195896844.51000002</v>
      </c>
      <c r="BO26" s="3">
        <f t="shared" si="33"/>
        <v>195896.84451000002</v>
      </c>
      <c r="BQ26" s="3">
        <v>159414175.56999999</v>
      </c>
      <c r="BR26" s="73">
        <v>198779.15000000002</v>
      </c>
      <c r="BS26" s="3">
        <v>39084630.909999996</v>
      </c>
      <c r="BT26" s="3">
        <f t="shared" si="9"/>
        <v>198300027.32999998</v>
      </c>
      <c r="BU26" s="3">
        <f t="shared" si="34"/>
        <v>198300.02732999998</v>
      </c>
      <c r="BW26" s="3">
        <v>162576110.59999996</v>
      </c>
      <c r="BX26" s="73">
        <v>0</v>
      </c>
      <c r="BY26" s="3">
        <v>40817276.390000001</v>
      </c>
      <c r="BZ26" s="3">
        <f t="shared" si="50"/>
        <v>203393386.98999995</v>
      </c>
      <c r="CA26" s="3">
        <f t="shared" si="51"/>
        <v>203393.38698999994</v>
      </c>
      <c r="CC26" s="3">
        <v>166286425.66000003</v>
      </c>
      <c r="CD26" s="73">
        <v>0</v>
      </c>
      <c r="CE26" s="3">
        <v>44259952.369999997</v>
      </c>
      <c r="CF26" s="3">
        <f t="shared" si="52"/>
        <v>210546378.03000003</v>
      </c>
      <c r="CG26" s="3">
        <f t="shared" si="53"/>
        <v>210546.37803000002</v>
      </c>
    </row>
    <row r="27" spans="1:85" x14ac:dyDescent="0.2">
      <c r="A27" s="1" t="s">
        <v>16</v>
      </c>
      <c r="B27" s="1">
        <v>361332.27305000002</v>
      </c>
      <c r="C27" s="1">
        <v>366679.33162000001</v>
      </c>
      <c r="D27" s="1">
        <v>369662.16362000001</v>
      </c>
      <c r="E27" s="1">
        <v>371994.39964999998</v>
      </c>
      <c r="F27" s="1">
        <v>385266.48317999992</v>
      </c>
      <c r="G27" s="1">
        <v>392549.86941999994</v>
      </c>
      <c r="H27" s="1">
        <v>406309.09715000005</v>
      </c>
      <c r="I27" s="1">
        <v>409645.54645999998</v>
      </c>
      <c r="J27" s="1">
        <v>424729.08830999996</v>
      </c>
      <c r="K27" s="1">
        <f t="shared" si="12"/>
        <v>446784.14429999999</v>
      </c>
      <c r="L27" s="134">
        <f t="shared" si="39"/>
        <v>5.1927349920292123</v>
      </c>
      <c r="M27" s="32">
        <f t="shared" si="40"/>
        <v>23.649111253944206</v>
      </c>
      <c r="N27" s="13"/>
      <c r="O27" s="3">
        <v>246770171.62</v>
      </c>
      <c r="P27" s="3">
        <v>0</v>
      </c>
      <c r="Q27" s="3">
        <v>67677208.419999987</v>
      </c>
      <c r="R27" s="3">
        <f>O27-P27+Q27</f>
        <v>314447380.03999996</v>
      </c>
      <c r="S27" s="3">
        <f>R27/1000</f>
        <v>314447.38003999996</v>
      </c>
      <c r="U27" s="3">
        <v>260500557.33000001</v>
      </c>
      <c r="V27" s="3">
        <v>0</v>
      </c>
      <c r="W27" s="3">
        <v>74058019.160000011</v>
      </c>
      <c r="X27" s="3">
        <f>U27-V27+W27</f>
        <v>334558576.49000001</v>
      </c>
      <c r="Y27" s="3">
        <f>X27/1000</f>
        <v>334558.57649000001</v>
      </c>
      <c r="AA27" s="3">
        <v>280401238.69999999</v>
      </c>
      <c r="AB27" s="3">
        <v>0</v>
      </c>
      <c r="AC27" s="3">
        <v>80931034.350000009</v>
      </c>
      <c r="AD27" s="3">
        <f>AA27-AB27+AC27</f>
        <v>361332273.05000001</v>
      </c>
      <c r="AE27" s="3">
        <f>AD27/1000</f>
        <v>361332.27305000002</v>
      </c>
      <c r="AG27" s="3">
        <v>284767556.81999999</v>
      </c>
      <c r="AH27" s="3">
        <v>0</v>
      </c>
      <c r="AI27" s="3">
        <v>81911774.799999997</v>
      </c>
      <c r="AJ27" s="3">
        <f>AG27-AH27+AI27</f>
        <v>366679331.62</v>
      </c>
      <c r="AK27" s="3">
        <f>AJ27/1000</f>
        <v>366679.33162000001</v>
      </c>
      <c r="AM27" s="3">
        <v>287503331.94</v>
      </c>
      <c r="AN27" s="3">
        <v>0</v>
      </c>
      <c r="AO27" s="3">
        <v>82158831.680000007</v>
      </c>
      <c r="AP27" s="3">
        <f t="shared" si="41"/>
        <v>369662163.62</v>
      </c>
      <c r="AQ27" s="3">
        <f t="shared" si="42"/>
        <v>369662.16362000001</v>
      </c>
      <c r="AS27" s="3">
        <v>290338963.94999999</v>
      </c>
      <c r="AT27" s="3">
        <v>0</v>
      </c>
      <c r="AU27" s="3">
        <v>81655435.699999988</v>
      </c>
      <c r="AV27" s="3">
        <f t="shared" si="43"/>
        <v>371994399.64999998</v>
      </c>
      <c r="AW27" s="3">
        <f t="shared" si="44"/>
        <v>371994.39964999998</v>
      </c>
      <c r="AY27" s="3">
        <v>300385585.47999996</v>
      </c>
      <c r="AZ27" s="3">
        <v>0</v>
      </c>
      <c r="BA27" s="3">
        <v>84880897.700000003</v>
      </c>
      <c r="BB27" s="3">
        <f t="shared" si="15"/>
        <v>385266483.17999995</v>
      </c>
      <c r="BC27" s="3">
        <f t="shared" si="16"/>
        <v>385266.48317999992</v>
      </c>
      <c r="BE27" s="3">
        <v>306381411.95999998</v>
      </c>
      <c r="BF27" s="3">
        <v>0</v>
      </c>
      <c r="BG27" s="3">
        <v>86168457.460000008</v>
      </c>
      <c r="BH27" s="3">
        <f t="shared" si="30"/>
        <v>392549869.41999996</v>
      </c>
      <c r="BI27" s="3">
        <f t="shared" si="31"/>
        <v>392549.86941999994</v>
      </c>
      <c r="BK27" s="3">
        <v>319497321.47000003</v>
      </c>
      <c r="BL27" s="3">
        <v>0</v>
      </c>
      <c r="BM27" s="3">
        <v>86811775.680000007</v>
      </c>
      <c r="BN27" s="3">
        <f t="shared" si="32"/>
        <v>406309097.15000004</v>
      </c>
      <c r="BO27" s="3">
        <f t="shared" si="33"/>
        <v>406309.09715000005</v>
      </c>
      <c r="BQ27" s="3">
        <v>319797658.13</v>
      </c>
      <c r="BR27" s="73">
        <v>0</v>
      </c>
      <c r="BS27" s="3">
        <v>89847888.329999998</v>
      </c>
      <c r="BT27" s="3">
        <f t="shared" si="9"/>
        <v>409645546.45999998</v>
      </c>
      <c r="BU27" s="3">
        <f t="shared" si="34"/>
        <v>409645.54645999998</v>
      </c>
      <c r="BW27" s="3">
        <v>331188019.18999994</v>
      </c>
      <c r="BX27" s="73">
        <v>0</v>
      </c>
      <c r="BY27" s="3">
        <v>93541069.11999999</v>
      </c>
      <c r="BZ27" s="3">
        <f t="shared" si="50"/>
        <v>424729088.30999994</v>
      </c>
      <c r="CA27" s="3">
        <f t="shared" si="51"/>
        <v>424729.08830999996</v>
      </c>
      <c r="CC27" s="3">
        <v>348448958.99000001</v>
      </c>
      <c r="CD27" s="73">
        <v>0</v>
      </c>
      <c r="CE27" s="3">
        <v>98335185.309999987</v>
      </c>
      <c r="CF27" s="3">
        <f t="shared" si="52"/>
        <v>446784144.30000001</v>
      </c>
      <c r="CG27" s="3">
        <f t="shared" si="53"/>
        <v>446784.14429999999</v>
      </c>
    </row>
    <row r="28" spans="1:85" x14ac:dyDescent="0.2">
      <c r="A28" s="1" t="s">
        <v>17</v>
      </c>
      <c r="B28" s="1">
        <v>13990.640580000001</v>
      </c>
      <c r="C28" s="1">
        <v>13963.543099999997</v>
      </c>
      <c r="D28" s="1">
        <v>13912.426910000002</v>
      </c>
      <c r="E28" s="1">
        <v>13240.350899999999</v>
      </c>
      <c r="F28" s="1">
        <v>13053.557719999997</v>
      </c>
      <c r="G28" s="1">
        <v>12387.707859999999</v>
      </c>
      <c r="H28" s="1">
        <v>12082.148830000002</v>
      </c>
      <c r="I28" s="1">
        <v>12130.37131</v>
      </c>
      <c r="J28" s="1">
        <v>12680.744499999999</v>
      </c>
      <c r="K28" s="1">
        <f t="shared" si="12"/>
        <v>12528.395140000001</v>
      </c>
      <c r="L28" s="134">
        <f t="shared" si="39"/>
        <v>-1.2014228344400311</v>
      </c>
      <c r="M28" s="32">
        <f t="shared" si="40"/>
        <v>-10.451597492185739</v>
      </c>
      <c r="N28" s="13"/>
      <c r="O28" s="3">
        <v>12131195.269999998</v>
      </c>
      <c r="P28" s="3">
        <v>179781.15</v>
      </c>
      <c r="Q28" s="3">
        <v>2163892.91</v>
      </c>
      <c r="R28" s="3">
        <f>O28-P28+Q28</f>
        <v>14115307.029999997</v>
      </c>
      <c r="S28" s="3">
        <f>R28/1000</f>
        <v>14115.307029999998</v>
      </c>
      <c r="U28" s="3">
        <v>10486839.949999999</v>
      </c>
      <c r="V28" s="3">
        <v>305789.07</v>
      </c>
      <c r="W28" s="3">
        <v>2478450.34</v>
      </c>
      <c r="X28" s="3">
        <f>U28-V28+W28</f>
        <v>12659501.219999999</v>
      </c>
      <c r="Y28" s="3">
        <f>X28/1000</f>
        <v>12659.501219999998</v>
      </c>
      <c r="AA28" s="3">
        <v>11511373.32</v>
      </c>
      <c r="AB28" s="3">
        <v>21736.53</v>
      </c>
      <c r="AC28" s="3">
        <v>2501003.79</v>
      </c>
      <c r="AD28" s="3">
        <f>AA28-AB28+AC28</f>
        <v>13990640.580000002</v>
      </c>
      <c r="AE28" s="3">
        <f>AD28/1000</f>
        <v>13990.640580000001</v>
      </c>
      <c r="AG28" s="3">
        <v>11352488.249999998</v>
      </c>
      <c r="AH28" s="3">
        <v>0</v>
      </c>
      <c r="AI28" s="3">
        <v>2611054.8499999996</v>
      </c>
      <c r="AJ28" s="3">
        <f>AG28-AH28+AI28</f>
        <v>13963543.099999998</v>
      </c>
      <c r="AK28" s="3">
        <f>AJ28/1000</f>
        <v>13963.543099999997</v>
      </c>
      <c r="AM28" s="3">
        <v>11412008.930000002</v>
      </c>
      <c r="AN28" s="3">
        <v>0</v>
      </c>
      <c r="AO28" s="3">
        <v>2500417.9800000004</v>
      </c>
      <c r="AP28" s="3">
        <f t="shared" si="41"/>
        <v>13912426.910000002</v>
      </c>
      <c r="AQ28" s="3">
        <f t="shared" si="42"/>
        <v>13912.426910000002</v>
      </c>
      <c r="AS28" s="3">
        <v>10750881.169999998</v>
      </c>
      <c r="AT28" s="3">
        <v>0</v>
      </c>
      <c r="AU28" s="3">
        <v>2489469.73</v>
      </c>
      <c r="AV28" s="3">
        <f t="shared" si="43"/>
        <v>13240350.899999999</v>
      </c>
      <c r="AW28" s="3">
        <f t="shared" si="44"/>
        <v>13240.350899999998</v>
      </c>
      <c r="AY28" s="3">
        <v>10546872.229999997</v>
      </c>
      <c r="AZ28" s="3">
        <v>0</v>
      </c>
      <c r="BA28" s="3">
        <v>2506685.4899999998</v>
      </c>
      <c r="BB28" s="3">
        <f t="shared" si="15"/>
        <v>13053557.719999997</v>
      </c>
      <c r="BC28" s="3">
        <f t="shared" si="16"/>
        <v>13053.557719999997</v>
      </c>
      <c r="BE28" s="3">
        <v>10062341.58</v>
      </c>
      <c r="BF28" s="3">
        <v>0</v>
      </c>
      <c r="BG28" s="3">
        <v>2325366.2800000003</v>
      </c>
      <c r="BH28" s="3">
        <f t="shared" si="30"/>
        <v>12387707.859999999</v>
      </c>
      <c r="BI28" s="3">
        <f t="shared" si="31"/>
        <v>12387.707859999999</v>
      </c>
      <c r="BK28" s="3">
        <v>9632332.0800000019</v>
      </c>
      <c r="BL28" s="3">
        <v>0</v>
      </c>
      <c r="BM28" s="3">
        <v>2449816.75</v>
      </c>
      <c r="BN28" s="3">
        <f t="shared" si="32"/>
        <v>12082148.830000002</v>
      </c>
      <c r="BO28" s="3">
        <f t="shared" si="33"/>
        <v>12082.148830000002</v>
      </c>
      <c r="BQ28" s="3">
        <v>9536106.8100000005</v>
      </c>
      <c r="BR28" s="73">
        <v>0</v>
      </c>
      <c r="BS28" s="3">
        <v>2594264.5</v>
      </c>
      <c r="BT28" s="3">
        <f t="shared" si="9"/>
        <v>12130371.310000001</v>
      </c>
      <c r="BU28" s="3">
        <f t="shared" si="34"/>
        <v>12130.37131</v>
      </c>
      <c r="BW28" s="3">
        <v>9865624.8999999985</v>
      </c>
      <c r="BX28" s="73">
        <v>0</v>
      </c>
      <c r="BY28" s="3">
        <v>2815119.6</v>
      </c>
      <c r="BZ28" s="3">
        <f t="shared" si="50"/>
        <v>12680744.499999998</v>
      </c>
      <c r="CA28" s="3">
        <f t="shared" si="51"/>
        <v>12680.744499999999</v>
      </c>
      <c r="CC28" s="3">
        <v>9777494.790000001</v>
      </c>
      <c r="CD28" s="73">
        <v>0</v>
      </c>
      <c r="CE28" s="3">
        <v>2750900.35</v>
      </c>
      <c r="CF28" s="3">
        <f t="shared" si="52"/>
        <v>12528395.140000001</v>
      </c>
      <c r="CG28" s="3">
        <f t="shared" si="53"/>
        <v>12528.395140000001</v>
      </c>
    </row>
    <row r="29" spans="1:85" x14ac:dyDescent="0.2">
      <c r="L29" s="32"/>
      <c r="M29" s="32"/>
      <c r="N29" s="13"/>
      <c r="BR29" s="165"/>
      <c r="BX29" s="165"/>
      <c r="CD29" s="165"/>
    </row>
    <row r="30" spans="1:85" x14ac:dyDescent="0.2">
      <c r="A30" s="1" t="s">
        <v>18</v>
      </c>
      <c r="B30" s="1">
        <v>1051067.85488</v>
      </c>
      <c r="C30" s="1">
        <v>1077900.7814099998</v>
      </c>
      <c r="D30" s="1">
        <v>1053855.5828100001</v>
      </c>
      <c r="E30" s="1">
        <v>1034082.89042</v>
      </c>
      <c r="F30" s="1">
        <v>1064449.8370099997</v>
      </c>
      <c r="G30" s="1">
        <v>1106947.9995500003</v>
      </c>
      <c r="H30" s="1">
        <v>1142684.3635100003</v>
      </c>
      <c r="I30" s="1">
        <v>1168445.3253500001</v>
      </c>
      <c r="J30" s="1">
        <v>1230710.4565099999</v>
      </c>
      <c r="K30" s="1">
        <f t="shared" si="12"/>
        <v>1260564.1441100002</v>
      </c>
      <c r="L30" s="134">
        <f t="shared" ref="L30:L34" si="54">(K30-J30)*100/J30</f>
        <v>2.425727955920534</v>
      </c>
      <c r="M30" s="32">
        <f t="shared" ref="M30:M34" si="55">(K30-B30)*100/B30</f>
        <v>19.931756856356181</v>
      </c>
      <c r="N30" s="13"/>
      <c r="O30" s="3">
        <v>816133160.26999998</v>
      </c>
      <c r="P30" s="3">
        <v>0</v>
      </c>
      <c r="Q30" s="3">
        <v>184279453.07999998</v>
      </c>
      <c r="R30" s="3">
        <f>O30-P30+Q30</f>
        <v>1000412613.3499999</v>
      </c>
      <c r="S30" s="3">
        <f>R30/1000</f>
        <v>1000412.6133499999</v>
      </c>
      <c r="U30" s="3">
        <v>802164887.62000012</v>
      </c>
      <c r="V30" s="3">
        <v>0</v>
      </c>
      <c r="W30" s="3">
        <v>200502584.47000018</v>
      </c>
      <c r="X30" s="3">
        <f>U30-V30+W30</f>
        <v>1002667472.0900003</v>
      </c>
      <c r="Y30" s="3">
        <f>X30/1000</f>
        <v>1002667.4720900003</v>
      </c>
      <c r="AA30" s="3">
        <v>835956505.26000011</v>
      </c>
      <c r="AB30" s="3">
        <v>0</v>
      </c>
      <c r="AC30" s="3">
        <v>215111349.62</v>
      </c>
      <c r="AD30" s="3">
        <f>AA30-AB30+AC30</f>
        <v>1051067854.8800001</v>
      </c>
      <c r="AE30" s="3">
        <f>AD30/1000</f>
        <v>1051067.85488</v>
      </c>
      <c r="AG30" s="3">
        <v>849424757.3499999</v>
      </c>
      <c r="AH30" s="3">
        <v>0</v>
      </c>
      <c r="AI30" s="3">
        <v>228476024.05999997</v>
      </c>
      <c r="AJ30" s="3">
        <f>AG30-AH30+AI30</f>
        <v>1077900781.4099998</v>
      </c>
      <c r="AK30" s="3">
        <f>AJ30/1000</f>
        <v>1077900.7814099998</v>
      </c>
      <c r="AM30" s="3">
        <v>824787700.67999995</v>
      </c>
      <c r="AN30" s="3">
        <v>0</v>
      </c>
      <c r="AO30" s="3">
        <v>229067882.13</v>
      </c>
      <c r="AP30" s="3">
        <f t="shared" ref="AP30:AP34" si="56">AM30-AN30+AO30</f>
        <v>1053855582.8099999</v>
      </c>
      <c r="AQ30" s="3">
        <f t="shared" ref="AQ30:AQ34" si="57">AP30/1000</f>
        <v>1053855.5828100001</v>
      </c>
      <c r="AS30" s="3">
        <v>806399683.54000008</v>
      </c>
      <c r="AT30" s="3">
        <v>0</v>
      </c>
      <c r="AU30" s="3">
        <v>227683206.88</v>
      </c>
      <c r="AV30" s="3">
        <f t="shared" ref="AV30:AV34" si="58">AS30-AT30+AU30</f>
        <v>1034082890.4200001</v>
      </c>
      <c r="AW30" s="3">
        <f t="shared" ref="AW30:AW34" si="59">AV30/1000</f>
        <v>1034082.8904200001</v>
      </c>
      <c r="AY30" s="3">
        <v>829059478.72999978</v>
      </c>
      <c r="AZ30" s="3">
        <v>0</v>
      </c>
      <c r="BA30" s="3">
        <v>235390358.28</v>
      </c>
      <c r="BB30" s="3">
        <f t="shared" si="15"/>
        <v>1064449837.0099998</v>
      </c>
      <c r="BC30" s="3">
        <f t="shared" si="16"/>
        <v>1064449.8370099997</v>
      </c>
      <c r="BE30" s="3">
        <v>862412707.26000011</v>
      </c>
      <c r="BF30" s="3">
        <v>0</v>
      </c>
      <c r="BG30" s="3">
        <v>244535292.29000002</v>
      </c>
      <c r="BH30" s="3">
        <f t="shared" ref="BH30" si="60">BE30-BF30+BG30</f>
        <v>1106947999.5500002</v>
      </c>
      <c r="BI30" s="3">
        <f t="shared" ref="BI30" si="61">BH30/1000</f>
        <v>1106947.9995500003</v>
      </c>
      <c r="BK30" s="3">
        <v>888578892.36000013</v>
      </c>
      <c r="BL30" s="3">
        <v>0</v>
      </c>
      <c r="BM30" s="3">
        <v>254105471.14999998</v>
      </c>
      <c r="BN30" s="3">
        <f t="shared" ref="BN30" si="62">BK30-BL30+BM30</f>
        <v>1142684363.5100002</v>
      </c>
      <c r="BO30" s="3">
        <f t="shared" ref="BO30" si="63">BN30/1000</f>
        <v>1142684.3635100003</v>
      </c>
      <c r="BQ30" s="3">
        <v>903170381.7700001</v>
      </c>
      <c r="BR30" s="73">
        <v>0</v>
      </c>
      <c r="BS30" s="3">
        <v>265274943.57999998</v>
      </c>
      <c r="BT30" s="3">
        <f t="shared" si="9"/>
        <v>1168445325.3500001</v>
      </c>
      <c r="BU30" s="3">
        <f t="shared" ref="BU30" si="64">BT30/1000</f>
        <v>1168445.3253500001</v>
      </c>
      <c r="BW30" s="3">
        <v>958559004.20000005</v>
      </c>
      <c r="BX30" s="73">
        <v>0</v>
      </c>
      <c r="BY30" s="3">
        <v>272151452.30999994</v>
      </c>
      <c r="BZ30" s="3">
        <f t="shared" ref="BZ30:BZ34" si="65">BW30-BX30+BY30</f>
        <v>1230710456.51</v>
      </c>
      <c r="CA30" s="3">
        <f t="shared" ref="CA30:CA34" si="66">BZ30/1000</f>
        <v>1230710.4565099999</v>
      </c>
      <c r="CC30" s="3">
        <v>979192676.67000008</v>
      </c>
      <c r="CD30" s="73">
        <v>0</v>
      </c>
      <c r="CE30" s="3">
        <v>281371467.44000006</v>
      </c>
      <c r="CF30" s="3">
        <f t="shared" ref="CF30:CF34" si="67">CC30-CD30+CE30</f>
        <v>1260564144.1100001</v>
      </c>
      <c r="CG30" s="3">
        <f t="shared" ref="CG30:CG34" si="68">CF30/1000</f>
        <v>1260564.1441100002</v>
      </c>
    </row>
    <row r="31" spans="1:85" x14ac:dyDescent="0.2">
      <c r="A31" s="1" t="s">
        <v>19</v>
      </c>
      <c r="B31" s="1">
        <v>775534.55226999999</v>
      </c>
      <c r="C31" s="1">
        <v>769202.90905000002</v>
      </c>
      <c r="D31" s="1">
        <v>726631.46221000003</v>
      </c>
      <c r="E31" s="1">
        <v>681904.20308000001</v>
      </c>
      <c r="F31" s="1">
        <v>690783.93938999996</v>
      </c>
      <c r="G31" s="1">
        <v>727337.21387999994</v>
      </c>
      <c r="H31" s="1">
        <v>781895.59660999989</v>
      </c>
      <c r="I31" s="1">
        <v>818626.95596999989</v>
      </c>
      <c r="J31" s="1">
        <v>834600.06701999996</v>
      </c>
      <c r="K31" s="1">
        <f t="shared" si="12"/>
        <v>862720.35541000008</v>
      </c>
      <c r="L31" s="134">
        <f t="shared" si="54"/>
        <v>3.3693129800966402</v>
      </c>
      <c r="M31" s="32">
        <f t="shared" si="55"/>
        <v>11.242026919987778</v>
      </c>
      <c r="N31" s="13"/>
      <c r="O31" s="3">
        <v>595629543.96000016</v>
      </c>
      <c r="P31" s="3">
        <v>557175.46</v>
      </c>
      <c r="Q31" s="3">
        <v>141858773.42000002</v>
      </c>
      <c r="R31" s="3">
        <f>O31-P31+Q31</f>
        <v>736931141.92000008</v>
      </c>
      <c r="S31" s="3">
        <f>R31/1000</f>
        <v>736931.14192000008</v>
      </c>
      <c r="U31" s="3">
        <v>597607802.41999984</v>
      </c>
      <c r="V31" s="3">
        <v>2816</v>
      </c>
      <c r="W31" s="3">
        <v>166913395.73000002</v>
      </c>
      <c r="X31" s="3">
        <f>U31-V31+W31</f>
        <v>764518382.14999986</v>
      </c>
      <c r="Y31" s="3">
        <f>X31/1000</f>
        <v>764518.38214999984</v>
      </c>
      <c r="AA31" s="3">
        <v>601513865.98000002</v>
      </c>
      <c r="AB31" s="3">
        <v>0</v>
      </c>
      <c r="AC31" s="3">
        <v>174020686.29000002</v>
      </c>
      <c r="AD31" s="3">
        <f>AA31-AB31+AC31</f>
        <v>775534552.26999998</v>
      </c>
      <c r="AE31" s="3">
        <f>AD31/1000</f>
        <v>775534.55226999999</v>
      </c>
      <c r="AG31" s="3">
        <v>594525345.32000005</v>
      </c>
      <c r="AH31" s="3">
        <v>0</v>
      </c>
      <c r="AI31" s="3">
        <v>174677563.72999999</v>
      </c>
      <c r="AJ31" s="3">
        <f>AG31-AH31+AI31</f>
        <v>769202909.05000007</v>
      </c>
      <c r="AK31" s="3">
        <f>AJ31/1000</f>
        <v>769202.90905000002</v>
      </c>
      <c r="AM31" s="3">
        <v>559738447.25999999</v>
      </c>
      <c r="AN31" s="3">
        <v>0</v>
      </c>
      <c r="AO31" s="3">
        <v>166893014.95000002</v>
      </c>
      <c r="AP31" s="3">
        <f t="shared" si="56"/>
        <v>726631462.21000004</v>
      </c>
      <c r="AQ31" s="3">
        <f t="shared" si="57"/>
        <v>726631.46221000003</v>
      </c>
      <c r="AS31" s="3">
        <v>507698053.57999998</v>
      </c>
      <c r="AT31" s="3">
        <v>0</v>
      </c>
      <c r="AU31" s="3">
        <v>174206149.5</v>
      </c>
      <c r="AV31" s="3">
        <f t="shared" si="58"/>
        <v>681904203.07999992</v>
      </c>
      <c r="AW31" s="3">
        <f t="shared" si="59"/>
        <v>681904.20307999989</v>
      </c>
      <c r="AY31" s="3">
        <v>513228234.51999998</v>
      </c>
      <c r="AZ31" s="3">
        <v>0</v>
      </c>
      <c r="BA31" s="3">
        <v>177555704.86999997</v>
      </c>
      <c r="BB31" s="3">
        <f t="shared" si="15"/>
        <v>690783939.38999999</v>
      </c>
      <c r="BC31" s="3">
        <f t="shared" si="16"/>
        <v>690783.93938999996</v>
      </c>
      <c r="BE31" s="3">
        <v>540090916.36000001</v>
      </c>
      <c r="BF31" s="3">
        <v>0</v>
      </c>
      <c r="BG31" s="3">
        <v>187246297.52000001</v>
      </c>
      <c r="BH31" s="3">
        <f t="shared" si="30"/>
        <v>727337213.88</v>
      </c>
      <c r="BI31" s="3">
        <f t="shared" si="31"/>
        <v>727337.21387999994</v>
      </c>
      <c r="BK31" s="3">
        <v>584631303.30999994</v>
      </c>
      <c r="BL31" s="3">
        <v>0</v>
      </c>
      <c r="BM31" s="3">
        <v>197264293.29999998</v>
      </c>
      <c r="BN31" s="3">
        <f t="shared" si="32"/>
        <v>781895596.6099999</v>
      </c>
      <c r="BO31" s="3">
        <f t="shared" si="33"/>
        <v>781895.59660999989</v>
      </c>
      <c r="BQ31" s="3">
        <v>617618482.80999994</v>
      </c>
      <c r="BR31" s="73">
        <v>0</v>
      </c>
      <c r="BS31" s="3">
        <v>201008473.16</v>
      </c>
      <c r="BT31" s="3">
        <f t="shared" si="9"/>
        <v>818626955.96999991</v>
      </c>
      <c r="BU31" s="3">
        <f t="shared" si="34"/>
        <v>818626.95596999989</v>
      </c>
      <c r="BW31" s="3">
        <v>633159658.75</v>
      </c>
      <c r="BX31" s="73">
        <v>0</v>
      </c>
      <c r="BY31" s="3">
        <v>201440408.26999998</v>
      </c>
      <c r="BZ31" s="3">
        <f t="shared" si="65"/>
        <v>834600067.01999998</v>
      </c>
      <c r="CA31" s="3">
        <f t="shared" si="66"/>
        <v>834600.06701999996</v>
      </c>
      <c r="CC31" s="3">
        <v>656582608.23000014</v>
      </c>
      <c r="CD31" s="73">
        <v>0</v>
      </c>
      <c r="CE31" s="3">
        <v>206137747.17999998</v>
      </c>
      <c r="CF31" s="3">
        <f t="shared" si="67"/>
        <v>862720355.41000009</v>
      </c>
      <c r="CG31" s="3">
        <f t="shared" si="68"/>
        <v>862720.35541000008</v>
      </c>
    </row>
    <row r="32" spans="1:85" x14ac:dyDescent="0.2">
      <c r="A32" s="1" t="s">
        <v>20</v>
      </c>
      <c r="B32" s="1">
        <v>40866.599039999994</v>
      </c>
      <c r="C32" s="1">
        <v>43005.101310000005</v>
      </c>
      <c r="D32" s="1">
        <v>42594.31820999999</v>
      </c>
      <c r="E32" s="1">
        <v>39603.177199999998</v>
      </c>
      <c r="F32" s="1">
        <v>41556.073529999994</v>
      </c>
      <c r="G32" s="1">
        <v>42732.122600000002</v>
      </c>
      <c r="H32" s="1">
        <v>44995.25965</v>
      </c>
      <c r="I32" s="1">
        <v>45564.811710000002</v>
      </c>
      <c r="J32" s="1">
        <v>46488.662929999999</v>
      </c>
      <c r="K32" s="1">
        <f t="shared" si="12"/>
        <v>47440.212200000002</v>
      </c>
      <c r="L32" s="134">
        <f t="shared" si="54"/>
        <v>2.0468415523862071</v>
      </c>
      <c r="M32" s="32">
        <f t="shared" si="55"/>
        <v>16.085540060639236</v>
      </c>
      <c r="N32" s="13"/>
      <c r="O32" s="3">
        <v>32719037.710000001</v>
      </c>
      <c r="P32" s="3">
        <v>101556.76</v>
      </c>
      <c r="Q32" s="3">
        <v>5736039.3700000001</v>
      </c>
      <c r="R32" s="3">
        <f>O32-P32+Q32</f>
        <v>38353520.32</v>
      </c>
      <c r="S32" s="3">
        <f>R32/1000</f>
        <v>38353.520320000003</v>
      </c>
      <c r="U32" s="3">
        <v>32463442.569999997</v>
      </c>
      <c r="V32" s="3">
        <v>153741.01</v>
      </c>
      <c r="W32" s="3">
        <v>6463720.4699999997</v>
      </c>
      <c r="X32" s="3">
        <f>U32-V32+W32</f>
        <v>38773422.029999994</v>
      </c>
      <c r="Y32" s="3">
        <f>X32/1000</f>
        <v>38773.422029999994</v>
      </c>
      <c r="AA32" s="3">
        <v>34255470.459999993</v>
      </c>
      <c r="AB32" s="3">
        <v>171788.13</v>
      </c>
      <c r="AC32" s="3">
        <v>6782916.709999999</v>
      </c>
      <c r="AD32" s="3">
        <f>AA32-AB32+AC32</f>
        <v>40866599.039999992</v>
      </c>
      <c r="AE32" s="3">
        <f>AD32/1000</f>
        <v>40866.599039999994</v>
      </c>
      <c r="AG32" s="3">
        <v>35576401.460000001</v>
      </c>
      <c r="AH32" s="3">
        <v>159653.21</v>
      </c>
      <c r="AI32" s="3">
        <v>7588353.0600000005</v>
      </c>
      <c r="AJ32" s="3">
        <f>AG32-AH32+AI32</f>
        <v>43005101.310000002</v>
      </c>
      <c r="AK32" s="3">
        <f>AJ32/1000</f>
        <v>43005.101310000005</v>
      </c>
      <c r="AM32" s="3">
        <v>34849061.589999996</v>
      </c>
      <c r="AN32" s="3">
        <v>28265</v>
      </c>
      <c r="AO32" s="3">
        <v>7773521.620000001</v>
      </c>
      <c r="AP32" s="3">
        <f t="shared" si="56"/>
        <v>42594318.209999993</v>
      </c>
      <c r="AQ32" s="3">
        <f t="shared" si="57"/>
        <v>42594.31820999999</v>
      </c>
      <c r="AS32" s="3">
        <v>32377147.190000001</v>
      </c>
      <c r="AT32" s="3">
        <v>293.94</v>
      </c>
      <c r="AU32" s="3">
        <v>7226323.9500000002</v>
      </c>
      <c r="AV32" s="3">
        <f t="shared" si="58"/>
        <v>39603177.200000003</v>
      </c>
      <c r="AW32" s="3">
        <f t="shared" si="59"/>
        <v>39603.177200000006</v>
      </c>
      <c r="AY32" s="3">
        <v>34027248.379999995</v>
      </c>
      <c r="AZ32" s="3">
        <v>0</v>
      </c>
      <c r="BA32" s="3">
        <v>7528825.1500000004</v>
      </c>
      <c r="BB32" s="3">
        <f t="shared" si="15"/>
        <v>41556073.529999994</v>
      </c>
      <c r="BC32" s="3">
        <f t="shared" si="16"/>
        <v>41556.073529999994</v>
      </c>
      <c r="BE32" s="3">
        <v>34935228.670000002</v>
      </c>
      <c r="BF32" s="3">
        <v>0</v>
      </c>
      <c r="BG32" s="3">
        <v>7796893.9300000016</v>
      </c>
      <c r="BH32" s="3">
        <f t="shared" si="30"/>
        <v>42732122.600000001</v>
      </c>
      <c r="BI32" s="3">
        <f t="shared" si="31"/>
        <v>42732.122600000002</v>
      </c>
      <c r="BK32" s="3">
        <v>36863424.780000001</v>
      </c>
      <c r="BL32" s="3">
        <v>0</v>
      </c>
      <c r="BM32" s="3">
        <v>8131834.8699999992</v>
      </c>
      <c r="BN32" s="3">
        <f t="shared" si="32"/>
        <v>44995259.649999999</v>
      </c>
      <c r="BO32" s="3">
        <f t="shared" si="33"/>
        <v>44995.25965</v>
      </c>
      <c r="BQ32" s="3">
        <v>37533203.590000004</v>
      </c>
      <c r="BR32" s="73">
        <v>0</v>
      </c>
      <c r="BS32" s="3">
        <v>8031608.1199999992</v>
      </c>
      <c r="BT32" s="3">
        <f t="shared" si="9"/>
        <v>45564811.710000001</v>
      </c>
      <c r="BU32" s="3">
        <f t="shared" si="34"/>
        <v>45564.811710000002</v>
      </c>
      <c r="BW32" s="3">
        <v>38252013.859999999</v>
      </c>
      <c r="BX32" s="73">
        <v>0</v>
      </c>
      <c r="BY32" s="3">
        <v>8236649.0700000003</v>
      </c>
      <c r="BZ32" s="3">
        <f t="shared" si="65"/>
        <v>46488662.93</v>
      </c>
      <c r="CA32" s="3">
        <f t="shared" si="66"/>
        <v>46488.662929999999</v>
      </c>
      <c r="CC32" s="3">
        <v>39139767.100000001</v>
      </c>
      <c r="CD32" s="73">
        <v>60160</v>
      </c>
      <c r="CE32" s="3">
        <v>8360605.0999999996</v>
      </c>
      <c r="CF32" s="3">
        <f t="shared" si="67"/>
        <v>47440212.200000003</v>
      </c>
      <c r="CG32" s="3">
        <f t="shared" si="68"/>
        <v>47440.212200000002</v>
      </c>
    </row>
    <row r="33" spans="1:85" x14ac:dyDescent="0.2">
      <c r="A33" s="1" t="s">
        <v>21</v>
      </c>
      <c r="B33" s="1">
        <v>86017.798839999989</v>
      </c>
      <c r="C33" s="1">
        <v>89742.408180000013</v>
      </c>
      <c r="D33" s="1">
        <v>90656.207729999995</v>
      </c>
      <c r="E33" s="1">
        <v>88997.722250000006</v>
      </c>
      <c r="F33" s="1">
        <v>89789.502460000003</v>
      </c>
      <c r="G33" s="1">
        <v>91052.057399999991</v>
      </c>
      <c r="H33" s="1">
        <v>89728.512849999999</v>
      </c>
      <c r="I33" s="1">
        <v>93420.451969999995</v>
      </c>
      <c r="J33" s="1">
        <v>96929.373000000007</v>
      </c>
      <c r="K33" s="1">
        <f t="shared" si="12"/>
        <v>99047.663419999997</v>
      </c>
      <c r="L33" s="134">
        <f t="shared" si="54"/>
        <v>2.1853957726518978</v>
      </c>
      <c r="M33" s="32">
        <f t="shared" si="55"/>
        <v>15.147870273031053</v>
      </c>
      <c r="N33" s="13"/>
      <c r="O33" s="3">
        <v>66742469.590000004</v>
      </c>
      <c r="P33" s="3">
        <v>352825.12</v>
      </c>
      <c r="Q33" s="3">
        <v>14862727.99</v>
      </c>
      <c r="R33" s="3">
        <f>O33-P33+Q33</f>
        <v>81252372.460000008</v>
      </c>
      <c r="S33" s="3">
        <f>R33/1000</f>
        <v>81252.372460000013</v>
      </c>
      <c r="U33" s="3">
        <v>66182925.810000002</v>
      </c>
      <c r="V33" s="3">
        <v>272461.45</v>
      </c>
      <c r="W33" s="3">
        <v>15425035.879999999</v>
      </c>
      <c r="X33" s="3">
        <f>U33-V33+W33</f>
        <v>81335500.239999995</v>
      </c>
      <c r="Y33" s="3">
        <f>X33/1000</f>
        <v>81335.500239999994</v>
      </c>
      <c r="AA33" s="3">
        <v>70122502.179999992</v>
      </c>
      <c r="AB33" s="3">
        <v>290907.64</v>
      </c>
      <c r="AC33" s="3">
        <v>16186204.300000001</v>
      </c>
      <c r="AD33" s="3">
        <f>AA33-AB33+AC33</f>
        <v>86017798.839999989</v>
      </c>
      <c r="AE33" s="3">
        <f>AD33/1000</f>
        <v>86017.798839999989</v>
      </c>
      <c r="AG33" s="3">
        <v>73208015.120000005</v>
      </c>
      <c r="AH33" s="3">
        <v>248172.9</v>
      </c>
      <c r="AI33" s="3">
        <v>16782565.960000001</v>
      </c>
      <c r="AJ33" s="3">
        <f>AG33-AH33+AI33</f>
        <v>89742408.180000007</v>
      </c>
      <c r="AK33" s="3">
        <f>AJ33/1000</f>
        <v>89742.408180000013</v>
      </c>
      <c r="AM33" s="3">
        <v>73860560.449999988</v>
      </c>
      <c r="AN33" s="3">
        <v>207451.86000000002</v>
      </c>
      <c r="AO33" s="3">
        <v>17003099.139999997</v>
      </c>
      <c r="AP33" s="3">
        <f t="shared" si="56"/>
        <v>90656207.729999989</v>
      </c>
      <c r="AQ33" s="3">
        <f t="shared" si="57"/>
        <v>90656.207729999995</v>
      </c>
      <c r="AS33" s="3">
        <v>72240280.339999989</v>
      </c>
      <c r="AT33" s="3">
        <v>205304.14999999997</v>
      </c>
      <c r="AU33" s="3">
        <v>16962746.060000002</v>
      </c>
      <c r="AV33" s="3">
        <f t="shared" si="58"/>
        <v>88997722.249999985</v>
      </c>
      <c r="AW33" s="3">
        <f t="shared" si="59"/>
        <v>88997.722249999992</v>
      </c>
      <c r="AY33" s="3">
        <v>73636384.340000004</v>
      </c>
      <c r="AZ33" s="3">
        <v>86506.66</v>
      </c>
      <c r="BA33" s="3">
        <v>16239624.780000001</v>
      </c>
      <c r="BB33" s="3">
        <f t="shared" si="15"/>
        <v>89789502.460000008</v>
      </c>
      <c r="BC33" s="3">
        <f t="shared" si="16"/>
        <v>89789.502460000003</v>
      </c>
      <c r="BE33" s="3">
        <v>74817422.469999999</v>
      </c>
      <c r="BF33" s="3">
        <v>83465.45</v>
      </c>
      <c r="BG33" s="3">
        <v>16318100.379999999</v>
      </c>
      <c r="BH33" s="3">
        <f t="shared" si="30"/>
        <v>91052057.399999991</v>
      </c>
      <c r="BI33" s="3">
        <f t="shared" si="31"/>
        <v>91052.057399999991</v>
      </c>
      <c r="BK33" s="3">
        <v>73820046.769999996</v>
      </c>
      <c r="BL33" s="3">
        <v>252956.19999999998</v>
      </c>
      <c r="BM33" s="3">
        <v>16161422.279999997</v>
      </c>
      <c r="BN33" s="3">
        <f t="shared" si="32"/>
        <v>89728512.849999994</v>
      </c>
      <c r="BO33" s="3">
        <f t="shared" si="33"/>
        <v>89728.512849999999</v>
      </c>
      <c r="BQ33" s="3">
        <v>76896381.120000005</v>
      </c>
      <c r="BR33" s="73">
        <v>5900</v>
      </c>
      <c r="BS33" s="3">
        <v>16529970.849999998</v>
      </c>
      <c r="BT33" s="3">
        <f t="shared" si="9"/>
        <v>93420451.969999999</v>
      </c>
      <c r="BU33" s="3">
        <f t="shared" si="34"/>
        <v>93420.451969999995</v>
      </c>
      <c r="BW33" s="3">
        <v>79449743.280000001</v>
      </c>
      <c r="BX33" s="73">
        <v>0</v>
      </c>
      <c r="BY33" s="3">
        <v>17479629.719999999</v>
      </c>
      <c r="BZ33" s="3">
        <f t="shared" si="65"/>
        <v>96929373</v>
      </c>
      <c r="CA33" s="3">
        <f t="shared" si="66"/>
        <v>96929.373000000007</v>
      </c>
      <c r="CC33" s="3">
        <v>81497903.450000003</v>
      </c>
      <c r="CD33" s="73">
        <v>0</v>
      </c>
      <c r="CE33" s="3">
        <v>17549759.969999999</v>
      </c>
      <c r="CF33" s="3">
        <f t="shared" si="67"/>
        <v>99047663.420000002</v>
      </c>
      <c r="CG33" s="3">
        <f t="shared" si="68"/>
        <v>99047.663419999997</v>
      </c>
    </row>
    <row r="34" spans="1:85" x14ac:dyDescent="0.2">
      <c r="A34" s="1" t="s">
        <v>22</v>
      </c>
      <c r="B34" s="1">
        <v>18256.413530000002</v>
      </c>
      <c r="C34" s="1">
        <v>18478.848620000001</v>
      </c>
      <c r="D34" s="1">
        <v>17901.50088</v>
      </c>
      <c r="E34" s="1">
        <v>17808.53674</v>
      </c>
      <c r="F34" s="1">
        <v>16990.435400000002</v>
      </c>
      <c r="G34" s="1">
        <v>17106.25808</v>
      </c>
      <c r="H34" s="1">
        <v>18102.53961</v>
      </c>
      <c r="I34" s="1">
        <v>18148.80199</v>
      </c>
      <c r="J34" s="1">
        <v>18957.083879999998</v>
      </c>
      <c r="K34" s="1">
        <f t="shared" si="12"/>
        <v>19964.663130000004</v>
      </c>
      <c r="L34" s="134">
        <f t="shared" si="54"/>
        <v>5.315054026125912</v>
      </c>
      <c r="M34" s="32">
        <f t="shared" si="55"/>
        <v>9.3569834907218095</v>
      </c>
      <c r="N34" s="13"/>
      <c r="O34" s="3">
        <v>16813488.810000002</v>
      </c>
      <c r="P34" s="3">
        <v>157309.98000000001</v>
      </c>
      <c r="Q34" s="3">
        <v>2417593.48</v>
      </c>
      <c r="R34" s="3">
        <f>O34-P34+Q34</f>
        <v>19073772.310000002</v>
      </c>
      <c r="S34" s="3">
        <f>R34/1000</f>
        <v>19073.772310000004</v>
      </c>
      <c r="U34" s="3">
        <v>15498743.710000001</v>
      </c>
      <c r="V34" s="3">
        <v>174791.88</v>
      </c>
      <c r="W34" s="3">
        <v>2853207.55</v>
      </c>
      <c r="X34" s="3">
        <f>U34-V34+W34</f>
        <v>18177159.379999999</v>
      </c>
      <c r="Y34" s="3">
        <f>X34/1000</f>
        <v>18177.159379999997</v>
      </c>
      <c r="AA34" s="3">
        <v>15466459.170000002</v>
      </c>
      <c r="AB34" s="3">
        <v>182332.6</v>
      </c>
      <c r="AC34" s="3">
        <v>2972286.96</v>
      </c>
      <c r="AD34" s="3">
        <f>AA34-AB34+AC34</f>
        <v>18256413.530000001</v>
      </c>
      <c r="AE34" s="3">
        <f>AD34/1000</f>
        <v>18256.413530000002</v>
      </c>
      <c r="AG34" s="3">
        <v>15515337.880000001</v>
      </c>
      <c r="AH34" s="3">
        <v>206975.44</v>
      </c>
      <c r="AI34" s="3">
        <v>3170486.18</v>
      </c>
      <c r="AJ34" s="3">
        <f>AG34-AH34+AI34</f>
        <v>18478848.620000001</v>
      </c>
      <c r="AK34" s="3">
        <f>AJ34/1000</f>
        <v>18478.848620000001</v>
      </c>
      <c r="AM34" s="3">
        <v>15008814.509999998</v>
      </c>
      <c r="AN34" s="3">
        <v>133061.4</v>
      </c>
      <c r="AO34" s="3">
        <v>3025747.7700000005</v>
      </c>
      <c r="AP34" s="3">
        <f t="shared" si="56"/>
        <v>17901500.879999999</v>
      </c>
      <c r="AQ34" s="3">
        <f t="shared" si="57"/>
        <v>17901.50088</v>
      </c>
      <c r="AS34" s="3">
        <v>15007412.969999999</v>
      </c>
      <c r="AT34" s="3">
        <v>158291.5</v>
      </c>
      <c r="AU34" s="3">
        <v>2959415.27</v>
      </c>
      <c r="AV34" s="3">
        <f t="shared" si="58"/>
        <v>17808536.739999998</v>
      </c>
      <c r="AW34" s="3">
        <f t="shared" si="59"/>
        <v>17808.53674</v>
      </c>
      <c r="AY34" s="3">
        <v>14159788.690000001</v>
      </c>
      <c r="AZ34" s="3">
        <v>157513.5</v>
      </c>
      <c r="BA34" s="3">
        <v>2988160.21</v>
      </c>
      <c r="BB34" s="3">
        <f t="shared" si="15"/>
        <v>16990435.400000002</v>
      </c>
      <c r="BC34" s="3">
        <f t="shared" si="16"/>
        <v>16990.435400000002</v>
      </c>
      <c r="BE34" s="3">
        <v>14006244.949999999</v>
      </c>
      <c r="BF34" s="3">
        <v>174966.25</v>
      </c>
      <c r="BG34" s="3">
        <v>3274979.3799999994</v>
      </c>
      <c r="BH34" s="3">
        <f t="shared" si="30"/>
        <v>17106258.079999998</v>
      </c>
      <c r="BI34" s="3">
        <f t="shared" si="31"/>
        <v>17106.25808</v>
      </c>
      <c r="BK34" s="3">
        <v>14950430.660000002</v>
      </c>
      <c r="BL34" s="3">
        <v>189692.65</v>
      </c>
      <c r="BM34" s="3">
        <v>3341801.5999999996</v>
      </c>
      <c r="BN34" s="3">
        <f t="shared" si="32"/>
        <v>18102539.609999999</v>
      </c>
      <c r="BO34" s="3">
        <f t="shared" si="33"/>
        <v>18102.53961</v>
      </c>
      <c r="BQ34" s="3">
        <v>14837579.17</v>
      </c>
      <c r="BR34" s="73">
        <v>212710.50999999998</v>
      </c>
      <c r="BS34" s="3">
        <v>3523933.3299999996</v>
      </c>
      <c r="BT34" s="3">
        <f t="shared" si="9"/>
        <v>18148801.989999998</v>
      </c>
      <c r="BU34" s="3">
        <f t="shared" si="34"/>
        <v>18148.80199</v>
      </c>
      <c r="BW34" s="3">
        <v>15401613.529999999</v>
      </c>
      <c r="BX34" s="73">
        <v>178331.05</v>
      </c>
      <c r="BY34" s="3">
        <v>3733801.3999999994</v>
      </c>
      <c r="BZ34" s="3">
        <f t="shared" si="65"/>
        <v>18957083.879999999</v>
      </c>
      <c r="CA34" s="3">
        <f t="shared" si="66"/>
        <v>18957.083879999998</v>
      </c>
      <c r="CC34" s="3">
        <v>16026744.030000001</v>
      </c>
      <c r="CD34" s="73">
        <v>156741.5</v>
      </c>
      <c r="CE34" s="3">
        <v>4094660.6000000006</v>
      </c>
      <c r="CF34" s="3">
        <f t="shared" si="67"/>
        <v>19964663.130000003</v>
      </c>
      <c r="CG34" s="3">
        <f t="shared" si="68"/>
        <v>19964.663130000004</v>
      </c>
    </row>
    <row r="35" spans="1:85" x14ac:dyDescent="0.2">
      <c r="L35" s="32"/>
      <c r="M35" s="32"/>
      <c r="N35" s="13"/>
      <c r="BR35" s="165"/>
      <c r="BX35" s="165"/>
      <c r="CD35" s="165">
        <v>0</v>
      </c>
    </row>
    <row r="36" spans="1:85" x14ac:dyDescent="0.2">
      <c r="A36" s="1" t="s">
        <v>23</v>
      </c>
      <c r="B36" s="1">
        <v>21899.592769999999</v>
      </c>
      <c r="C36" s="1">
        <v>22974.026770000004</v>
      </c>
      <c r="D36" s="1">
        <v>23194.752090000002</v>
      </c>
      <c r="E36" s="1">
        <v>22465.776099999999</v>
      </c>
      <c r="F36" s="1">
        <v>23792.141109999997</v>
      </c>
      <c r="G36" s="1">
        <v>24147.713419999996</v>
      </c>
      <c r="H36" s="1">
        <v>24187.126829999997</v>
      </c>
      <c r="I36" s="1">
        <v>25069.438519999996</v>
      </c>
      <c r="J36" s="1">
        <v>25337.117809999996</v>
      </c>
      <c r="K36" s="1">
        <f t="shared" si="12"/>
        <v>25567.703679999999</v>
      </c>
      <c r="L36" s="134">
        <f t="shared" ref="L36:L39" si="69">(K36-J36)*100/J36</f>
        <v>0.91007142852292189</v>
      </c>
      <c r="M36" s="261">
        <f t="shared" ref="M36:M39" si="70">(K36-B36)*100/B36</f>
        <v>16.749676345693985</v>
      </c>
      <c r="N36" s="13"/>
      <c r="O36" s="3">
        <v>20492325.640000001</v>
      </c>
      <c r="P36" s="3">
        <v>0</v>
      </c>
      <c r="Q36" s="3">
        <v>2856408.27</v>
      </c>
      <c r="R36" s="3">
        <f>O36-P36+Q36</f>
        <v>23348733.91</v>
      </c>
      <c r="S36" s="3">
        <f>R36/1000</f>
        <v>23348.733909999999</v>
      </c>
      <c r="U36" s="3">
        <v>18251104.039999999</v>
      </c>
      <c r="V36" s="3">
        <v>42206.09</v>
      </c>
      <c r="W36" s="3">
        <v>3084835.48</v>
      </c>
      <c r="X36" s="3">
        <f>U36-V36+W36</f>
        <v>21293733.43</v>
      </c>
      <c r="Y36" s="3">
        <f>X36/1000</f>
        <v>21293.73343</v>
      </c>
      <c r="AA36" s="3">
        <v>18777031.43</v>
      </c>
      <c r="AB36" s="3">
        <v>0</v>
      </c>
      <c r="AC36" s="3">
        <v>3122561.34</v>
      </c>
      <c r="AD36" s="3">
        <f>AA36-AB36+AC36</f>
        <v>21899592.77</v>
      </c>
      <c r="AE36" s="3">
        <f>AD36/1000</f>
        <v>21899.592769999999</v>
      </c>
      <c r="AG36" s="3">
        <v>19722434.700000003</v>
      </c>
      <c r="AH36" s="3">
        <v>0</v>
      </c>
      <c r="AI36" s="3">
        <v>3251592.0700000003</v>
      </c>
      <c r="AJ36" s="3">
        <f>AG36-AH36+AI36</f>
        <v>22974026.770000003</v>
      </c>
      <c r="AK36" s="3">
        <f>AJ36/1000</f>
        <v>22974.026770000004</v>
      </c>
      <c r="AM36" s="3">
        <v>19812675.990000002</v>
      </c>
      <c r="AN36" s="3">
        <v>2741.8</v>
      </c>
      <c r="AO36" s="3">
        <v>3384817.9000000004</v>
      </c>
      <c r="AP36" s="3">
        <f t="shared" ref="AP36:AP39" si="71">AM36-AN36+AO36</f>
        <v>23194752.090000004</v>
      </c>
      <c r="AQ36" s="3">
        <f t="shared" ref="AQ36:AQ39" si="72">AP36/1000</f>
        <v>23194.752090000002</v>
      </c>
      <c r="AS36" s="3">
        <v>18995163.91</v>
      </c>
      <c r="AT36" s="3">
        <v>0</v>
      </c>
      <c r="AU36" s="3">
        <v>3470612.1900000004</v>
      </c>
      <c r="AV36" s="3">
        <f t="shared" ref="AV36:AV39" si="73">AS36-AT36+AU36</f>
        <v>22465776.100000001</v>
      </c>
      <c r="AW36" s="3">
        <f t="shared" ref="AW36:AW39" si="74">AV36/1000</f>
        <v>22465.776100000003</v>
      </c>
      <c r="AY36" s="3">
        <v>20243142.649999995</v>
      </c>
      <c r="AZ36" s="3">
        <v>0</v>
      </c>
      <c r="BA36" s="3">
        <v>3548998.46</v>
      </c>
      <c r="BB36" s="3">
        <f t="shared" si="15"/>
        <v>23792141.109999996</v>
      </c>
      <c r="BC36" s="3">
        <f t="shared" si="16"/>
        <v>23792.141109999997</v>
      </c>
      <c r="BE36" s="3">
        <v>20553654.879999999</v>
      </c>
      <c r="BF36" s="3">
        <v>-374.98</v>
      </c>
      <c r="BG36" s="3">
        <v>3593683.5599999996</v>
      </c>
      <c r="BH36" s="3">
        <f t="shared" ref="BH36" si="75">BE36-BF36+BG36</f>
        <v>24147713.419999998</v>
      </c>
      <c r="BI36" s="3">
        <f t="shared" ref="BI36" si="76">BH36/1000</f>
        <v>24147.713419999996</v>
      </c>
      <c r="BK36" s="3">
        <v>20657292.75</v>
      </c>
      <c r="BL36" s="3">
        <v>286.41000000000003</v>
      </c>
      <c r="BM36" s="3">
        <v>3530120.49</v>
      </c>
      <c r="BN36" s="3">
        <f t="shared" ref="BN36" si="77">BK36-BL36+BM36</f>
        <v>24187126.829999998</v>
      </c>
      <c r="BO36" s="3">
        <f t="shared" ref="BO36" si="78">BN36/1000</f>
        <v>24187.126829999997</v>
      </c>
      <c r="BQ36" s="3">
        <v>21198579.879999995</v>
      </c>
      <c r="BR36" s="73">
        <v>-2804.62</v>
      </c>
      <c r="BS36" s="3">
        <v>3868054.02</v>
      </c>
      <c r="BT36" s="3">
        <f t="shared" si="9"/>
        <v>25069438.519999996</v>
      </c>
      <c r="BU36" s="3">
        <f t="shared" ref="BU36" si="79">BT36/1000</f>
        <v>25069.438519999996</v>
      </c>
      <c r="BW36" s="3">
        <v>21354788.289999992</v>
      </c>
      <c r="BX36" s="73">
        <v>5692.9</v>
      </c>
      <c r="BY36" s="3">
        <v>3988022.4200000009</v>
      </c>
      <c r="BZ36" s="3">
        <f t="shared" ref="BZ36:BZ39" si="80">BW36-BX36+BY36</f>
        <v>25337117.809999995</v>
      </c>
      <c r="CA36" s="3">
        <f t="shared" ref="CA36:CA39" si="81">BZ36/1000</f>
        <v>25337.117809999996</v>
      </c>
      <c r="CC36" s="3">
        <v>21732354.859999999</v>
      </c>
      <c r="CD36" s="73">
        <v>24408.83</v>
      </c>
      <c r="CE36" s="3">
        <v>3859757.6500000004</v>
      </c>
      <c r="CF36" s="3">
        <f t="shared" ref="CF36:CF39" si="82">CC36-CD36+CE36</f>
        <v>25567703.68</v>
      </c>
      <c r="CG36" s="3">
        <f t="shared" ref="CG36:CG39" si="83">CF36/1000</f>
        <v>25567.703679999999</v>
      </c>
    </row>
    <row r="37" spans="1:85" x14ac:dyDescent="0.2">
      <c r="A37" s="1" t="s">
        <v>24</v>
      </c>
      <c r="B37" s="1">
        <v>115466.64014000003</v>
      </c>
      <c r="C37" s="1">
        <v>120629.38788999997</v>
      </c>
      <c r="D37" s="1">
        <v>120655.53354999998</v>
      </c>
      <c r="E37" s="1">
        <v>119584.87499</v>
      </c>
      <c r="F37" s="1">
        <v>121144.80624999999</v>
      </c>
      <c r="G37" s="1">
        <v>123470.50253999999</v>
      </c>
      <c r="H37" s="1">
        <v>126816.09914000002</v>
      </c>
      <c r="I37" s="1">
        <v>125315.38937999999</v>
      </c>
      <c r="J37" s="1">
        <v>124127.14334000001</v>
      </c>
      <c r="K37" s="1">
        <f t="shared" si="12"/>
        <v>128360.74548</v>
      </c>
      <c r="L37" s="134">
        <f t="shared" si="69"/>
        <v>3.4106981165300922</v>
      </c>
      <c r="M37" s="261">
        <f t="shared" si="70"/>
        <v>11.166952917627315</v>
      </c>
      <c r="N37" s="13"/>
      <c r="O37" s="3">
        <v>97461260.249999985</v>
      </c>
      <c r="P37" s="3">
        <v>0</v>
      </c>
      <c r="Q37" s="3">
        <v>15473786.1</v>
      </c>
      <c r="R37" s="3">
        <f>O37-P37+Q37</f>
        <v>112935046.34999998</v>
      </c>
      <c r="S37" s="3">
        <f>R37/1000</f>
        <v>112935.04634999998</v>
      </c>
      <c r="U37" s="3">
        <v>94137875.390000001</v>
      </c>
      <c r="V37" s="3">
        <v>0</v>
      </c>
      <c r="W37" s="3">
        <v>18000078.41</v>
      </c>
      <c r="X37" s="3">
        <f>U37-V37+W37</f>
        <v>112137953.8</v>
      </c>
      <c r="Y37" s="3">
        <f>X37/1000</f>
        <v>112137.9538</v>
      </c>
      <c r="AA37" s="3">
        <v>96936013.340000033</v>
      </c>
      <c r="AB37" s="3">
        <v>0</v>
      </c>
      <c r="AC37" s="3">
        <v>18530626.799999997</v>
      </c>
      <c r="AD37" s="3">
        <f>AA37-AB37+AC37</f>
        <v>115466640.14000003</v>
      </c>
      <c r="AE37" s="3">
        <f>AD37/1000</f>
        <v>115466.64014000003</v>
      </c>
      <c r="AG37" s="3">
        <v>100087632.62999997</v>
      </c>
      <c r="AH37" s="3">
        <v>0</v>
      </c>
      <c r="AI37" s="3">
        <v>20541755.260000002</v>
      </c>
      <c r="AJ37" s="3">
        <f>AG37-AH37+AI37</f>
        <v>120629387.88999997</v>
      </c>
      <c r="AK37" s="3">
        <f>AJ37/1000</f>
        <v>120629.38788999997</v>
      </c>
      <c r="AM37" s="3">
        <v>100264071.90999998</v>
      </c>
      <c r="AN37" s="3">
        <v>0</v>
      </c>
      <c r="AO37" s="3">
        <v>20391461.640000001</v>
      </c>
      <c r="AP37" s="3">
        <f t="shared" si="71"/>
        <v>120655533.54999998</v>
      </c>
      <c r="AQ37" s="3">
        <f t="shared" si="72"/>
        <v>120655.53354999998</v>
      </c>
      <c r="AS37" s="3">
        <v>99767382.320000008</v>
      </c>
      <c r="AT37" s="3">
        <v>0</v>
      </c>
      <c r="AU37" s="3">
        <v>19817492.669999998</v>
      </c>
      <c r="AV37" s="3">
        <f t="shared" si="73"/>
        <v>119584874.99000001</v>
      </c>
      <c r="AW37" s="3">
        <f t="shared" si="74"/>
        <v>119584.87499000001</v>
      </c>
      <c r="AY37" s="3">
        <v>100934056.25999999</v>
      </c>
      <c r="AZ37" s="3">
        <v>0</v>
      </c>
      <c r="BA37" s="3">
        <v>20210749.990000002</v>
      </c>
      <c r="BB37" s="3">
        <f t="shared" si="15"/>
        <v>121144806.25</v>
      </c>
      <c r="BC37" s="3">
        <f t="shared" si="16"/>
        <v>121144.80624999999</v>
      </c>
      <c r="BE37" s="3">
        <v>102464160.3</v>
      </c>
      <c r="BF37" s="3">
        <v>0</v>
      </c>
      <c r="BG37" s="3">
        <v>21006342.239999998</v>
      </c>
      <c r="BH37" s="3">
        <f t="shared" si="30"/>
        <v>123470502.53999999</v>
      </c>
      <c r="BI37" s="3">
        <f t="shared" si="31"/>
        <v>123470.50253999999</v>
      </c>
      <c r="BK37" s="3">
        <v>105642989.85000001</v>
      </c>
      <c r="BL37" s="3">
        <v>0</v>
      </c>
      <c r="BM37" s="3">
        <v>21173109.289999999</v>
      </c>
      <c r="BN37" s="3">
        <f t="shared" si="32"/>
        <v>126816099.14000002</v>
      </c>
      <c r="BO37" s="3">
        <f t="shared" si="33"/>
        <v>126816.09914000002</v>
      </c>
      <c r="BQ37" s="3">
        <v>104074527.64</v>
      </c>
      <c r="BR37" s="73">
        <v>0</v>
      </c>
      <c r="BS37" s="3">
        <v>21240861.739999998</v>
      </c>
      <c r="BT37" s="3">
        <f t="shared" si="9"/>
        <v>125315389.38</v>
      </c>
      <c r="BU37" s="3">
        <f t="shared" si="34"/>
        <v>125315.38937999999</v>
      </c>
      <c r="BW37" s="3">
        <v>102638659.06</v>
      </c>
      <c r="BX37" s="73">
        <v>0</v>
      </c>
      <c r="BY37" s="3">
        <v>21488484.280000001</v>
      </c>
      <c r="BZ37" s="3">
        <f t="shared" si="80"/>
        <v>124127143.34</v>
      </c>
      <c r="CA37" s="3">
        <f t="shared" si="81"/>
        <v>124127.14334000001</v>
      </c>
      <c r="CC37" s="3">
        <v>106023124.43000001</v>
      </c>
      <c r="CD37" s="73">
        <v>0</v>
      </c>
      <c r="CE37" s="3">
        <v>22337621.050000001</v>
      </c>
      <c r="CF37" s="3">
        <f t="shared" si="82"/>
        <v>128360745.48</v>
      </c>
      <c r="CG37" s="3">
        <f t="shared" si="83"/>
        <v>128360.74548</v>
      </c>
    </row>
    <row r="38" spans="1:85" x14ac:dyDescent="0.2">
      <c r="A38" s="1" t="s">
        <v>25</v>
      </c>
      <c r="B38" s="1">
        <v>85924.147010000001</v>
      </c>
      <c r="C38" s="1">
        <v>87654.664720000001</v>
      </c>
      <c r="D38" s="1">
        <v>84222.865999999995</v>
      </c>
      <c r="E38" s="1">
        <v>82563.791740000001</v>
      </c>
      <c r="F38" s="1">
        <v>84331.800169999988</v>
      </c>
      <c r="G38" s="1">
        <v>85479.236679999987</v>
      </c>
      <c r="H38" s="1">
        <v>87439.804359999995</v>
      </c>
      <c r="I38" s="1">
        <v>89564.82372</v>
      </c>
      <c r="J38" s="1">
        <v>91018.340420000008</v>
      </c>
      <c r="K38" s="1">
        <f t="shared" si="12"/>
        <v>93709.349310000005</v>
      </c>
      <c r="L38" s="134">
        <f t="shared" si="69"/>
        <v>2.9565567528285603</v>
      </c>
      <c r="M38" s="261">
        <f t="shared" si="70"/>
        <v>9.0605523254062081</v>
      </c>
      <c r="N38" s="13"/>
      <c r="O38" s="3">
        <v>69320626.750000015</v>
      </c>
      <c r="P38" s="3">
        <v>499607.19</v>
      </c>
      <c r="Q38" s="3">
        <v>13626319.220000001</v>
      </c>
      <c r="R38" s="3">
        <f>O38-P38+Q38</f>
        <v>82447338.780000016</v>
      </c>
      <c r="S38" s="3">
        <f>R38/1000</f>
        <v>82447.33878000002</v>
      </c>
      <c r="U38" s="3">
        <v>66784094.740000002</v>
      </c>
      <c r="V38" s="3">
        <v>517500.92</v>
      </c>
      <c r="W38" s="3">
        <v>15297408.990000002</v>
      </c>
      <c r="X38" s="3">
        <f>U38-V38+W38</f>
        <v>81564002.810000002</v>
      </c>
      <c r="Y38" s="3">
        <f>X38/1000</f>
        <v>81564.002810000005</v>
      </c>
      <c r="AA38" s="3">
        <v>70340938.469999999</v>
      </c>
      <c r="AB38" s="3">
        <v>570089.55000000005</v>
      </c>
      <c r="AC38" s="3">
        <v>16153298.089999998</v>
      </c>
      <c r="AD38" s="3">
        <f>AA38-AB38+AC38</f>
        <v>85924147.010000005</v>
      </c>
      <c r="AE38" s="3">
        <f>AD38/1000</f>
        <v>85924.147010000001</v>
      </c>
      <c r="AG38" s="3">
        <v>71132385.730000004</v>
      </c>
      <c r="AH38" s="3">
        <v>373082.86</v>
      </c>
      <c r="AI38" s="3">
        <v>16895361.849999998</v>
      </c>
      <c r="AJ38" s="3">
        <f>AG38-AH38+AI38</f>
        <v>87654664.719999999</v>
      </c>
      <c r="AK38" s="3">
        <f>AJ38/1000</f>
        <v>87654.664720000001</v>
      </c>
      <c r="AM38" s="3">
        <v>67581387.539999992</v>
      </c>
      <c r="AN38" s="3">
        <v>0</v>
      </c>
      <c r="AO38" s="3">
        <v>16641478.460000001</v>
      </c>
      <c r="AP38" s="3">
        <f t="shared" si="71"/>
        <v>84222866</v>
      </c>
      <c r="AQ38" s="3">
        <f t="shared" si="72"/>
        <v>84222.865999999995</v>
      </c>
      <c r="AS38" s="3">
        <v>66298497.480000004</v>
      </c>
      <c r="AT38" s="3">
        <v>0</v>
      </c>
      <c r="AU38" s="3">
        <v>16265294.259999998</v>
      </c>
      <c r="AV38" s="3">
        <f t="shared" si="73"/>
        <v>82563791.74000001</v>
      </c>
      <c r="AW38" s="3">
        <f t="shared" si="74"/>
        <v>82563.791740000015</v>
      </c>
      <c r="AY38" s="3">
        <v>67649687.859999985</v>
      </c>
      <c r="AZ38" s="3">
        <v>0</v>
      </c>
      <c r="BA38" s="3">
        <v>16682112.309999999</v>
      </c>
      <c r="BB38" s="3">
        <f t="shared" si="15"/>
        <v>84331800.169999987</v>
      </c>
      <c r="BC38" s="3">
        <f t="shared" si="16"/>
        <v>84331.800169999988</v>
      </c>
      <c r="BE38" s="3">
        <v>68562377.489999995</v>
      </c>
      <c r="BF38" s="3">
        <v>0</v>
      </c>
      <c r="BG38" s="3">
        <v>16916859.189999998</v>
      </c>
      <c r="BH38" s="3">
        <f t="shared" si="30"/>
        <v>85479236.679999992</v>
      </c>
      <c r="BI38" s="3">
        <f t="shared" si="31"/>
        <v>85479.236679999987</v>
      </c>
      <c r="BK38" s="3">
        <v>70276008.939999998</v>
      </c>
      <c r="BL38" s="3">
        <v>0</v>
      </c>
      <c r="BM38" s="3">
        <v>17163795.420000002</v>
      </c>
      <c r="BN38" s="3">
        <f t="shared" si="32"/>
        <v>87439804.359999999</v>
      </c>
      <c r="BO38" s="3">
        <f t="shared" si="33"/>
        <v>87439.804359999995</v>
      </c>
      <c r="BQ38" s="3">
        <v>71782467.959999993</v>
      </c>
      <c r="BR38" s="73">
        <v>0</v>
      </c>
      <c r="BS38" s="3">
        <v>17782355.759999998</v>
      </c>
      <c r="BT38" s="3">
        <f t="shared" si="9"/>
        <v>89564823.719999999</v>
      </c>
      <c r="BU38" s="3">
        <f t="shared" si="34"/>
        <v>89564.82372</v>
      </c>
      <c r="BW38" s="3">
        <v>72806635.540000007</v>
      </c>
      <c r="BX38" s="73">
        <v>0</v>
      </c>
      <c r="BY38" s="3">
        <v>18211704.879999999</v>
      </c>
      <c r="BZ38" s="3">
        <f t="shared" si="80"/>
        <v>91018340.420000002</v>
      </c>
      <c r="CA38" s="3">
        <f t="shared" si="81"/>
        <v>91018.340420000008</v>
      </c>
      <c r="CC38" s="3">
        <v>74962920.510000005</v>
      </c>
      <c r="CD38" s="73">
        <v>0</v>
      </c>
      <c r="CE38" s="3">
        <v>18746428.800000001</v>
      </c>
      <c r="CF38" s="3">
        <f t="shared" si="82"/>
        <v>93709349.310000002</v>
      </c>
      <c r="CG38" s="3">
        <f t="shared" si="83"/>
        <v>93709.349310000005</v>
      </c>
    </row>
    <row r="39" spans="1:85" x14ac:dyDescent="0.2">
      <c r="A39" s="15" t="s">
        <v>26</v>
      </c>
      <c r="B39" s="1">
        <v>50616.869119999996</v>
      </c>
      <c r="C39" s="1">
        <v>50436.867810000003</v>
      </c>
      <c r="D39" s="1">
        <v>50699.377260000008</v>
      </c>
      <c r="E39" s="1">
        <v>50436.241959999999</v>
      </c>
      <c r="F39" s="1">
        <v>50462.924849999996</v>
      </c>
      <c r="G39" s="1">
        <v>50790.420409999999</v>
      </c>
      <c r="H39" s="1">
        <v>51724.285169999996</v>
      </c>
      <c r="I39" s="1">
        <v>51946.851670000004</v>
      </c>
      <c r="J39" s="1">
        <v>53041.001329999999</v>
      </c>
      <c r="K39" s="1">
        <f t="shared" si="12"/>
        <v>54293.286619999999</v>
      </c>
      <c r="L39" s="273">
        <f t="shared" si="69"/>
        <v>2.360975959350351</v>
      </c>
      <c r="M39" s="48">
        <f t="shared" si="70"/>
        <v>7.2632258057765933</v>
      </c>
      <c r="N39" s="13"/>
      <c r="O39" s="3">
        <v>42312406.960000008</v>
      </c>
      <c r="P39" s="3">
        <v>306474.21000000002</v>
      </c>
      <c r="Q39" s="3">
        <v>7528212.8499999996</v>
      </c>
      <c r="R39" s="3">
        <f>O39-P39+Q39</f>
        <v>49534145.600000009</v>
      </c>
      <c r="S39" s="3">
        <f>R39/1000</f>
        <v>49534.145600000011</v>
      </c>
      <c r="U39" s="3">
        <v>39976099.74000001</v>
      </c>
      <c r="V39" s="3">
        <v>236472.06</v>
      </c>
      <c r="W39" s="3">
        <v>8478333.0299999993</v>
      </c>
      <c r="X39" s="3">
        <f>U39-V39+W39</f>
        <v>48217960.710000008</v>
      </c>
      <c r="Y39" s="3">
        <f>X39/1000</f>
        <v>48217.960710000007</v>
      </c>
      <c r="AA39" s="3">
        <v>41966312.780000001</v>
      </c>
      <c r="AB39" s="3">
        <v>261407.09</v>
      </c>
      <c r="AC39" s="3">
        <v>8911963.4299999997</v>
      </c>
      <c r="AD39" s="3">
        <f>AA39-AB39+AC39</f>
        <v>50616869.119999997</v>
      </c>
      <c r="AE39" s="3">
        <f>AD39/1000</f>
        <v>50616.869119999996</v>
      </c>
      <c r="AG39" s="3">
        <v>41418766.350000009</v>
      </c>
      <c r="AH39" s="3">
        <v>244184.13</v>
      </c>
      <c r="AI39" s="3">
        <v>9262285.5899999999</v>
      </c>
      <c r="AJ39" s="3">
        <f>AG39-AH39+AI39</f>
        <v>50436867.810000002</v>
      </c>
      <c r="AK39" s="3">
        <f>AJ39/1000</f>
        <v>50436.867810000003</v>
      </c>
      <c r="AM39" s="3">
        <v>41541057.800000004</v>
      </c>
      <c r="AN39" s="3">
        <v>223526.12</v>
      </c>
      <c r="AO39" s="3">
        <v>9381845.5800000001</v>
      </c>
      <c r="AP39" s="3">
        <f t="shared" si="71"/>
        <v>50699377.260000005</v>
      </c>
      <c r="AQ39" s="3">
        <f t="shared" si="72"/>
        <v>50699.377260000008</v>
      </c>
      <c r="AS39" s="3">
        <v>41309494.790000007</v>
      </c>
      <c r="AT39" s="3">
        <v>241964.12</v>
      </c>
      <c r="AU39" s="3">
        <v>9368711.290000001</v>
      </c>
      <c r="AV39" s="3">
        <f t="shared" si="73"/>
        <v>50436241.960000008</v>
      </c>
      <c r="AW39" s="3">
        <f t="shared" si="74"/>
        <v>50436.241960000007</v>
      </c>
      <c r="AY39" s="3">
        <v>41392538.259999998</v>
      </c>
      <c r="AZ39" s="3">
        <v>249196.64</v>
      </c>
      <c r="BA39" s="3">
        <v>9319583.2300000004</v>
      </c>
      <c r="BB39" s="3">
        <f t="shared" si="15"/>
        <v>50462924.849999994</v>
      </c>
      <c r="BC39" s="3">
        <f t="shared" si="16"/>
        <v>50462.924849999996</v>
      </c>
      <c r="BE39" s="3">
        <v>41689821.00999999</v>
      </c>
      <c r="BF39" s="3">
        <v>226525.91</v>
      </c>
      <c r="BG39" s="3">
        <v>9327125.3099999987</v>
      </c>
      <c r="BH39" s="3">
        <f t="shared" si="30"/>
        <v>50790420.409999996</v>
      </c>
      <c r="BI39" s="3">
        <f t="shared" si="31"/>
        <v>50790.420409999999</v>
      </c>
      <c r="BK39" s="3">
        <v>42082332.089999996</v>
      </c>
      <c r="BL39" s="3">
        <v>207974.13999999998</v>
      </c>
      <c r="BM39" s="3">
        <v>9849927.2200000007</v>
      </c>
      <c r="BN39" s="3">
        <f t="shared" si="32"/>
        <v>51724285.169999994</v>
      </c>
      <c r="BO39" s="3">
        <f t="shared" si="33"/>
        <v>51724.285169999996</v>
      </c>
      <c r="BQ39" s="3">
        <v>42121157.149999999</v>
      </c>
      <c r="BR39" s="73">
        <v>212674.47999999998</v>
      </c>
      <c r="BS39" s="3">
        <v>10038369.000000002</v>
      </c>
      <c r="BT39" s="3">
        <f t="shared" si="9"/>
        <v>51946851.670000002</v>
      </c>
      <c r="BU39" s="3">
        <f t="shared" si="34"/>
        <v>51946.851670000004</v>
      </c>
      <c r="BW39" s="3">
        <v>42663634.029999994</v>
      </c>
      <c r="BX39" s="73">
        <v>202510.33000000002</v>
      </c>
      <c r="BY39" s="3">
        <v>10579877.630000001</v>
      </c>
      <c r="BZ39" s="3">
        <f t="shared" si="80"/>
        <v>53041001.329999998</v>
      </c>
      <c r="CA39" s="3">
        <f t="shared" si="81"/>
        <v>53041.001329999999</v>
      </c>
      <c r="CC39" s="3">
        <v>43633496.450000003</v>
      </c>
      <c r="CD39" s="73">
        <v>178019.45</v>
      </c>
      <c r="CE39" s="3">
        <v>10837809.619999999</v>
      </c>
      <c r="CF39" s="3">
        <f t="shared" si="82"/>
        <v>54293286.619999997</v>
      </c>
      <c r="CG39" s="3">
        <f t="shared" si="83"/>
        <v>54293.286619999999</v>
      </c>
    </row>
    <row r="40" spans="1:85" x14ac:dyDescent="0.2">
      <c r="A40" s="1" t="s">
        <v>195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CG40"/>
  <sheetViews>
    <sheetView topLeftCell="BO1" zoomScaleNormal="100" workbookViewId="0">
      <selection activeCell="CE12" sqref="CE12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8.375" style="1" customWidth="1"/>
    <col min="15" max="15" width="11.5" style="3" customWidth="1"/>
    <col min="16" max="17" width="10" style="3" customWidth="1"/>
    <col min="18" max="18" width="12.875" style="3" customWidth="1"/>
    <col min="19" max="20" width="10" style="3" customWidth="1"/>
    <col min="21" max="21" width="11.25" style="3" bestFit="1" customWidth="1"/>
    <col min="22" max="23" width="10" style="3" customWidth="1"/>
    <col min="24" max="24" width="11.5" style="3" bestFit="1" customWidth="1"/>
    <col min="25" max="25" width="10.125" style="3" bestFit="1" customWidth="1"/>
    <col min="26" max="26" width="10" style="3"/>
    <col min="27" max="27" width="11.25" style="3" bestFit="1" customWidth="1"/>
    <col min="28" max="28" width="10.125" style="3" bestFit="1" customWidth="1"/>
    <col min="29" max="29" width="10.25" style="3" bestFit="1" customWidth="1"/>
    <col min="30" max="30" width="11.5" style="3" bestFit="1" customWidth="1"/>
    <col min="31" max="31" width="10.125" style="3" bestFit="1" customWidth="1"/>
    <col min="32" max="32" width="10" style="3"/>
    <col min="33" max="33" width="11.625" style="3" customWidth="1"/>
    <col min="34" max="34" width="10.125" style="3" bestFit="1" customWidth="1"/>
    <col min="35" max="35" width="10.375" style="3" bestFit="1" customWidth="1"/>
    <col min="36" max="36" width="11.5" style="3" bestFit="1" customWidth="1"/>
    <col min="37" max="37" width="10.125" style="3" bestFit="1" customWidth="1"/>
    <col min="38" max="38" width="2.75" style="3" customWidth="1"/>
    <col min="39" max="39" width="10.875" style="3" customWidth="1"/>
    <col min="40" max="41" width="10" style="3"/>
    <col min="42" max="42" width="12.875" style="3" customWidth="1"/>
    <col min="43" max="43" width="10" style="3"/>
    <col min="44" max="44" width="7.125" style="3" customWidth="1"/>
    <col min="45" max="45" width="12.375" style="3" customWidth="1"/>
    <col min="46" max="47" width="10" style="3"/>
    <col min="48" max="48" width="12.75" style="3" customWidth="1"/>
    <col min="49" max="16384" width="10" style="3"/>
  </cols>
  <sheetData>
    <row r="1" spans="1:85" ht="15.75" customHeight="1" x14ac:dyDescent="0.2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85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85" s="118" customFormat="1" x14ac:dyDescent="0.2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1"/>
    </row>
    <row r="4" spans="1:85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85" ht="13.5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3" t="s">
        <v>150</v>
      </c>
      <c r="U5" s="3" t="s">
        <v>168</v>
      </c>
      <c r="AA5" s="3" t="s">
        <v>176</v>
      </c>
      <c r="AG5" s="3" t="s">
        <v>185</v>
      </c>
      <c r="AM5" s="3" t="s">
        <v>215</v>
      </c>
      <c r="AS5" s="3" t="s">
        <v>233</v>
      </c>
      <c r="AY5" s="3" t="s">
        <v>242</v>
      </c>
      <c r="BE5" s="3" t="s">
        <v>252</v>
      </c>
      <c r="BK5" s="3" t="s">
        <v>259</v>
      </c>
      <c r="BQ5" s="3" t="s">
        <v>273</v>
      </c>
      <c r="BW5" s="3" t="s">
        <v>285</v>
      </c>
      <c r="CC5" s="3" t="s">
        <v>298</v>
      </c>
    </row>
    <row r="6" spans="1:8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59" t="s">
        <v>88</v>
      </c>
      <c r="P6" s="64" t="s">
        <v>94</v>
      </c>
      <c r="Q6" s="64" t="s">
        <v>96</v>
      </c>
      <c r="R6" s="65" t="s">
        <v>62</v>
      </c>
      <c r="U6" s="59" t="s">
        <v>88</v>
      </c>
      <c r="V6" s="64" t="s">
        <v>94</v>
      </c>
      <c r="W6" s="64" t="s">
        <v>96</v>
      </c>
      <c r="X6" s="65" t="s">
        <v>62</v>
      </c>
      <c r="AA6" s="59" t="s">
        <v>88</v>
      </c>
      <c r="AB6" s="64" t="s">
        <v>94</v>
      </c>
      <c r="AC6" s="64" t="s">
        <v>96</v>
      </c>
      <c r="AD6" s="65" t="s">
        <v>62</v>
      </c>
      <c r="AG6" s="59" t="s">
        <v>88</v>
      </c>
      <c r="AH6" s="64" t="s">
        <v>94</v>
      </c>
      <c r="AI6" s="64" t="s">
        <v>96</v>
      </c>
      <c r="AJ6" s="65" t="s">
        <v>62</v>
      </c>
      <c r="AM6" s="59" t="s">
        <v>88</v>
      </c>
      <c r="AN6" s="64" t="s">
        <v>94</v>
      </c>
      <c r="AO6" s="64" t="s">
        <v>96</v>
      </c>
      <c r="AP6" s="65" t="s">
        <v>62</v>
      </c>
      <c r="AS6" s="59" t="s">
        <v>88</v>
      </c>
      <c r="AT6" s="64" t="s">
        <v>94</v>
      </c>
      <c r="AU6" s="64" t="s">
        <v>96</v>
      </c>
      <c r="AV6" s="65" t="s">
        <v>62</v>
      </c>
      <c r="AY6" s="59" t="s">
        <v>88</v>
      </c>
      <c r="AZ6" s="64" t="s">
        <v>94</v>
      </c>
      <c r="BA6" s="64" t="s">
        <v>96</v>
      </c>
      <c r="BB6" s="65" t="s">
        <v>62</v>
      </c>
      <c r="BE6" s="3" t="s">
        <v>88</v>
      </c>
      <c r="BF6" s="3" t="s">
        <v>94</v>
      </c>
      <c r="BG6" s="3" t="s">
        <v>96</v>
      </c>
      <c r="BH6" s="3" t="s">
        <v>62</v>
      </c>
      <c r="BK6" s="3" t="s">
        <v>88</v>
      </c>
      <c r="BL6" s="3" t="s">
        <v>94</v>
      </c>
      <c r="BM6" s="3" t="s">
        <v>96</v>
      </c>
      <c r="BN6" s="3" t="s">
        <v>62</v>
      </c>
      <c r="BQ6" s="3" t="s">
        <v>88</v>
      </c>
      <c r="BR6" s="3" t="s">
        <v>94</v>
      </c>
      <c r="BS6" s="3" t="s">
        <v>96</v>
      </c>
      <c r="BT6" s="3" t="s">
        <v>62</v>
      </c>
      <c r="BW6" s="3" t="s">
        <v>88</v>
      </c>
      <c r="BX6" s="3" t="s">
        <v>94</v>
      </c>
      <c r="BY6" s="3" t="s">
        <v>96</v>
      </c>
      <c r="BZ6" s="3" t="s">
        <v>62</v>
      </c>
      <c r="CC6" s="3" t="s">
        <v>88</v>
      </c>
      <c r="CD6" s="3" t="s">
        <v>94</v>
      </c>
      <c r="CE6" s="3" t="s">
        <v>96</v>
      </c>
      <c r="CF6" s="3" t="s">
        <v>62</v>
      </c>
    </row>
    <row r="7" spans="1:85" x14ac:dyDescent="0.2">
      <c r="A7" s="7"/>
      <c r="L7" s="6" t="s">
        <v>27</v>
      </c>
      <c r="M7" s="6"/>
      <c r="N7" s="3"/>
      <c r="O7" s="28" t="s">
        <v>62</v>
      </c>
      <c r="Q7" s="22" t="s">
        <v>62</v>
      </c>
      <c r="R7" s="59" t="s">
        <v>88</v>
      </c>
      <c r="U7" s="28" t="s">
        <v>62</v>
      </c>
      <c r="W7" s="22" t="s">
        <v>62</v>
      </c>
      <c r="X7" s="59" t="s">
        <v>88</v>
      </c>
      <c r="AA7" s="28" t="s">
        <v>62</v>
      </c>
      <c r="AC7" s="22" t="s">
        <v>62</v>
      </c>
      <c r="AD7" s="59" t="s">
        <v>88</v>
      </c>
      <c r="AG7" s="28" t="s">
        <v>62</v>
      </c>
      <c r="AI7" s="22" t="s">
        <v>62</v>
      </c>
      <c r="AJ7" s="59" t="s">
        <v>88</v>
      </c>
      <c r="AM7" s="183" t="s">
        <v>62</v>
      </c>
      <c r="AO7" s="182" t="s">
        <v>62</v>
      </c>
      <c r="AP7" s="59" t="s">
        <v>88</v>
      </c>
      <c r="AS7" s="204" t="s">
        <v>62</v>
      </c>
      <c r="AU7" s="203" t="s">
        <v>62</v>
      </c>
      <c r="AV7" s="59" t="s">
        <v>88</v>
      </c>
      <c r="AY7" s="219" t="s">
        <v>62</v>
      </c>
      <c r="BA7" s="218" t="s">
        <v>62</v>
      </c>
      <c r="BB7" s="59" t="s">
        <v>88</v>
      </c>
      <c r="BE7" s="3" t="s">
        <v>62</v>
      </c>
      <c r="BG7" s="3" t="s">
        <v>62</v>
      </c>
      <c r="BH7" s="3" t="s">
        <v>88</v>
      </c>
      <c r="BK7" s="3" t="s">
        <v>62</v>
      </c>
      <c r="BM7" s="3" t="s">
        <v>62</v>
      </c>
      <c r="BN7" s="3" t="s">
        <v>88</v>
      </c>
      <c r="BQ7" s="3" t="s">
        <v>62</v>
      </c>
      <c r="BS7" s="3" t="s">
        <v>62</v>
      </c>
      <c r="BT7" s="3" t="s">
        <v>88</v>
      </c>
      <c r="BW7" s="3" t="s">
        <v>62</v>
      </c>
      <c r="BY7" s="3" t="s">
        <v>62</v>
      </c>
      <c r="BZ7" s="3" t="s">
        <v>88</v>
      </c>
      <c r="CC7" s="3" t="s">
        <v>62</v>
      </c>
      <c r="CE7" s="3" t="s">
        <v>62</v>
      </c>
      <c r="CF7" s="3" t="s">
        <v>88</v>
      </c>
    </row>
    <row r="8" spans="1:8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3"/>
      <c r="O8" s="28" t="s">
        <v>90</v>
      </c>
      <c r="P8" s="58" t="s">
        <v>92</v>
      </c>
      <c r="Q8" s="28" t="s">
        <v>92</v>
      </c>
      <c r="R8" s="64" t="s">
        <v>97</v>
      </c>
      <c r="U8" s="28" t="s">
        <v>90</v>
      </c>
      <c r="V8" s="58" t="s">
        <v>92</v>
      </c>
      <c r="W8" s="28" t="s">
        <v>92</v>
      </c>
      <c r="X8" s="64" t="s">
        <v>97</v>
      </c>
      <c r="AA8" s="28" t="s">
        <v>90</v>
      </c>
      <c r="AB8" s="58" t="s">
        <v>92</v>
      </c>
      <c r="AC8" s="28" t="s">
        <v>92</v>
      </c>
      <c r="AD8" s="64" t="s">
        <v>97</v>
      </c>
      <c r="AG8" s="28" t="s">
        <v>90</v>
      </c>
      <c r="AH8" s="58" t="s">
        <v>92</v>
      </c>
      <c r="AI8" s="28" t="s">
        <v>92</v>
      </c>
      <c r="AJ8" s="64" t="s">
        <v>97</v>
      </c>
      <c r="AM8" s="183" t="s">
        <v>90</v>
      </c>
      <c r="AN8" s="58" t="s">
        <v>92</v>
      </c>
      <c r="AO8" s="183" t="s">
        <v>92</v>
      </c>
      <c r="AP8" s="186" t="s">
        <v>97</v>
      </c>
      <c r="AQ8" s="318" t="s">
        <v>117</v>
      </c>
      <c r="AS8" s="204" t="s">
        <v>90</v>
      </c>
      <c r="AT8" s="58" t="s">
        <v>92</v>
      </c>
      <c r="AU8" s="204" t="s">
        <v>92</v>
      </c>
      <c r="AV8" s="186" t="s">
        <v>97</v>
      </c>
      <c r="AW8" s="318" t="s">
        <v>117</v>
      </c>
      <c r="AY8" s="219" t="s">
        <v>90</v>
      </c>
      <c r="AZ8" s="58" t="s">
        <v>92</v>
      </c>
      <c r="BA8" s="219" t="s">
        <v>92</v>
      </c>
      <c r="BB8" s="186" t="s">
        <v>97</v>
      </c>
      <c r="BC8" s="318" t="s">
        <v>117</v>
      </c>
      <c r="BE8" s="3" t="s">
        <v>90</v>
      </c>
      <c r="BF8" s="3" t="s">
        <v>92</v>
      </c>
      <c r="BG8" s="3" t="s">
        <v>92</v>
      </c>
      <c r="BH8" s="3" t="s">
        <v>97</v>
      </c>
      <c r="BI8" s="3" t="s">
        <v>117</v>
      </c>
      <c r="BK8" s="3" t="s">
        <v>90</v>
      </c>
      <c r="BL8" s="3" t="s">
        <v>92</v>
      </c>
      <c r="BM8" s="3" t="s">
        <v>92</v>
      </c>
      <c r="BN8" s="3" t="s">
        <v>97</v>
      </c>
      <c r="BO8" s="3" t="s">
        <v>117</v>
      </c>
      <c r="BQ8" s="3" t="s">
        <v>90</v>
      </c>
      <c r="BR8" s="3" t="s">
        <v>92</v>
      </c>
      <c r="BS8" s="3" t="s">
        <v>92</v>
      </c>
      <c r="BT8" s="3" t="s">
        <v>97</v>
      </c>
      <c r="BU8" s="3" t="s">
        <v>117</v>
      </c>
      <c r="BW8" s="3" t="s">
        <v>90</v>
      </c>
      <c r="BX8" s="3" t="s">
        <v>92</v>
      </c>
      <c r="BY8" s="3" t="s">
        <v>92</v>
      </c>
      <c r="BZ8" s="3" t="s">
        <v>97</v>
      </c>
      <c r="CA8" s="3" t="s">
        <v>117</v>
      </c>
      <c r="CC8" s="3" t="s">
        <v>90</v>
      </c>
      <c r="CD8" s="3" t="s">
        <v>92</v>
      </c>
      <c r="CE8" s="3" t="s">
        <v>92</v>
      </c>
      <c r="CF8" s="3" t="s">
        <v>97</v>
      </c>
      <c r="CG8" s="3" t="s">
        <v>117</v>
      </c>
    </row>
    <row r="9" spans="1:85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3"/>
      <c r="O9" s="29" t="s">
        <v>91</v>
      </c>
      <c r="P9" s="29" t="s">
        <v>93</v>
      </c>
      <c r="Q9" s="29" t="s">
        <v>95</v>
      </c>
      <c r="R9" s="64" t="s">
        <v>98</v>
      </c>
      <c r="U9" s="29" t="s">
        <v>91</v>
      </c>
      <c r="V9" s="29" t="s">
        <v>93</v>
      </c>
      <c r="W9" s="29" t="s">
        <v>95</v>
      </c>
      <c r="X9" s="64" t="s">
        <v>98</v>
      </c>
      <c r="AA9" s="29" t="s">
        <v>91</v>
      </c>
      <c r="AB9" s="29" t="s">
        <v>93</v>
      </c>
      <c r="AC9" s="29" t="s">
        <v>95</v>
      </c>
      <c r="AD9" s="64" t="s">
        <v>98</v>
      </c>
      <c r="AG9" s="29" t="s">
        <v>91</v>
      </c>
      <c r="AH9" s="29" t="s">
        <v>93</v>
      </c>
      <c r="AI9" s="29" t="s">
        <v>95</v>
      </c>
      <c r="AJ9" s="64" t="s">
        <v>98</v>
      </c>
      <c r="AM9" s="181" t="s">
        <v>91</v>
      </c>
      <c r="AN9" s="181" t="s">
        <v>93</v>
      </c>
      <c r="AO9" s="181" t="s">
        <v>95</v>
      </c>
      <c r="AP9" s="187" t="s">
        <v>98</v>
      </c>
      <c r="AQ9" s="322"/>
      <c r="AS9" s="202" t="s">
        <v>91</v>
      </c>
      <c r="AT9" s="202" t="s">
        <v>93</v>
      </c>
      <c r="AU9" s="202" t="s">
        <v>95</v>
      </c>
      <c r="AV9" s="187" t="s">
        <v>98</v>
      </c>
      <c r="AW9" s="322"/>
      <c r="AY9" s="217" t="s">
        <v>91</v>
      </c>
      <c r="AZ9" s="217" t="s">
        <v>93</v>
      </c>
      <c r="BA9" s="217" t="s">
        <v>95</v>
      </c>
      <c r="BB9" s="187" t="s">
        <v>98</v>
      </c>
      <c r="BC9" s="322"/>
      <c r="BE9" s="3" t="s">
        <v>91</v>
      </c>
      <c r="BF9" s="3" t="s">
        <v>93</v>
      </c>
      <c r="BG9" s="3" t="s">
        <v>95</v>
      </c>
      <c r="BH9" s="3" t="s">
        <v>98</v>
      </c>
      <c r="BK9" s="3" t="s">
        <v>91</v>
      </c>
      <c r="BL9" s="3" t="s">
        <v>93</v>
      </c>
      <c r="BM9" s="3" t="s">
        <v>95</v>
      </c>
      <c r="BN9" s="3" t="s">
        <v>98</v>
      </c>
      <c r="BQ9" s="3" t="s">
        <v>91</v>
      </c>
      <c r="BR9" s="3" t="s">
        <v>93</v>
      </c>
      <c r="BS9" s="3" t="s">
        <v>95</v>
      </c>
      <c r="BT9" s="3" t="s">
        <v>98</v>
      </c>
      <c r="BW9" s="3" t="s">
        <v>91</v>
      </c>
      <c r="BX9" s="3" t="s">
        <v>93</v>
      </c>
      <c r="BY9" s="3" t="s">
        <v>95</v>
      </c>
      <c r="BZ9" s="3" t="s">
        <v>98</v>
      </c>
      <c r="CC9" s="3" t="s">
        <v>91</v>
      </c>
      <c r="CD9" s="3" t="s">
        <v>93</v>
      </c>
      <c r="CE9" s="3" t="s">
        <v>95</v>
      </c>
      <c r="CF9" s="3" t="s">
        <v>98</v>
      </c>
    </row>
    <row r="10" spans="1:85" x14ac:dyDescent="0.2">
      <c r="A10" s="7" t="s">
        <v>2</v>
      </c>
      <c r="B10" s="11">
        <f t="shared" ref="B10:J10" si="0">SUM(B12:B39)</f>
        <v>206124.37111000001</v>
      </c>
      <c r="C10" s="11">
        <f t="shared" si="0"/>
        <v>240669.50852999999</v>
      </c>
      <c r="D10" s="11">
        <f t="shared" si="0"/>
        <v>229832.41720000008</v>
      </c>
      <c r="E10" s="11">
        <f t="shared" si="0"/>
        <v>211795.49862000003</v>
      </c>
      <c r="F10" s="11">
        <f t="shared" si="0"/>
        <v>219475.22209999998</v>
      </c>
      <c r="G10" s="11">
        <f t="shared" si="0"/>
        <v>233511.52364999999</v>
      </c>
      <c r="H10" s="11">
        <f t="shared" si="0"/>
        <v>211795.49862000003</v>
      </c>
      <c r="I10" s="11">
        <f t="shared" si="0"/>
        <v>206237.23905999999</v>
      </c>
      <c r="J10" s="11">
        <f t="shared" si="0"/>
        <v>215933.30505000002</v>
      </c>
      <c r="K10" s="11">
        <f t="shared" ref="K10" si="1">SUM(K12:K39)</f>
        <v>217735.25526000001</v>
      </c>
      <c r="L10" s="133">
        <f>(K10-J10)*100/J10</f>
        <v>0.83449387744180259</v>
      </c>
      <c r="M10" s="133">
        <f>(K10-B10)*100/B10</f>
        <v>5.6329506731660333</v>
      </c>
      <c r="N10" s="11"/>
      <c r="O10" s="11">
        <f>SUM(O12:O43)</f>
        <v>219122013.72000003</v>
      </c>
      <c r="P10" s="11">
        <f>SUM(P12:P43)</f>
        <v>276209.14</v>
      </c>
      <c r="Q10" s="11">
        <f>SUM(Q12:Q43)</f>
        <v>16330584.390000001</v>
      </c>
      <c r="R10" s="11">
        <f>SUM(R12:R43)</f>
        <v>235176388.97</v>
      </c>
      <c r="S10" s="11">
        <f>SUM(S12:S43)</f>
        <v>235176.38896999997</v>
      </c>
      <c r="U10" s="11">
        <f>SUM(U12:U43)</f>
        <v>226468445.66999999</v>
      </c>
      <c r="V10" s="11">
        <f>SUM(V12:V43)</f>
        <v>267348.63999999996</v>
      </c>
      <c r="W10" s="11">
        <f>SUM(W12:W43)</f>
        <v>13258455.939999998</v>
      </c>
      <c r="X10" s="11">
        <f>SUM(X12:X43)</f>
        <v>239459552.96999997</v>
      </c>
      <c r="Y10" s="11">
        <f>SUM(Y12:Y43)</f>
        <v>239459.55296999999</v>
      </c>
      <c r="AA10" s="11">
        <f>SUM(AA12:AA43)</f>
        <v>194332900.53999999</v>
      </c>
      <c r="AB10" s="11">
        <f>SUM(AB12:AB43)</f>
        <v>298871.89999999997</v>
      </c>
      <c r="AC10" s="11">
        <f>SUM(AC12:AC43)</f>
        <v>12090342.470000001</v>
      </c>
      <c r="AD10" s="11">
        <f>SUM(AD12:AD43)</f>
        <v>206124371.11000001</v>
      </c>
      <c r="AE10" s="11">
        <f>SUM(AE12:AE43)</f>
        <v>206124.37111000001</v>
      </c>
      <c r="AG10" s="11">
        <f>SUM(AG12:AG43)</f>
        <v>216558494.83999994</v>
      </c>
      <c r="AH10" s="11">
        <f>SUM(AH12:AH43)</f>
        <v>234652.81999999998</v>
      </c>
      <c r="AI10" s="11">
        <f>SUM(AI12:AI43)</f>
        <v>24345666.510000005</v>
      </c>
      <c r="AJ10" s="11">
        <f>SUM(AJ12:AJ43)</f>
        <v>240669508.52999991</v>
      </c>
      <c r="AK10" s="11">
        <f>SUM(AK12:AK43)</f>
        <v>240669.50852999999</v>
      </c>
      <c r="AM10" s="11">
        <f>SUM(AM12:AM43)</f>
        <v>200717393.16999999</v>
      </c>
      <c r="AN10" s="11">
        <f>SUM(AN12:AN43)</f>
        <v>237277.35999999996</v>
      </c>
      <c r="AO10" s="11">
        <f>SUM(AO12:AO43)</f>
        <v>29352301.390000001</v>
      </c>
      <c r="AP10" s="11">
        <f>SUM(AP12:AP43)</f>
        <v>229832417.19999999</v>
      </c>
      <c r="AQ10" s="11">
        <f>SUM(AQ12:AQ43)</f>
        <v>229832.41720000008</v>
      </c>
      <c r="AS10" s="11">
        <f>SUM(AS12:AS43)</f>
        <v>188481877.05000001</v>
      </c>
      <c r="AT10" s="11">
        <f>SUM(AT12:AT43)</f>
        <v>110935.91000000002</v>
      </c>
      <c r="AU10" s="11">
        <f>SUM(AU12:AU43)</f>
        <v>23424557.480000008</v>
      </c>
      <c r="AV10" s="11">
        <f>SUM(AV12:AV43)</f>
        <v>211795498.62</v>
      </c>
      <c r="AW10" s="11">
        <f>SUM(AW12:AW43)</f>
        <v>211795.49862000003</v>
      </c>
      <c r="AY10" s="3">
        <f>SUM(AY12:AY39)</f>
        <v>201496199.77000001</v>
      </c>
      <c r="AZ10" s="3">
        <f t="shared" ref="AZ10:BC10" si="2">SUM(AZ12:AZ39)</f>
        <v>122206.84000000001</v>
      </c>
      <c r="BA10" s="3">
        <f t="shared" si="2"/>
        <v>18101229.169999998</v>
      </c>
      <c r="BB10" s="3">
        <f t="shared" si="2"/>
        <v>219475222.09999999</v>
      </c>
      <c r="BC10" s="3">
        <f t="shared" si="2"/>
        <v>219475.22209999998</v>
      </c>
      <c r="BE10" s="3">
        <v>217713072.62000003</v>
      </c>
      <c r="BF10" s="3">
        <v>156206.33000000002</v>
      </c>
      <c r="BG10" s="3">
        <v>15954657.360000005</v>
      </c>
      <c r="BH10" s="3">
        <f>BE10-BF10+BG10</f>
        <v>233511523.65000004</v>
      </c>
      <c r="BI10" s="3">
        <f>BH10/1000</f>
        <v>233511.52365000005</v>
      </c>
      <c r="BK10" s="3">
        <v>203615369.04999992</v>
      </c>
      <c r="BL10" s="3">
        <v>214022.50999999995</v>
      </c>
      <c r="BM10" s="3">
        <v>18138051.690000005</v>
      </c>
      <c r="BN10" s="3">
        <f>SUM(BN12:BN39)</f>
        <v>221539398.23000002</v>
      </c>
      <c r="BO10" s="3">
        <f>SUM(BO12:BO39)</f>
        <v>221539.39822999996</v>
      </c>
      <c r="BQ10" s="3">
        <v>190097423.68999997</v>
      </c>
      <c r="BR10" s="3">
        <v>113907.77</v>
      </c>
      <c r="BS10" s="3">
        <v>16253723.140000002</v>
      </c>
      <c r="BT10" s="3">
        <f>SUM(BT12:BT39)</f>
        <v>206237239.06</v>
      </c>
      <c r="BU10" s="3">
        <f>SUM(BU12:BU39)</f>
        <v>206237.23905999999</v>
      </c>
      <c r="BW10" s="3">
        <f>SUM(BW12:BW39)</f>
        <v>200921407.95999998</v>
      </c>
      <c r="BX10" s="3">
        <f>SUM(BX12:BX39)</f>
        <v>44095.979999999996</v>
      </c>
      <c r="BY10" s="3">
        <f>SUM(BY12:BY39)</f>
        <v>15055993.07</v>
      </c>
      <c r="BZ10" s="3">
        <f>SUM(BZ12:BZ39)</f>
        <v>215933305.05000001</v>
      </c>
      <c r="CA10" s="3">
        <f>SUM(CA12:CA39)</f>
        <v>215933.30505000002</v>
      </c>
      <c r="CC10" s="3">
        <f>SUM(CC12:CC39)</f>
        <v>204046289.33999997</v>
      </c>
      <c r="CD10" s="3">
        <f>SUM(CD12:CD39)</f>
        <v>77335.139999999985</v>
      </c>
      <c r="CE10" s="3">
        <f>SUM(CE12:CE39)</f>
        <v>13766301.059999999</v>
      </c>
      <c r="CF10" s="3">
        <f>SUM(CF12:CF39)</f>
        <v>217735255.26000002</v>
      </c>
      <c r="CG10" s="3">
        <f>SUM(CG12:CG39)</f>
        <v>217735.25526000001</v>
      </c>
    </row>
    <row r="11" spans="1:85" x14ac:dyDescent="0.2">
      <c r="M11" s="13"/>
      <c r="N11" s="3"/>
    </row>
    <row r="12" spans="1:85" x14ac:dyDescent="0.2">
      <c r="A12" s="1" t="s">
        <v>3</v>
      </c>
      <c r="B12" s="1">
        <v>4061.8552899999995</v>
      </c>
      <c r="C12" s="1">
        <v>4172.1013300000004</v>
      </c>
      <c r="D12" s="1">
        <v>2873.5337200000008</v>
      </c>
      <c r="E12" s="1">
        <v>2314.6140900000005</v>
      </c>
      <c r="F12" s="1">
        <v>2966.1222300000004</v>
      </c>
      <c r="G12" s="1">
        <v>2382.2189899999994</v>
      </c>
      <c r="H12" s="1">
        <v>2314.6140900000005</v>
      </c>
      <c r="I12" s="1">
        <v>2118.8720400000002</v>
      </c>
      <c r="J12" s="1">
        <v>2180.3738499999999</v>
      </c>
      <c r="K12" s="1">
        <f>CG12</f>
        <v>2327.8432699999998</v>
      </c>
      <c r="L12" s="133">
        <f>(K12-J12)*100/J12</f>
        <v>6.7634924166789059</v>
      </c>
      <c r="M12" s="133">
        <f>(K12-B12)*100/B12</f>
        <v>-42.690147634481576</v>
      </c>
      <c r="N12" s="3"/>
      <c r="O12" s="3">
        <v>2445242.13</v>
      </c>
      <c r="P12" s="3">
        <v>11729.36</v>
      </c>
      <c r="Q12" s="3">
        <v>165994.66</v>
      </c>
      <c r="R12" s="3">
        <f>O12-P12+Q12</f>
        <v>2599507.4300000002</v>
      </c>
      <c r="S12" s="3">
        <f>R12/1000</f>
        <v>2599.5074300000001</v>
      </c>
      <c r="U12" s="141">
        <v>2929568.4</v>
      </c>
      <c r="V12" s="3">
        <v>7360.48</v>
      </c>
      <c r="W12" s="3">
        <v>159495.51999999999</v>
      </c>
      <c r="X12" s="3">
        <f>U12-V12+W12</f>
        <v>3081703.44</v>
      </c>
      <c r="Y12" s="3">
        <f>X12/1000</f>
        <v>3081.7034399999998</v>
      </c>
      <c r="AA12" s="141">
        <v>3935223.2199999997</v>
      </c>
      <c r="AB12" s="3">
        <v>26190.91</v>
      </c>
      <c r="AC12" s="3">
        <v>152822.97999999998</v>
      </c>
      <c r="AD12" s="3">
        <f>AA12-AB12+AC12</f>
        <v>4061855.2899999996</v>
      </c>
      <c r="AE12" s="3">
        <f>AD12/1000</f>
        <v>4061.8552899999995</v>
      </c>
      <c r="AG12" s="141">
        <v>3679029.2</v>
      </c>
      <c r="AH12" s="3">
        <v>10194.43</v>
      </c>
      <c r="AI12" s="3">
        <v>503266.56</v>
      </c>
      <c r="AJ12" s="3">
        <f>AG12-AH12+AI12</f>
        <v>4172101.33</v>
      </c>
      <c r="AK12" s="3">
        <f>AJ12/1000</f>
        <v>4172.1013300000004</v>
      </c>
      <c r="AM12" s="3">
        <v>2547972.3500000006</v>
      </c>
      <c r="AN12" s="3">
        <v>16710.089999999997</v>
      </c>
      <c r="AO12" s="3">
        <v>342271.46</v>
      </c>
      <c r="AP12" s="3">
        <f>AM12-AN12+AO12</f>
        <v>2873533.7200000007</v>
      </c>
      <c r="AQ12" s="3">
        <f>AP12/1000</f>
        <v>2873.5337200000008</v>
      </c>
      <c r="AS12" s="3">
        <v>2099601.9900000002</v>
      </c>
      <c r="AT12" s="3">
        <v>12245.28</v>
      </c>
      <c r="AU12" s="3">
        <v>227257.38</v>
      </c>
      <c r="AV12" s="3">
        <f>AS12-AT12+AU12</f>
        <v>2314614.0900000003</v>
      </c>
      <c r="AW12" s="3">
        <f>AV12/1000</f>
        <v>2314.6140900000005</v>
      </c>
      <c r="AY12" s="3">
        <v>2877254.7100000004</v>
      </c>
      <c r="AZ12" s="3">
        <v>12595.82</v>
      </c>
      <c r="BA12" s="3">
        <v>101463.34000000001</v>
      </c>
      <c r="BB12" s="3">
        <f>AY12-AZ12+BA12</f>
        <v>2966122.2300000004</v>
      </c>
      <c r="BC12" s="3">
        <f>BB12/1000</f>
        <v>2966.1222300000004</v>
      </c>
      <c r="BE12" s="3">
        <v>2300634.9399999995</v>
      </c>
      <c r="BF12" s="3">
        <v>13704.87</v>
      </c>
      <c r="BG12" s="3">
        <v>95288.919999999984</v>
      </c>
      <c r="BH12" s="3">
        <f>BE12-BF12+BG12</f>
        <v>2382218.9899999993</v>
      </c>
      <c r="BI12" s="3">
        <f>BH12/1000</f>
        <v>2382.2189899999994</v>
      </c>
      <c r="BK12" s="3">
        <v>2087943.75</v>
      </c>
      <c r="BL12" s="3">
        <v>20751.480000000003</v>
      </c>
      <c r="BM12" s="3">
        <v>124137.62</v>
      </c>
      <c r="BN12" s="3">
        <f>BK12-BL12+BM12</f>
        <v>2191329.89</v>
      </c>
      <c r="BO12" s="3">
        <f>BN12/1000</f>
        <v>2191.32989</v>
      </c>
      <c r="BQ12" s="3">
        <v>2019456.46</v>
      </c>
      <c r="BR12" s="3">
        <v>7239.82</v>
      </c>
      <c r="BS12" s="3">
        <v>106655.40000000001</v>
      </c>
      <c r="BT12" s="3">
        <f>BQ12-BR12+BS12</f>
        <v>2118872.04</v>
      </c>
      <c r="BU12" s="3">
        <f>BT12/1000</f>
        <v>2118.8720400000002</v>
      </c>
      <c r="BW12" s="3">
        <v>2062442.18</v>
      </c>
      <c r="BX12" s="3">
        <v>0</v>
      </c>
      <c r="BY12" s="3">
        <v>117931.66999999998</v>
      </c>
      <c r="BZ12" s="3">
        <f>BW12-BX12+BY12</f>
        <v>2180373.85</v>
      </c>
      <c r="CA12" s="3">
        <f>BZ12/1000</f>
        <v>2180.3738499999999</v>
      </c>
      <c r="CC12" s="3">
        <v>2257031.2999999998</v>
      </c>
      <c r="CD12" s="3">
        <v>0</v>
      </c>
      <c r="CE12" s="3">
        <v>70811.97</v>
      </c>
      <c r="CF12" s="3">
        <f>CC12-CD12+CE12</f>
        <v>2327843.27</v>
      </c>
      <c r="CG12" s="3">
        <f>CF12/1000</f>
        <v>2327.8432699999998</v>
      </c>
    </row>
    <row r="13" spans="1:85" x14ac:dyDescent="0.2">
      <c r="A13" s="1" t="s">
        <v>4</v>
      </c>
      <c r="B13" s="1">
        <v>14093.600209999995</v>
      </c>
      <c r="C13" s="1">
        <v>16834.20306</v>
      </c>
      <c r="D13" s="1">
        <v>28695.008360000003</v>
      </c>
      <c r="E13" s="1">
        <v>30176.336199999998</v>
      </c>
      <c r="F13" s="1">
        <v>33104.713669999997</v>
      </c>
      <c r="G13" s="1">
        <v>32188.82375</v>
      </c>
      <c r="H13" s="1">
        <v>30176.336199999998</v>
      </c>
      <c r="I13" s="1">
        <v>32903.961309999999</v>
      </c>
      <c r="J13" s="1">
        <v>33423.641610000006</v>
      </c>
      <c r="K13" s="1">
        <f t="shared" ref="K13:K39" si="3">CG13</f>
        <v>40137.407370000001</v>
      </c>
      <c r="L13" s="133">
        <f t="shared" ref="L13:L16" si="4">(K13-J13)*100/J13</f>
        <v>20.086876942790415</v>
      </c>
      <c r="M13" s="133">
        <f t="shared" ref="M13:M16" si="5">(K13-B13)*100/B13</f>
        <v>184.79172654209987</v>
      </c>
      <c r="N13" s="3"/>
      <c r="O13" s="3">
        <v>15242043.369999995</v>
      </c>
      <c r="P13" s="3">
        <v>3497</v>
      </c>
      <c r="Q13" s="3">
        <v>1249129</v>
      </c>
      <c r="R13" s="3">
        <f>O13-P13+Q13</f>
        <v>16487675.369999995</v>
      </c>
      <c r="S13" s="3">
        <f>R13/1000</f>
        <v>16487.675369999997</v>
      </c>
      <c r="U13" s="141">
        <v>14382971.909999998</v>
      </c>
      <c r="V13" s="3">
        <v>12911.75</v>
      </c>
      <c r="W13" s="3">
        <v>1159418</v>
      </c>
      <c r="X13" s="3">
        <f>U13-V13+W13</f>
        <v>15529478.159999998</v>
      </c>
      <c r="Y13" s="3">
        <f>X13/1000</f>
        <v>15529.478159999999</v>
      </c>
      <c r="AA13" s="141">
        <v>13014431.209999995</v>
      </c>
      <c r="AB13" s="3">
        <v>16862</v>
      </c>
      <c r="AC13" s="3">
        <v>1096031.0000000005</v>
      </c>
      <c r="AD13" s="3">
        <f>AA13-AB13+AC13</f>
        <v>14093600.209999995</v>
      </c>
      <c r="AE13" s="3">
        <f>AD13/1000</f>
        <v>14093.600209999995</v>
      </c>
      <c r="AG13" s="141">
        <v>14495779.059999999</v>
      </c>
      <c r="AH13" s="3">
        <v>6599.66</v>
      </c>
      <c r="AI13" s="3">
        <v>2345023.6599999997</v>
      </c>
      <c r="AJ13" s="3">
        <f>AG13-AH13+AI13</f>
        <v>16834203.059999999</v>
      </c>
      <c r="AK13" s="3">
        <f>AJ13/1000</f>
        <v>16834.20306</v>
      </c>
      <c r="AM13" s="3">
        <v>24587278.880000003</v>
      </c>
      <c r="AN13" s="3">
        <v>28257</v>
      </c>
      <c r="AO13" s="3">
        <v>4135986.48</v>
      </c>
      <c r="AP13" s="3">
        <f>AM13-AN13+AO13</f>
        <v>28695008.360000003</v>
      </c>
      <c r="AQ13" s="3">
        <f>AP13/1000</f>
        <v>28695.008360000003</v>
      </c>
      <c r="AS13" s="3">
        <v>27334010.599999998</v>
      </c>
      <c r="AT13" s="3">
        <v>0</v>
      </c>
      <c r="AU13" s="3">
        <v>2842325.6000000006</v>
      </c>
      <c r="AV13" s="3">
        <f>AS13-AT13+AU13</f>
        <v>30176336.199999999</v>
      </c>
      <c r="AW13" s="3">
        <f>AV13/1000</f>
        <v>30176.336199999998</v>
      </c>
      <c r="AY13" s="3">
        <v>31661761.68</v>
      </c>
      <c r="AZ13" s="3">
        <v>0</v>
      </c>
      <c r="BA13" s="3">
        <v>1442951.99</v>
      </c>
      <c r="BB13" s="3">
        <f t="shared" ref="BB13:BB39" si="6">AY13-AZ13+BA13</f>
        <v>33104713.669999998</v>
      </c>
      <c r="BC13" s="3">
        <f t="shared" ref="BC13:BC39" si="7">BB13/1000</f>
        <v>33104.713669999997</v>
      </c>
      <c r="BE13" s="3">
        <v>30745871.760000002</v>
      </c>
      <c r="BF13" s="3">
        <v>0</v>
      </c>
      <c r="BG13" s="3">
        <v>1442951.99</v>
      </c>
      <c r="BH13" s="3">
        <f t="shared" ref="BH13:BH16" si="8">BE13-BF13+BG13</f>
        <v>32188823.75</v>
      </c>
      <c r="BI13" s="3">
        <f t="shared" ref="BI13:BI16" si="9">BH13/1000</f>
        <v>32188.82375</v>
      </c>
      <c r="BK13" s="3">
        <v>31047948.919999998</v>
      </c>
      <c r="BL13" s="3">
        <v>0</v>
      </c>
      <c r="BM13" s="3">
        <v>1857994.68</v>
      </c>
      <c r="BN13" s="3">
        <f t="shared" ref="BN13:BN16" si="10">BK13-BL13+BM13</f>
        <v>32905943.599999998</v>
      </c>
      <c r="BO13" s="3">
        <f t="shared" ref="BO13:BO16" si="11">BN13/1000</f>
        <v>32905.943599999999</v>
      </c>
      <c r="BQ13" s="3">
        <v>31355981.440000001</v>
      </c>
      <c r="BR13" s="3">
        <v>0</v>
      </c>
      <c r="BS13" s="3">
        <v>1547979.87</v>
      </c>
      <c r="BT13" s="3">
        <f t="shared" ref="BT13:BT16" si="12">BQ13-BR13+BS13</f>
        <v>32903961.310000002</v>
      </c>
      <c r="BU13" s="3">
        <f t="shared" ref="BU13:BU16" si="13">BT13/1000</f>
        <v>32903.961309999999</v>
      </c>
      <c r="BW13" s="3">
        <v>31823047.810000002</v>
      </c>
      <c r="BX13" s="3">
        <v>0</v>
      </c>
      <c r="BY13" s="3">
        <v>1600593.7999999998</v>
      </c>
      <c r="BZ13" s="3">
        <f t="shared" ref="BZ13:BZ16" si="14">BW13-BX13+BY13</f>
        <v>33423641.610000003</v>
      </c>
      <c r="CA13" s="3">
        <f t="shared" ref="CA13:CA16" si="15">BZ13/1000</f>
        <v>33423.641610000006</v>
      </c>
      <c r="CC13" s="3">
        <v>38305799.989999995</v>
      </c>
      <c r="CD13" s="3">
        <v>0</v>
      </c>
      <c r="CE13" s="3">
        <v>1831607.38</v>
      </c>
      <c r="CF13" s="3">
        <f t="shared" ref="CF13:CF16" si="16">CC13-CD13+CE13</f>
        <v>40137407.369999997</v>
      </c>
      <c r="CG13" s="3">
        <f t="shared" ref="CG13:CG16" si="17">CF13/1000</f>
        <v>40137.407370000001</v>
      </c>
    </row>
    <row r="14" spans="1:85" x14ac:dyDescent="0.2">
      <c r="A14" s="1" t="s">
        <v>5</v>
      </c>
      <c r="B14" s="1">
        <v>20998.856039999999</v>
      </c>
      <c r="C14" s="1">
        <v>27037.738829999998</v>
      </c>
      <c r="D14" s="1">
        <v>28793.391449999999</v>
      </c>
      <c r="E14" s="1">
        <v>26997.824670000002</v>
      </c>
      <c r="F14" s="1">
        <v>28261.519250000001</v>
      </c>
      <c r="G14" s="1">
        <v>25099.789660000002</v>
      </c>
      <c r="H14" s="1">
        <v>26997.824670000002</v>
      </c>
      <c r="I14" s="1">
        <v>15894.565189999999</v>
      </c>
      <c r="J14" s="1">
        <v>19869.326860000001</v>
      </c>
      <c r="K14" s="1">
        <f t="shared" si="3"/>
        <v>17619.32775</v>
      </c>
      <c r="L14" s="133">
        <f t="shared" si="4"/>
        <v>-11.323982567973118</v>
      </c>
      <c r="M14" s="133">
        <f t="shared" si="5"/>
        <v>-16.09386855913699</v>
      </c>
      <c r="N14" s="3"/>
      <c r="O14" s="3">
        <v>27596510.469999999</v>
      </c>
      <c r="P14" s="3">
        <v>0</v>
      </c>
      <c r="Q14" s="3">
        <v>393579.71</v>
      </c>
      <c r="R14" s="3">
        <f>O14-P14+Q14</f>
        <v>27990090.18</v>
      </c>
      <c r="S14" s="3">
        <f>R14/1000</f>
        <v>27990.090179999999</v>
      </c>
      <c r="U14" s="141">
        <v>27988212.219999999</v>
      </c>
      <c r="V14" s="3">
        <v>0</v>
      </c>
      <c r="W14" s="3">
        <v>838947.13</v>
      </c>
      <c r="X14" s="3">
        <f>U14-V14+W14</f>
        <v>28827159.349999998</v>
      </c>
      <c r="Y14" s="3">
        <f>X14/1000</f>
        <v>28827.159349999998</v>
      </c>
      <c r="AA14" s="141">
        <v>20547264.34</v>
      </c>
      <c r="AB14" s="3">
        <v>0</v>
      </c>
      <c r="AC14" s="3">
        <v>451591.7</v>
      </c>
      <c r="AD14" s="3">
        <f>AA14-AB14+AC14</f>
        <v>20998856.039999999</v>
      </c>
      <c r="AE14" s="3">
        <f>AD14/1000</f>
        <v>20998.856039999999</v>
      </c>
      <c r="AG14" s="141">
        <v>23460847.829999998</v>
      </c>
      <c r="AH14" s="3">
        <v>0</v>
      </c>
      <c r="AI14" s="3">
        <v>3576891.0000000009</v>
      </c>
      <c r="AJ14" s="3">
        <f>AG14-AH14+AI14</f>
        <v>27037738.829999998</v>
      </c>
      <c r="AK14" s="3">
        <f>AJ14/1000</f>
        <v>27037.738829999998</v>
      </c>
      <c r="AM14" s="3">
        <v>22259593.52</v>
      </c>
      <c r="AN14" s="3">
        <v>0</v>
      </c>
      <c r="AO14" s="3">
        <v>6533797.9299999997</v>
      </c>
      <c r="AP14" s="3">
        <f>AM14-AN14+AO14</f>
        <v>28793391.449999999</v>
      </c>
      <c r="AQ14" s="3">
        <f>AP14/1000</f>
        <v>28793.391449999999</v>
      </c>
      <c r="AS14" s="3">
        <v>19948691.609999999</v>
      </c>
      <c r="AT14" s="3">
        <v>0</v>
      </c>
      <c r="AU14" s="3">
        <v>7049133.0600000015</v>
      </c>
      <c r="AV14" s="3">
        <f>AS14-AT14+AU14</f>
        <v>26997824.670000002</v>
      </c>
      <c r="AW14" s="3">
        <f>AV14/1000</f>
        <v>26997.824670000002</v>
      </c>
      <c r="AY14" s="3">
        <v>22681104.23</v>
      </c>
      <c r="AZ14" s="3">
        <v>0</v>
      </c>
      <c r="BA14" s="3">
        <v>5580415.0199999986</v>
      </c>
      <c r="BB14" s="3">
        <f t="shared" si="6"/>
        <v>28261519.25</v>
      </c>
      <c r="BC14" s="3">
        <f t="shared" si="7"/>
        <v>28261.519250000001</v>
      </c>
      <c r="BE14" s="3">
        <v>21345457.540000003</v>
      </c>
      <c r="BF14" s="3">
        <v>0</v>
      </c>
      <c r="BG14" s="3">
        <v>3754332.12</v>
      </c>
      <c r="BH14" s="3">
        <f t="shared" si="8"/>
        <v>25099789.660000004</v>
      </c>
      <c r="BI14" s="3">
        <f t="shared" si="9"/>
        <v>25099.789660000002</v>
      </c>
      <c r="BK14" s="3">
        <v>16532379.59</v>
      </c>
      <c r="BL14" s="3">
        <v>0</v>
      </c>
      <c r="BM14" s="3">
        <v>4017025.2499999995</v>
      </c>
      <c r="BN14" s="3">
        <f t="shared" si="10"/>
        <v>20549404.84</v>
      </c>
      <c r="BO14" s="3">
        <f t="shared" si="11"/>
        <v>20549.404839999999</v>
      </c>
      <c r="BQ14" s="3">
        <v>12585136.129999999</v>
      </c>
      <c r="BR14" s="3">
        <v>0</v>
      </c>
      <c r="BS14" s="3">
        <v>3309429.0600000005</v>
      </c>
      <c r="BT14" s="3">
        <f t="shared" si="12"/>
        <v>15894565.189999999</v>
      </c>
      <c r="BU14" s="3">
        <f t="shared" si="13"/>
        <v>15894.565189999999</v>
      </c>
      <c r="BW14" s="3">
        <v>16460588.959999999</v>
      </c>
      <c r="BX14" s="3">
        <v>0</v>
      </c>
      <c r="BY14" s="3">
        <v>3408737.8999999994</v>
      </c>
      <c r="BZ14" s="3">
        <f t="shared" si="14"/>
        <v>19869326.859999999</v>
      </c>
      <c r="CA14" s="3">
        <f t="shared" si="15"/>
        <v>19869.326860000001</v>
      </c>
      <c r="CC14" s="3">
        <v>15234605.060000001</v>
      </c>
      <c r="CD14" s="3">
        <v>0</v>
      </c>
      <c r="CE14" s="3">
        <v>2384722.6899999995</v>
      </c>
      <c r="CF14" s="3">
        <f t="shared" si="16"/>
        <v>17619327.75</v>
      </c>
      <c r="CG14" s="3">
        <f t="shared" si="17"/>
        <v>17619.32775</v>
      </c>
    </row>
    <row r="15" spans="1:85" x14ac:dyDescent="0.2">
      <c r="A15" s="1" t="s">
        <v>6</v>
      </c>
      <c r="B15" s="1">
        <v>27391.025820000003</v>
      </c>
      <c r="C15" s="1">
        <v>48754.598250000003</v>
      </c>
      <c r="D15" s="1">
        <v>32374.295330000004</v>
      </c>
      <c r="E15" s="1">
        <v>26499.408149999999</v>
      </c>
      <c r="F15" s="1">
        <v>28729.853129999996</v>
      </c>
      <c r="G15" s="1">
        <v>37266.162319999996</v>
      </c>
      <c r="H15" s="1">
        <v>26499.408149999999</v>
      </c>
      <c r="I15" s="1">
        <v>31161.062119999999</v>
      </c>
      <c r="J15" s="1">
        <v>29899.181579999989</v>
      </c>
      <c r="K15" s="1">
        <f t="shared" si="3"/>
        <v>30283.772260000002</v>
      </c>
      <c r="L15" s="133">
        <f t="shared" si="4"/>
        <v>1.2862916631044863</v>
      </c>
      <c r="M15" s="133">
        <f t="shared" si="5"/>
        <v>10.560927725050053</v>
      </c>
      <c r="N15" s="3"/>
      <c r="O15" s="3">
        <v>26423980.850000009</v>
      </c>
      <c r="P15" s="3">
        <v>3715.47</v>
      </c>
      <c r="Q15" s="3">
        <v>1490498.7</v>
      </c>
      <c r="R15" s="3">
        <f>O15-P15+Q15</f>
        <v>27910764.080000009</v>
      </c>
      <c r="S15" s="3">
        <f>R15/1000</f>
        <v>27910.764080000008</v>
      </c>
      <c r="U15" s="141">
        <v>25106037.929999996</v>
      </c>
      <c r="V15" s="3">
        <v>5370.17</v>
      </c>
      <c r="W15" s="3">
        <v>1545309.15</v>
      </c>
      <c r="X15" s="3">
        <f>U15-V15+W15</f>
        <v>26645976.909999993</v>
      </c>
      <c r="Y15" s="3">
        <f>X15/1000</f>
        <v>26645.976909999994</v>
      </c>
      <c r="AA15" s="141">
        <v>25856869.680000003</v>
      </c>
      <c r="AB15" s="3">
        <v>5121.8</v>
      </c>
      <c r="AC15" s="3">
        <v>1539277.94</v>
      </c>
      <c r="AD15" s="3">
        <f>AA15-AB15+AC15</f>
        <v>27391025.820000004</v>
      </c>
      <c r="AE15" s="3">
        <f>AD15/1000</f>
        <v>27391.025820000003</v>
      </c>
      <c r="AG15" s="141">
        <v>46048999.140000001</v>
      </c>
      <c r="AH15" s="3">
        <v>4391.33</v>
      </c>
      <c r="AI15" s="3">
        <v>2709990.4400000004</v>
      </c>
      <c r="AJ15" s="3">
        <f>AG15-AH15+AI15</f>
        <v>48754598.25</v>
      </c>
      <c r="AK15" s="3">
        <f>AJ15/1000</f>
        <v>48754.598250000003</v>
      </c>
      <c r="AM15" s="3">
        <v>29388114.940000005</v>
      </c>
      <c r="AN15" s="3">
        <v>5628.4699999999993</v>
      </c>
      <c r="AO15" s="3">
        <v>2991808.86</v>
      </c>
      <c r="AP15" s="3">
        <f>AM15-AN15+AO15</f>
        <v>32374295.330000006</v>
      </c>
      <c r="AQ15" s="3">
        <f>AP15/1000</f>
        <v>32374.295330000004</v>
      </c>
      <c r="AS15" s="3">
        <v>24542059.379999999</v>
      </c>
      <c r="AT15" s="3">
        <v>10445.039999999999</v>
      </c>
      <c r="AU15" s="3">
        <v>1967793.8100000003</v>
      </c>
      <c r="AV15" s="3">
        <f>AS15-AT15+AU15</f>
        <v>26499408.149999999</v>
      </c>
      <c r="AW15" s="3">
        <f>AV15/1000</f>
        <v>26499.408149999999</v>
      </c>
      <c r="AY15" s="3">
        <v>26908764.839999996</v>
      </c>
      <c r="AZ15" s="3">
        <v>0</v>
      </c>
      <c r="BA15" s="3">
        <v>1821088.2900000003</v>
      </c>
      <c r="BB15" s="3">
        <f t="shared" si="6"/>
        <v>28729853.129999995</v>
      </c>
      <c r="BC15" s="3">
        <f t="shared" si="7"/>
        <v>28729.853129999996</v>
      </c>
      <c r="BE15" s="3">
        <v>35011084.099999994</v>
      </c>
      <c r="BF15" s="3">
        <v>0</v>
      </c>
      <c r="BG15" s="3">
        <v>2255078.2199999997</v>
      </c>
      <c r="BH15" s="3">
        <f t="shared" si="8"/>
        <v>37266162.319999993</v>
      </c>
      <c r="BI15" s="3">
        <f t="shared" si="9"/>
        <v>37266.162319999996</v>
      </c>
      <c r="BK15" s="3">
        <v>28928117.819999985</v>
      </c>
      <c r="BL15" s="3">
        <v>0</v>
      </c>
      <c r="BM15" s="3">
        <v>2995469.01</v>
      </c>
      <c r="BN15" s="3">
        <f t="shared" si="10"/>
        <v>31923586.829999983</v>
      </c>
      <c r="BO15" s="3">
        <f t="shared" si="11"/>
        <v>31923.586829999982</v>
      </c>
      <c r="BQ15" s="3">
        <v>28573203.149999999</v>
      </c>
      <c r="BR15" s="3">
        <v>0</v>
      </c>
      <c r="BS15" s="3">
        <v>2587858.9700000002</v>
      </c>
      <c r="BT15" s="3">
        <f t="shared" si="12"/>
        <v>31161062.119999997</v>
      </c>
      <c r="BU15" s="3">
        <f t="shared" si="13"/>
        <v>31161.062119999999</v>
      </c>
      <c r="BW15" s="3">
        <v>27884663.079999991</v>
      </c>
      <c r="BX15" s="3">
        <v>0</v>
      </c>
      <c r="BY15" s="3">
        <v>2014518.5000000005</v>
      </c>
      <c r="BZ15" s="3">
        <f t="shared" si="14"/>
        <v>29899181.579999991</v>
      </c>
      <c r="CA15" s="3">
        <f t="shared" si="15"/>
        <v>29899.181579999989</v>
      </c>
      <c r="CC15" s="3">
        <v>28431536.510000002</v>
      </c>
      <c r="CD15" s="3">
        <v>0</v>
      </c>
      <c r="CE15" s="3">
        <v>1852235.75</v>
      </c>
      <c r="CF15" s="3">
        <f t="shared" si="16"/>
        <v>30283772.260000002</v>
      </c>
      <c r="CG15" s="3">
        <f t="shared" si="17"/>
        <v>30283.772260000002</v>
      </c>
    </row>
    <row r="16" spans="1:85" x14ac:dyDescent="0.2">
      <c r="A16" s="1" t="s">
        <v>7</v>
      </c>
      <c r="B16" s="1">
        <v>2980.9489099999996</v>
      </c>
      <c r="C16" s="1">
        <v>3249.2194100000002</v>
      </c>
      <c r="D16" s="1">
        <v>2770.3303599999999</v>
      </c>
      <c r="E16" s="1">
        <v>2883.0970499999999</v>
      </c>
      <c r="F16" s="1">
        <v>2679.1137200000007</v>
      </c>
      <c r="G16" s="1">
        <v>2678.7196400000003</v>
      </c>
      <c r="H16" s="1">
        <v>2883.0970499999999</v>
      </c>
      <c r="I16" s="1">
        <v>2549.8776899999998</v>
      </c>
      <c r="J16" s="1">
        <v>2882.4951500000002</v>
      </c>
      <c r="K16" s="1">
        <f t="shared" si="3"/>
        <v>3309.7050600000007</v>
      </c>
      <c r="L16" s="133">
        <f t="shared" si="4"/>
        <v>14.820837079292241</v>
      </c>
      <c r="M16" s="133">
        <f t="shared" si="5"/>
        <v>11.028573783909671</v>
      </c>
      <c r="N16" s="3"/>
      <c r="O16" s="3">
        <v>3292318.66</v>
      </c>
      <c r="P16" s="3">
        <v>14304.67</v>
      </c>
      <c r="Q16" s="3">
        <v>320619.56</v>
      </c>
      <c r="R16" s="3">
        <f>O16-P16+Q16</f>
        <v>3598633.5500000003</v>
      </c>
      <c r="S16" s="3">
        <f>R16/1000</f>
        <v>3598.6335500000005</v>
      </c>
      <c r="U16" s="141">
        <v>3221178.08</v>
      </c>
      <c r="V16" s="3">
        <v>28893.83</v>
      </c>
      <c r="W16" s="3">
        <v>372208.03</v>
      </c>
      <c r="X16" s="3">
        <f>U16-V16+W16</f>
        <v>3564492.2800000003</v>
      </c>
      <c r="Y16" s="3">
        <f>X16/1000</f>
        <v>3564.4922800000004</v>
      </c>
      <c r="AA16" s="141">
        <v>2602465.81</v>
      </c>
      <c r="AB16" s="3">
        <v>20753.739999999998</v>
      </c>
      <c r="AC16" s="3">
        <v>399236.84</v>
      </c>
      <c r="AD16" s="3">
        <f>AA16-AB16+AC16</f>
        <v>2980948.9099999997</v>
      </c>
      <c r="AE16" s="3">
        <f>AD16/1000</f>
        <v>2980.9489099999996</v>
      </c>
      <c r="AG16" s="141">
        <v>2614791.77</v>
      </c>
      <c r="AH16" s="3">
        <v>15192.45</v>
      </c>
      <c r="AI16" s="3">
        <v>649620.09000000008</v>
      </c>
      <c r="AJ16" s="3">
        <f>AG16-AH16+AI16</f>
        <v>3249219.41</v>
      </c>
      <c r="AK16" s="3">
        <f>AJ16/1000</f>
        <v>3249.2194100000002</v>
      </c>
      <c r="AM16" s="3">
        <v>2342957.88</v>
      </c>
      <c r="AN16" s="3">
        <v>15591.52</v>
      </c>
      <c r="AO16" s="3">
        <v>442963.99999999994</v>
      </c>
      <c r="AP16" s="3">
        <f>AM16-AN16+AO16</f>
        <v>2770330.36</v>
      </c>
      <c r="AQ16" s="3">
        <f>AP16/1000</f>
        <v>2770.3303599999999</v>
      </c>
      <c r="AS16" s="3">
        <v>2512175.9</v>
      </c>
      <c r="AT16" s="3">
        <v>12052.789999999999</v>
      </c>
      <c r="AU16" s="3">
        <v>382973.93999999994</v>
      </c>
      <c r="AV16" s="3">
        <f>AS16-AT16+AU16</f>
        <v>2883097.05</v>
      </c>
      <c r="AW16" s="3">
        <f>AV16/1000</f>
        <v>2883.0970499999999</v>
      </c>
      <c r="AY16" s="3">
        <v>2333886.7100000004</v>
      </c>
      <c r="AZ16" s="3">
        <v>14879.570000000002</v>
      </c>
      <c r="BA16" s="3">
        <v>360106.58</v>
      </c>
      <c r="BB16" s="3">
        <f t="shared" si="6"/>
        <v>2679113.7200000007</v>
      </c>
      <c r="BC16" s="3">
        <f t="shared" si="7"/>
        <v>2679.1137200000007</v>
      </c>
      <c r="BE16" s="3">
        <v>2560445.9700000002</v>
      </c>
      <c r="BF16" s="3">
        <v>20179.420000000002</v>
      </c>
      <c r="BG16" s="3">
        <v>138453.09000000003</v>
      </c>
      <c r="BH16" s="3">
        <f t="shared" si="8"/>
        <v>2678719.64</v>
      </c>
      <c r="BI16" s="3">
        <f t="shared" si="9"/>
        <v>2678.7196400000003</v>
      </c>
      <c r="BK16" s="3">
        <v>2563946.56</v>
      </c>
      <c r="BL16" s="3">
        <v>32057.67</v>
      </c>
      <c r="BM16" s="3">
        <v>212185.76000000004</v>
      </c>
      <c r="BN16" s="3">
        <f t="shared" si="10"/>
        <v>2744074.6500000004</v>
      </c>
      <c r="BO16" s="3">
        <f t="shared" si="11"/>
        <v>2744.0746500000005</v>
      </c>
      <c r="BQ16" s="3">
        <v>2425595.4500000002</v>
      </c>
      <c r="BR16" s="3">
        <v>28267.22</v>
      </c>
      <c r="BS16" s="3">
        <v>152549.45999999996</v>
      </c>
      <c r="BT16" s="3">
        <f t="shared" si="12"/>
        <v>2549877.69</v>
      </c>
      <c r="BU16" s="3">
        <f t="shared" si="13"/>
        <v>2549.8776899999998</v>
      </c>
      <c r="BW16" s="3">
        <v>2693745.39</v>
      </c>
      <c r="BX16" s="3">
        <v>0</v>
      </c>
      <c r="BY16" s="3">
        <v>188749.76000000004</v>
      </c>
      <c r="BZ16" s="3">
        <f t="shared" si="14"/>
        <v>2882495.1500000004</v>
      </c>
      <c r="CA16" s="3">
        <f t="shared" si="15"/>
        <v>2882.4951500000002</v>
      </c>
      <c r="CC16" s="3">
        <v>3159906.7700000005</v>
      </c>
      <c r="CD16" s="3">
        <v>0</v>
      </c>
      <c r="CE16" s="3">
        <v>149798.29</v>
      </c>
      <c r="CF16" s="3">
        <f t="shared" si="16"/>
        <v>3309705.0600000005</v>
      </c>
      <c r="CG16" s="3">
        <f t="shared" si="17"/>
        <v>3309.7050600000007</v>
      </c>
    </row>
    <row r="17" spans="1:85" x14ac:dyDescent="0.2">
      <c r="L17" s="133"/>
      <c r="M17" s="133"/>
      <c r="N17" s="3"/>
      <c r="P17" s="50"/>
      <c r="U17" s="141"/>
      <c r="V17" s="50"/>
      <c r="AA17" s="141"/>
      <c r="AB17" s="50"/>
      <c r="AG17" s="141"/>
      <c r="AH17" s="50"/>
    </row>
    <row r="18" spans="1:85" x14ac:dyDescent="0.2">
      <c r="A18" s="1" t="s">
        <v>8</v>
      </c>
      <c r="B18" s="1">
        <v>1263.9775199999999</v>
      </c>
      <c r="C18" s="1">
        <v>1235.3475999999998</v>
      </c>
      <c r="D18" s="1">
        <v>1123.2915399999999</v>
      </c>
      <c r="E18" s="1">
        <v>914.63399000000004</v>
      </c>
      <c r="F18" s="1">
        <v>1083.9968600000002</v>
      </c>
      <c r="G18" s="1">
        <v>1180.4506399999998</v>
      </c>
      <c r="H18" s="1">
        <v>914.63399000000004</v>
      </c>
      <c r="I18" s="1">
        <v>1278.5023700000002</v>
      </c>
      <c r="J18" s="1">
        <v>1248.2737600000003</v>
      </c>
      <c r="K18" s="1">
        <f t="shared" si="3"/>
        <v>1117.2076800000002</v>
      </c>
      <c r="L18" s="133">
        <f t="shared" ref="L18:L22" si="18">(K18-J18)*100/J18</f>
        <v>-10.49978652118747</v>
      </c>
      <c r="M18" s="133">
        <f t="shared" ref="M18:M22" si="19">(K18-B18)*100/B18</f>
        <v>-11.611744487354468</v>
      </c>
      <c r="N18" s="3"/>
      <c r="O18" s="3">
        <v>1253443.29</v>
      </c>
      <c r="P18" s="3">
        <v>0</v>
      </c>
      <c r="Q18" s="3">
        <v>119462.66</v>
      </c>
      <c r="R18" s="3">
        <f>O18-P18+Q18</f>
        <v>1372905.95</v>
      </c>
      <c r="S18" s="3">
        <f>R18/1000</f>
        <v>1372.9059499999998</v>
      </c>
      <c r="U18" s="141">
        <v>1579464.8</v>
      </c>
      <c r="V18" s="3">
        <v>0</v>
      </c>
      <c r="W18" s="3">
        <v>216780.5</v>
      </c>
      <c r="X18" s="3">
        <f>U18-V18+W18</f>
        <v>1796245.3</v>
      </c>
      <c r="Y18" s="3">
        <f>X18/1000</f>
        <v>1796.2453</v>
      </c>
      <c r="AA18" s="141">
        <v>1000272.04</v>
      </c>
      <c r="AB18" s="3">
        <v>0</v>
      </c>
      <c r="AC18" s="3">
        <v>263705.48</v>
      </c>
      <c r="AD18" s="3">
        <f>AA18-AB18+AC18</f>
        <v>1263977.52</v>
      </c>
      <c r="AE18" s="3">
        <f>AD18/1000</f>
        <v>1263.9775199999999</v>
      </c>
      <c r="AG18" s="141">
        <v>850140</v>
      </c>
      <c r="AH18" s="3">
        <v>0</v>
      </c>
      <c r="AI18" s="3">
        <v>385207.59999999992</v>
      </c>
      <c r="AJ18" s="3">
        <f>AG18-AH18+AI18</f>
        <v>1235347.5999999999</v>
      </c>
      <c r="AK18" s="3">
        <f>AJ18/1000</f>
        <v>1235.3475999999998</v>
      </c>
      <c r="AM18" s="3">
        <v>836222.33000000007</v>
      </c>
      <c r="AN18" s="3">
        <v>0</v>
      </c>
      <c r="AO18" s="3">
        <v>287069.21000000002</v>
      </c>
      <c r="AP18" s="3">
        <f>AM18-AN18+AO18</f>
        <v>1123291.54</v>
      </c>
      <c r="AQ18" s="3">
        <f>AP18/1000</f>
        <v>1123.2915399999999</v>
      </c>
      <c r="AS18" s="3">
        <v>666707.93999999994</v>
      </c>
      <c r="AT18" s="3">
        <v>0</v>
      </c>
      <c r="AU18" s="3">
        <v>247926.05000000008</v>
      </c>
      <c r="AV18" s="3">
        <f>AS18-AT18+AU18</f>
        <v>914633.99</v>
      </c>
      <c r="AW18" s="3">
        <f>AV18/1000</f>
        <v>914.63399000000004</v>
      </c>
      <c r="AY18" s="3">
        <v>893270.89</v>
      </c>
      <c r="AZ18" s="3">
        <v>0</v>
      </c>
      <c r="BA18" s="3">
        <v>190725.97</v>
      </c>
      <c r="BB18" s="3">
        <f t="shared" si="6"/>
        <v>1083996.8600000001</v>
      </c>
      <c r="BC18" s="3">
        <f t="shared" si="7"/>
        <v>1083.9968600000002</v>
      </c>
      <c r="BE18" s="3">
        <v>1003260.82</v>
      </c>
      <c r="BF18" s="3">
        <v>0</v>
      </c>
      <c r="BG18" s="3">
        <v>177189.81999999995</v>
      </c>
      <c r="BH18" s="3">
        <f t="shared" ref="BH18:BH39" si="20">BE18-BF18+BG18</f>
        <v>1180450.6399999999</v>
      </c>
      <c r="BI18" s="3">
        <f t="shared" ref="BI18:BI39" si="21">BH18/1000</f>
        <v>1180.4506399999998</v>
      </c>
      <c r="BK18" s="3">
        <v>1011746.77</v>
      </c>
      <c r="BL18" s="3">
        <v>0</v>
      </c>
      <c r="BM18" s="3">
        <v>164027.89000000004</v>
      </c>
      <c r="BN18" s="3">
        <f t="shared" ref="BN18:BN39" si="22">BK18-BL18+BM18</f>
        <v>1175774.6600000001</v>
      </c>
      <c r="BO18" s="3">
        <f t="shared" ref="BO18:BO39" si="23">BN18/1000</f>
        <v>1175.77466</v>
      </c>
      <c r="BQ18" s="3">
        <v>1106084</v>
      </c>
      <c r="BR18" s="3">
        <v>0</v>
      </c>
      <c r="BS18" s="3">
        <v>172418.37</v>
      </c>
      <c r="BT18" s="3">
        <f t="shared" ref="BT18:BT39" si="24">BQ18-BR18+BS18</f>
        <v>1278502.3700000001</v>
      </c>
      <c r="BU18" s="3">
        <f t="shared" ref="BU18:BU39" si="25">BT18/1000</f>
        <v>1278.5023700000002</v>
      </c>
      <c r="BW18" s="3">
        <v>1057172.4900000002</v>
      </c>
      <c r="BX18" s="3">
        <v>0</v>
      </c>
      <c r="BY18" s="3">
        <v>191101.27000000002</v>
      </c>
      <c r="BZ18" s="3">
        <f t="shared" ref="BZ18:BZ22" si="26">BW18-BX18+BY18</f>
        <v>1248273.7600000002</v>
      </c>
      <c r="CA18" s="3">
        <f t="shared" ref="CA18:CA22" si="27">BZ18/1000</f>
        <v>1248.2737600000003</v>
      </c>
      <c r="CC18" s="3">
        <v>1023733.1000000001</v>
      </c>
      <c r="CD18" s="3">
        <v>0</v>
      </c>
      <c r="CE18" s="3">
        <v>93474.58</v>
      </c>
      <c r="CF18" s="3">
        <f t="shared" ref="CF18:CF22" si="28">CC18-CD18+CE18</f>
        <v>1117207.6800000002</v>
      </c>
      <c r="CG18" s="3">
        <f t="shared" ref="CG18:CG22" si="29">CF18/1000</f>
        <v>1117.2076800000002</v>
      </c>
    </row>
    <row r="19" spans="1:85" x14ac:dyDescent="0.2">
      <c r="A19" s="1" t="s">
        <v>9</v>
      </c>
      <c r="B19" s="1">
        <v>8976.7979099999993</v>
      </c>
      <c r="C19" s="1">
        <v>10418.64688</v>
      </c>
      <c r="D19" s="1">
        <v>8649.6299999999992</v>
      </c>
      <c r="E19" s="1">
        <v>9612.5217200000006</v>
      </c>
      <c r="F19" s="1">
        <v>8999.9438699999992</v>
      </c>
      <c r="G19" s="1">
        <v>8156.9546500000024</v>
      </c>
      <c r="H19" s="1">
        <v>9612.5217200000006</v>
      </c>
      <c r="I19" s="1">
        <v>7923.9914899999994</v>
      </c>
      <c r="J19" s="1">
        <v>8468.9797600000002</v>
      </c>
      <c r="K19" s="1">
        <f t="shared" si="3"/>
        <v>8429.2967999999964</v>
      </c>
      <c r="L19" s="133">
        <f t="shared" si="18"/>
        <v>-0.46856836507546135</v>
      </c>
      <c r="M19" s="133">
        <f t="shared" si="19"/>
        <v>-6.0990691278690372</v>
      </c>
      <c r="N19" s="3"/>
      <c r="O19" s="3">
        <v>7678901.2999999952</v>
      </c>
      <c r="P19" s="3">
        <v>18691.75</v>
      </c>
      <c r="Q19" s="3">
        <v>393453.98</v>
      </c>
      <c r="R19" s="3">
        <f>O19-P19+Q19</f>
        <v>8053663.5299999956</v>
      </c>
      <c r="S19" s="3">
        <f>R19/1000</f>
        <v>8053.6635299999953</v>
      </c>
      <c r="U19" s="141">
        <v>6722681.4199999999</v>
      </c>
      <c r="V19" s="3">
        <v>0</v>
      </c>
      <c r="W19" s="3">
        <v>334454.90000000002</v>
      </c>
      <c r="X19" s="3">
        <f>U19-V19+W19</f>
        <v>7057136.3200000003</v>
      </c>
      <c r="Y19" s="3">
        <f>X19/1000</f>
        <v>7057.1363200000005</v>
      </c>
      <c r="AA19" s="141">
        <v>8471676.4299999997</v>
      </c>
      <c r="AB19" s="3">
        <v>0</v>
      </c>
      <c r="AC19" s="3">
        <v>505121.47999999992</v>
      </c>
      <c r="AD19" s="3">
        <f>AA19-AB19+AC19</f>
        <v>8976797.9100000001</v>
      </c>
      <c r="AE19" s="3">
        <f>AD19/1000</f>
        <v>8976.7979099999993</v>
      </c>
      <c r="AG19" s="141">
        <v>9099881.7100000009</v>
      </c>
      <c r="AH19" s="3">
        <v>0</v>
      </c>
      <c r="AI19" s="3">
        <v>1318765.1700000002</v>
      </c>
      <c r="AJ19" s="3">
        <f>AG19-AH19+AI19</f>
        <v>10418646.880000001</v>
      </c>
      <c r="AK19" s="3">
        <f>AJ19/1000</f>
        <v>10418.64688</v>
      </c>
      <c r="AM19" s="3">
        <v>7719274.1999999993</v>
      </c>
      <c r="AN19" s="3">
        <v>0</v>
      </c>
      <c r="AO19" s="3">
        <v>930355.79999999993</v>
      </c>
      <c r="AP19" s="3">
        <f>AM19-AN19+AO19</f>
        <v>8649630</v>
      </c>
      <c r="AQ19" s="3">
        <f>AP19/1000</f>
        <v>8649.6299999999992</v>
      </c>
      <c r="AS19" s="3">
        <v>8589502.6699999999</v>
      </c>
      <c r="AT19" s="3">
        <v>0</v>
      </c>
      <c r="AU19" s="3">
        <v>1023019.05</v>
      </c>
      <c r="AV19" s="3">
        <f>AS19-AT19+AU19</f>
        <v>9612521.7200000007</v>
      </c>
      <c r="AW19" s="3">
        <f>AV19/1000</f>
        <v>9612.5217200000006</v>
      </c>
      <c r="AY19" s="3">
        <v>8342595.4399999995</v>
      </c>
      <c r="AZ19" s="3">
        <v>0</v>
      </c>
      <c r="BA19" s="3">
        <v>657348.42999999993</v>
      </c>
      <c r="BB19" s="3">
        <f t="shared" si="6"/>
        <v>8999943.8699999992</v>
      </c>
      <c r="BC19" s="3">
        <f t="shared" si="7"/>
        <v>8999.9438699999992</v>
      </c>
      <c r="BE19" s="3">
        <v>7701148.2800000021</v>
      </c>
      <c r="BF19" s="3">
        <v>0</v>
      </c>
      <c r="BG19" s="3">
        <v>455806.37</v>
      </c>
      <c r="BH19" s="3">
        <f t="shared" si="20"/>
        <v>8156954.6500000022</v>
      </c>
      <c r="BI19" s="3">
        <f t="shared" si="21"/>
        <v>8156.9546500000024</v>
      </c>
      <c r="BK19" s="3">
        <v>8117185.1400000006</v>
      </c>
      <c r="BL19" s="3">
        <v>0</v>
      </c>
      <c r="BM19" s="3">
        <v>491529.06</v>
      </c>
      <c r="BN19" s="3">
        <f t="shared" si="22"/>
        <v>8608714.2000000011</v>
      </c>
      <c r="BO19" s="3">
        <f t="shared" si="23"/>
        <v>8608.7142000000003</v>
      </c>
      <c r="BQ19" s="3">
        <v>7327645.0399999991</v>
      </c>
      <c r="BR19" s="3">
        <v>0</v>
      </c>
      <c r="BS19" s="3">
        <v>596346.44999999995</v>
      </c>
      <c r="BT19" s="3">
        <f t="shared" si="24"/>
        <v>7923991.4899999993</v>
      </c>
      <c r="BU19" s="3">
        <f t="shared" si="25"/>
        <v>7923.9914899999994</v>
      </c>
      <c r="BW19" s="3">
        <v>8031022.3100000005</v>
      </c>
      <c r="BX19" s="3">
        <v>0</v>
      </c>
      <c r="BY19" s="3">
        <v>437957.44999999995</v>
      </c>
      <c r="BZ19" s="3">
        <f t="shared" si="26"/>
        <v>8468979.7599999998</v>
      </c>
      <c r="CA19" s="3">
        <f t="shared" si="27"/>
        <v>8468.9797600000002</v>
      </c>
      <c r="CC19" s="3">
        <v>7835933.339999998</v>
      </c>
      <c r="CD19" s="3">
        <v>161.82</v>
      </c>
      <c r="CE19" s="3">
        <v>593525.27999999991</v>
      </c>
      <c r="CF19" s="3">
        <f t="shared" si="28"/>
        <v>8429296.799999997</v>
      </c>
      <c r="CG19" s="3">
        <f t="shared" si="29"/>
        <v>8429.2967999999964</v>
      </c>
    </row>
    <row r="20" spans="1:85" x14ac:dyDescent="0.2">
      <c r="A20" s="1" t="s">
        <v>10</v>
      </c>
      <c r="B20" s="1">
        <v>3575.2915699999999</v>
      </c>
      <c r="C20" s="1">
        <v>3181.1709500000002</v>
      </c>
      <c r="D20" s="1">
        <v>2716.6153899999995</v>
      </c>
      <c r="E20" s="1">
        <v>3055.9956299999999</v>
      </c>
      <c r="F20" s="1">
        <v>3993.7271799999999</v>
      </c>
      <c r="G20" s="1">
        <v>4060.1049299999995</v>
      </c>
      <c r="H20" s="1">
        <v>3055.9956299999999</v>
      </c>
      <c r="I20" s="1">
        <v>3430.7133899999999</v>
      </c>
      <c r="J20" s="1">
        <v>4864.3098</v>
      </c>
      <c r="K20" s="1">
        <f t="shared" si="3"/>
        <v>4972.2856499999998</v>
      </c>
      <c r="L20" s="133">
        <f t="shared" si="18"/>
        <v>2.2197568501907465</v>
      </c>
      <c r="M20" s="133">
        <f t="shared" si="19"/>
        <v>39.073570718597367</v>
      </c>
      <c r="N20" s="3"/>
      <c r="O20" s="3">
        <v>3095297.33</v>
      </c>
      <c r="P20" s="3">
        <v>0</v>
      </c>
      <c r="Q20" s="3">
        <v>179206.86</v>
      </c>
      <c r="R20" s="3">
        <f>O20-P20+Q20</f>
        <v>3274504.19</v>
      </c>
      <c r="S20" s="3">
        <f>R20/1000</f>
        <v>3274.5041900000001</v>
      </c>
      <c r="U20" s="141">
        <v>3196669.56</v>
      </c>
      <c r="V20" s="3">
        <v>0</v>
      </c>
      <c r="W20" s="3">
        <v>199268.66</v>
      </c>
      <c r="X20" s="3">
        <f>U20-V20+W20</f>
        <v>3395938.22</v>
      </c>
      <c r="Y20" s="3">
        <f>X20/1000</f>
        <v>3395.93822</v>
      </c>
      <c r="AA20" s="141">
        <v>3337872.5</v>
      </c>
      <c r="AB20" s="3">
        <v>0</v>
      </c>
      <c r="AC20" s="3">
        <v>237419.07000000004</v>
      </c>
      <c r="AD20" s="3">
        <f>AA20-AB20+AC20</f>
        <v>3575291.57</v>
      </c>
      <c r="AE20" s="3">
        <f>AD20/1000</f>
        <v>3575.2915699999999</v>
      </c>
      <c r="AG20" s="141">
        <v>2780869.88</v>
      </c>
      <c r="AH20" s="3">
        <v>0</v>
      </c>
      <c r="AI20" s="3">
        <v>400301.07000000007</v>
      </c>
      <c r="AJ20" s="3">
        <f>AG20-AH20+AI20</f>
        <v>3181170.95</v>
      </c>
      <c r="AK20" s="3">
        <f>AJ20/1000</f>
        <v>3181.1709500000002</v>
      </c>
      <c r="AM20" s="3">
        <v>2266800.5799999996</v>
      </c>
      <c r="AN20" s="3">
        <v>0</v>
      </c>
      <c r="AO20" s="3">
        <v>449814.81</v>
      </c>
      <c r="AP20" s="3">
        <f>AM20-AN20+AO20</f>
        <v>2716615.3899999997</v>
      </c>
      <c r="AQ20" s="3">
        <f>AP20/1000</f>
        <v>2716.6153899999995</v>
      </c>
      <c r="AS20" s="3">
        <v>2793248.48</v>
      </c>
      <c r="AT20" s="3">
        <v>0</v>
      </c>
      <c r="AU20" s="3">
        <v>262747.14999999997</v>
      </c>
      <c r="AV20" s="3">
        <f>AS20-AT20+AU20</f>
        <v>3055995.63</v>
      </c>
      <c r="AW20" s="3">
        <f>AV20/1000</f>
        <v>3055.9956299999999</v>
      </c>
      <c r="AY20" s="3">
        <v>3643215.3899999997</v>
      </c>
      <c r="AZ20" s="3">
        <v>0</v>
      </c>
      <c r="BA20" s="3">
        <v>350511.79</v>
      </c>
      <c r="BB20" s="3">
        <f t="shared" si="6"/>
        <v>3993727.1799999997</v>
      </c>
      <c r="BC20" s="3">
        <f t="shared" si="7"/>
        <v>3993.7271799999999</v>
      </c>
      <c r="BE20" s="3">
        <v>3790756.6599999997</v>
      </c>
      <c r="BF20" s="3">
        <v>0</v>
      </c>
      <c r="BG20" s="3">
        <v>269348.27000000008</v>
      </c>
      <c r="BH20" s="3">
        <f t="shared" si="20"/>
        <v>4060104.9299999997</v>
      </c>
      <c r="BI20" s="3">
        <f t="shared" si="21"/>
        <v>4060.1049299999995</v>
      </c>
      <c r="BK20" s="3">
        <v>4631464.4500000011</v>
      </c>
      <c r="BL20" s="3">
        <v>0</v>
      </c>
      <c r="BM20" s="3">
        <v>269367.78999999998</v>
      </c>
      <c r="BN20" s="3">
        <f t="shared" si="22"/>
        <v>4900832.2400000012</v>
      </c>
      <c r="BO20" s="3">
        <f t="shared" si="23"/>
        <v>4900.8322400000015</v>
      </c>
      <c r="BQ20" s="3">
        <v>3064303.7199999997</v>
      </c>
      <c r="BR20" s="3">
        <v>0</v>
      </c>
      <c r="BS20" s="3">
        <v>366409.66999999993</v>
      </c>
      <c r="BT20" s="3">
        <f t="shared" si="24"/>
        <v>3430713.3899999997</v>
      </c>
      <c r="BU20" s="3">
        <f t="shared" si="25"/>
        <v>3430.7133899999999</v>
      </c>
      <c r="BW20" s="3">
        <v>4679831.6899999995</v>
      </c>
      <c r="BX20" s="3">
        <v>0</v>
      </c>
      <c r="BY20" s="3">
        <v>184478.11</v>
      </c>
      <c r="BZ20" s="3">
        <f t="shared" si="26"/>
        <v>4864309.8</v>
      </c>
      <c r="CA20" s="3">
        <f t="shared" si="27"/>
        <v>4864.3098</v>
      </c>
      <c r="CC20" s="3">
        <v>4718208.22</v>
      </c>
      <c r="CD20" s="3">
        <v>0</v>
      </c>
      <c r="CE20" s="3">
        <v>254077.43</v>
      </c>
      <c r="CF20" s="3">
        <f t="shared" si="28"/>
        <v>4972285.6499999994</v>
      </c>
      <c r="CG20" s="3">
        <f t="shared" si="29"/>
        <v>4972.2856499999998</v>
      </c>
    </row>
    <row r="21" spans="1:85" x14ac:dyDescent="0.2">
      <c r="A21" s="1" t="s">
        <v>11</v>
      </c>
      <c r="B21" s="1">
        <v>7995.2089499999993</v>
      </c>
      <c r="C21" s="1">
        <v>6802.1990600000008</v>
      </c>
      <c r="D21" s="1">
        <v>4607.2891099999997</v>
      </c>
      <c r="E21" s="1">
        <v>5265.6119400000007</v>
      </c>
      <c r="F21" s="1">
        <v>5562.4944900000019</v>
      </c>
      <c r="G21" s="1">
        <v>10923.163550000001</v>
      </c>
      <c r="H21" s="1">
        <v>5265.6119400000007</v>
      </c>
      <c r="I21" s="1">
        <v>6101.0713199999982</v>
      </c>
      <c r="J21" s="1">
        <v>5809.7581299999983</v>
      </c>
      <c r="K21" s="1">
        <f t="shared" si="3"/>
        <v>6198.9103199999981</v>
      </c>
      <c r="L21" s="133">
        <f t="shared" si="18"/>
        <v>6.6982511370055944</v>
      </c>
      <c r="M21" s="133">
        <f t="shared" si="19"/>
        <v>-22.467188052664984</v>
      </c>
      <c r="N21" s="3"/>
      <c r="O21" s="3">
        <v>10674897.529999999</v>
      </c>
      <c r="P21" s="3">
        <v>68738.69</v>
      </c>
      <c r="Q21" s="3">
        <v>295117.71999999997</v>
      </c>
      <c r="R21" s="3">
        <f>O21-P21+Q21</f>
        <v>10901276.560000001</v>
      </c>
      <c r="S21" s="3">
        <f>R21/1000</f>
        <v>10901.27656</v>
      </c>
      <c r="U21" s="141">
        <v>9459957.209999999</v>
      </c>
      <c r="V21" s="3">
        <v>46471.23</v>
      </c>
      <c r="W21" s="3">
        <v>346951.09</v>
      </c>
      <c r="X21" s="3">
        <f>U21-V21+W21</f>
        <v>9760437.0699999984</v>
      </c>
      <c r="Y21" s="3">
        <f>X21/1000</f>
        <v>9760.4370699999981</v>
      </c>
      <c r="AA21" s="141">
        <v>7676044.419999999</v>
      </c>
      <c r="AB21" s="3">
        <v>52921.18</v>
      </c>
      <c r="AC21" s="3">
        <v>372085.71000000008</v>
      </c>
      <c r="AD21" s="3">
        <f>AA21-AB21+AC21</f>
        <v>7995208.9499999993</v>
      </c>
      <c r="AE21" s="3">
        <f>AD21/1000</f>
        <v>7995.2089499999993</v>
      </c>
      <c r="AG21" s="141">
        <v>6161337.2400000012</v>
      </c>
      <c r="AH21" s="3">
        <v>43273.979999999996</v>
      </c>
      <c r="AI21" s="3">
        <v>684135.8</v>
      </c>
      <c r="AJ21" s="3">
        <f>AG21-AH21+AI21</f>
        <v>6802199.0600000005</v>
      </c>
      <c r="AK21" s="3">
        <f>AJ21/1000</f>
        <v>6802.1990600000008</v>
      </c>
      <c r="AM21" s="3">
        <v>4166508.38</v>
      </c>
      <c r="AN21" s="3">
        <v>70141.989999999991</v>
      </c>
      <c r="AO21" s="3">
        <v>510922.72000000003</v>
      </c>
      <c r="AP21" s="3">
        <f>AM21-AN21+AO21</f>
        <v>4607289.1099999994</v>
      </c>
      <c r="AQ21" s="3">
        <f>AP21/1000</f>
        <v>4607.2891099999997</v>
      </c>
      <c r="AS21" s="3">
        <v>4850027.54</v>
      </c>
      <c r="AT21" s="3">
        <v>40139.46</v>
      </c>
      <c r="AU21" s="3">
        <v>455723.85999999993</v>
      </c>
      <c r="AV21" s="3">
        <f>AS21-AT21+AU21</f>
        <v>5265611.9400000004</v>
      </c>
      <c r="AW21" s="3">
        <f>AV21/1000</f>
        <v>5265.6119400000007</v>
      </c>
      <c r="AY21" s="3">
        <v>5474610.7600000016</v>
      </c>
      <c r="AZ21" s="3">
        <v>56747.920000000013</v>
      </c>
      <c r="BA21" s="3">
        <v>144631.65</v>
      </c>
      <c r="BB21" s="3">
        <f t="shared" si="6"/>
        <v>5562494.4900000021</v>
      </c>
      <c r="BC21" s="3">
        <f t="shared" si="7"/>
        <v>5562.4944900000019</v>
      </c>
      <c r="BE21" s="3">
        <v>10812874.720000001</v>
      </c>
      <c r="BF21" s="3">
        <v>60709.77</v>
      </c>
      <c r="BG21" s="3">
        <v>170998.6</v>
      </c>
      <c r="BH21" s="3">
        <f t="shared" si="20"/>
        <v>10923163.550000001</v>
      </c>
      <c r="BI21" s="3">
        <f t="shared" si="21"/>
        <v>10923.163550000001</v>
      </c>
      <c r="BK21" s="3">
        <v>8739786.4000000004</v>
      </c>
      <c r="BL21" s="3">
        <v>106267.38</v>
      </c>
      <c r="BM21" s="3">
        <v>187970.47999999998</v>
      </c>
      <c r="BN21" s="3">
        <f t="shared" si="22"/>
        <v>8821489.5</v>
      </c>
      <c r="BO21" s="3">
        <f t="shared" si="23"/>
        <v>8821.4894999999997</v>
      </c>
      <c r="BQ21" s="3">
        <v>5943156.9699999988</v>
      </c>
      <c r="BR21" s="3">
        <v>50420.53</v>
      </c>
      <c r="BS21" s="3">
        <v>208334.88</v>
      </c>
      <c r="BT21" s="3">
        <f t="shared" si="24"/>
        <v>6101071.3199999984</v>
      </c>
      <c r="BU21" s="3">
        <f t="shared" si="25"/>
        <v>6101.0713199999982</v>
      </c>
      <c r="BW21" s="3">
        <v>5658657.0799999982</v>
      </c>
      <c r="BX21" s="3">
        <v>18251.87</v>
      </c>
      <c r="BY21" s="3">
        <v>169352.91999999998</v>
      </c>
      <c r="BZ21" s="3">
        <f t="shared" si="26"/>
        <v>5809758.129999998</v>
      </c>
      <c r="CA21" s="3">
        <f t="shared" si="27"/>
        <v>5809.7581299999983</v>
      </c>
      <c r="CC21" s="3">
        <v>6064927.5999999987</v>
      </c>
      <c r="CD21" s="3">
        <v>58169.2</v>
      </c>
      <c r="CE21" s="3">
        <v>192151.92</v>
      </c>
      <c r="CF21" s="3">
        <f t="shared" si="28"/>
        <v>6198910.3199999984</v>
      </c>
      <c r="CG21" s="3">
        <f t="shared" si="29"/>
        <v>6198.9103199999981</v>
      </c>
    </row>
    <row r="22" spans="1:85" x14ac:dyDescent="0.2">
      <c r="A22" s="1" t="s">
        <v>12</v>
      </c>
      <c r="B22" s="1">
        <v>1285.5540399999998</v>
      </c>
      <c r="C22" s="1">
        <v>1382.1461600000002</v>
      </c>
      <c r="D22" s="1">
        <v>1361.13372</v>
      </c>
      <c r="E22" s="1">
        <v>1355.23993</v>
      </c>
      <c r="F22" s="1">
        <v>1488.1068599999999</v>
      </c>
      <c r="G22" s="1">
        <v>1513.5083499999998</v>
      </c>
      <c r="H22" s="1">
        <v>1355.23993</v>
      </c>
      <c r="I22" s="1">
        <v>2363.4946</v>
      </c>
      <c r="J22" s="1">
        <v>2313.9019500000004</v>
      </c>
      <c r="K22" s="1">
        <f t="shared" si="3"/>
        <v>2070.8148200000005</v>
      </c>
      <c r="L22" s="133">
        <f t="shared" si="18"/>
        <v>-10.505506942504622</v>
      </c>
      <c r="M22" s="133">
        <f t="shared" si="19"/>
        <v>61.083451614371725</v>
      </c>
      <c r="N22" s="3"/>
      <c r="O22" s="3">
        <v>1512075.19</v>
      </c>
      <c r="P22" s="3">
        <v>25122.9</v>
      </c>
      <c r="Q22" s="3">
        <v>160956.07</v>
      </c>
      <c r="R22" s="3">
        <f>O22-P22+Q22</f>
        <v>1647908.36</v>
      </c>
      <c r="S22" s="3">
        <f>R22/1000</f>
        <v>1647.9083600000001</v>
      </c>
      <c r="U22" s="141">
        <v>1493507.13</v>
      </c>
      <c r="V22" s="3">
        <v>11919.31</v>
      </c>
      <c r="W22" s="3">
        <v>152202.1</v>
      </c>
      <c r="X22" s="3">
        <f>U22-V22+W22</f>
        <v>1633789.92</v>
      </c>
      <c r="Y22" s="3">
        <f>X22/1000</f>
        <v>1633.7899199999999</v>
      </c>
      <c r="AA22" s="141">
        <v>1186393.71</v>
      </c>
      <c r="AB22" s="3">
        <v>770.33</v>
      </c>
      <c r="AC22" s="3">
        <v>99930.66</v>
      </c>
      <c r="AD22" s="3">
        <f>AA22-AB22+AC22</f>
        <v>1285554.0399999998</v>
      </c>
      <c r="AE22" s="3">
        <f>AD22/1000</f>
        <v>1285.5540399999998</v>
      </c>
      <c r="AG22" s="141">
        <v>1075916.54</v>
      </c>
      <c r="AH22" s="3">
        <v>75</v>
      </c>
      <c r="AI22" s="3">
        <v>306304.62000000005</v>
      </c>
      <c r="AJ22" s="3">
        <f>AG22-AH22+AI22</f>
        <v>1382146.1600000001</v>
      </c>
      <c r="AK22" s="3">
        <f>AJ22/1000</f>
        <v>1382.1461600000002</v>
      </c>
      <c r="AM22" s="3">
        <v>1070992.8599999999</v>
      </c>
      <c r="AN22" s="3">
        <v>1000</v>
      </c>
      <c r="AO22" s="3">
        <v>291140.86000000004</v>
      </c>
      <c r="AP22" s="3">
        <f>AM22-AN22+AO22</f>
        <v>1361133.72</v>
      </c>
      <c r="AQ22" s="3">
        <f>AP22/1000</f>
        <v>1361.13372</v>
      </c>
      <c r="AS22" s="3">
        <v>1117491.17</v>
      </c>
      <c r="AT22" s="3">
        <v>406.65</v>
      </c>
      <c r="AU22" s="3">
        <v>238155.41</v>
      </c>
      <c r="AV22" s="3">
        <f>AS22-AT22+AU22</f>
        <v>1355239.93</v>
      </c>
      <c r="AW22" s="3">
        <f>AV22/1000</f>
        <v>1355.23993</v>
      </c>
      <c r="AY22" s="3">
        <v>1288339.46</v>
      </c>
      <c r="AZ22" s="3">
        <v>1010.85</v>
      </c>
      <c r="BA22" s="3">
        <v>200778.25000000003</v>
      </c>
      <c r="BB22" s="3">
        <f t="shared" si="6"/>
        <v>1488106.8599999999</v>
      </c>
      <c r="BC22" s="3">
        <f t="shared" si="7"/>
        <v>1488.1068599999999</v>
      </c>
      <c r="BE22" s="3">
        <v>1326326.2999999998</v>
      </c>
      <c r="BF22" s="3">
        <v>299.5</v>
      </c>
      <c r="BG22" s="3">
        <v>187481.55000000002</v>
      </c>
      <c r="BH22" s="3">
        <f t="shared" si="20"/>
        <v>1513508.3499999999</v>
      </c>
      <c r="BI22" s="3">
        <f t="shared" si="21"/>
        <v>1513.5083499999998</v>
      </c>
      <c r="BK22" s="3">
        <v>2757431.9899999998</v>
      </c>
      <c r="BL22" s="3">
        <v>110.08</v>
      </c>
      <c r="BM22" s="3">
        <v>201555.22000000003</v>
      </c>
      <c r="BN22" s="3">
        <f t="shared" si="22"/>
        <v>2958877.13</v>
      </c>
      <c r="BO22" s="3">
        <f t="shared" si="23"/>
        <v>2958.8771299999999</v>
      </c>
      <c r="BQ22" s="3">
        <v>2229418.3000000003</v>
      </c>
      <c r="BR22" s="3">
        <v>0</v>
      </c>
      <c r="BS22" s="3">
        <v>134076.29999999999</v>
      </c>
      <c r="BT22" s="3">
        <f t="shared" si="24"/>
        <v>2363494.6</v>
      </c>
      <c r="BU22" s="3">
        <f t="shared" si="25"/>
        <v>2363.4946</v>
      </c>
      <c r="BW22" s="3">
        <v>2044120.7600000002</v>
      </c>
      <c r="BX22" s="3">
        <v>0</v>
      </c>
      <c r="BY22" s="3">
        <v>269781.19000000006</v>
      </c>
      <c r="BZ22" s="3">
        <f t="shared" si="26"/>
        <v>2313901.9500000002</v>
      </c>
      <c r="CA22" s="3">
        <f t="shared" si="27"/>
        <v>2313.9019500000004</v>
      </c>
      <c r="CC22" s="3">
        <v>1928121.0700000003</v>
      </c>
      <c r="CD22" s="3">
        <v>400</v>
      </c>
      <c r="CE22" s="3">
        <v>143093.75</v>
      </c>
      <c r="CF22" s="3">
        <f t="shared" si="28"/>
        <v>2070814.8200000003</v>
      </c>
      <c r="CG22" s="3">
        <f t="shared" si="29"/>
        <v>2070.8148200000005</v>
      </c>
    </row>
    <row r="23" spans="1:85" x14ac:dyDescent="0.2">
      <c r="L23" s="133"/>
      <c r="M23" s="133"/>
      <c r="N23" s="3"/>
      <c r="U23" s="141"/>
      <c r="AA23" s="141"/>
      <c r="AG23" s="141"/>
    </row>
    <row r="24" spans="1:85" x14ac:dyDescent="0.2">
      <c r="A24" s="1" t="s">
        <v>13</v>
      </c>
      <c r="B24" s="1">
        <v>10608.577519999997</v>
      </c>
      <c r="C24" s="1">
        <v>11699.430289999998</v>
      </c>
      <c r="D24" s="1">
        <v>13744.932359999999</v>
      </c>
      <c r="E24" s="1">
        <v>9236.1102899999987</v>
      </c>
      <c r="F24" s="1">
        <v>7815.9506999999976</v>
      </c>
      <c r="G24" s="1">
        <v>9171.5913299999993</v>
      </c>
      <c r="H24" s="1">
        <v>9236.1102899999987</v>
      </c>
      <c r="I24" s="1">
        <v>8948.5128600000007</v>
      </c>
      <c r="J24" s="1">
        <v>9451.3350600000012</v>
      </c>
      <c r="K24" s="1">
        <f t="shared" si="3"/>
        <v>9707.9435899999989</v>
      </c>
      <c r="L24" s="133">
        <f t="shared" ref="L24:L28" si="30">(K24-J24)*100/J24</f>
        <v>2.7150506078873229</v>
      </c>
      <c r="M24" s="133">
        <f t="shared" ref="M24:M28" si="31">(K24-B24)*100/B24</f>
        <v>-8.4896766630781837</v>
      </c>
      <c r="N24" s="3"/>
      <c r="O24" s="3">
        <v>10372680.590000004</v>
      </c>
      <c r="P24" s="3">
        <v>44578.66</v>
      </c>
      <c r="Q24" s="3">
        <v>521914.01</v>
      </c>
      <c r="R24" s="3">
        <f>O24-P24+Q24</f>
        <v>10850015.940000003</v>
      </c>
      <c r="S24" s="3">
        <f>R24/1000</f>
        <v>10850.015940000003</v>
      </c>
      <c r="U24" s="141">
        <v>11204535.120000001</v>
      </c>
      <c r="V24" s="3">
        <v>48020.51</v>
      </c>
      <c r="W24" s="3">
        <v>531553.17000000004</v>
      </c>
      <c r="X24" s="3">
        <f>U24-V24+W24</f>
        <v>11688067.780000001</v>
      </c>
      <c r="Y24" s="3">
        <f>X24/1000</f>
        <v>11688.067780000001</v>
      </c>
      <c r="AA24" s="141">
        <v>10136559.579999998</v>
      </c>
      <c r="AB24" s="3">
        <v>106425.31999999999</v>
      </c>
      <c r="AC24" s="3">
        <v>578443.26</v>
      </c>
      <c r="AD24" s="3">
        <f>AA24-AB24+AC24</f>
        <v>10608577.519999998</v>
      </c>
      <c r="AE24" s="3">
        <f>AD24/1000</f>
        <v>10608.577519999997</v>
      </c>
      <c r="AG24" s="141">
        <v>10153576.93</v>
      </c>
      <c r="AH24" s="3">
        <v>92955.749999999985</v>
      </c>
      <c r="AI24" s="3">
        <v>1638809.11</v>
      </c>
      <c r="AJ24" s="3">
        <f>AG24-AH24+AI24</f>
        <v>11699430.289999999</v>
      </c>
      <c r="AK24" s="3">
        <f>AJ24/1000</f>
        <v>11699.430289999998</v>
      </c>
      <c r="AM24" s="3">
        <v>11929222.68</v>
      </c>
      <c r="AN24" s="3">
        <v>65001.560000000005</v>
      </c>
      <c r="AO24" s="3">
        <v>1880711.24</v>
      </c>
      <c r="AP24" s="3">
        <f>AM24-AN24+AO24</f>
        <v>13744932.359999999</v>
      </c>
      <c r="AQ24" s="3">
        <f>AP24/1000</f>
        <v>13744.932359999999</v>
      </c>
      <c r="AS24" s="3">
        <v>8504956.1899999995</v>
      </c>
      <c r="AT24" s="3">
        <v>942.5</v>
      </c>
      <c r="AU24" s="3">
        <v>732096.6</v>
      </c>
      <c r="AV24" s="3">
        <f>AS24-AT24+AU24</f>
        <v>9236110.2899999991</v>
      </c>
      <c r="AW24" s="3">
        <f>AV24/1000</f>
        <v>9236.1102899999987</v>
      </c>
      <c r="AY24" s="3">
        <v>7054392.8099999977</v>
      </c>
      <c r="AZ24" s="3">
        <v>0</v>
      </c>
      <c r="BA24" s="3">
        <v>761557.8899999999</v>
      </c>
      <c r="BB24" s="3">
        <f t="shared" si="6"/>
        <v>7815950.6999999974</v>
      </c>
      <c r="BC24" s="3">
        <f t="shared" si="7"/>
        <v>7815.9506999999976</v>
      </c>
      <c r="BE24" s="3">
        <v>8301653.1799999997</v>
      </c>
      <c r="BF24" s="3">
        <v>0</v>
      </c>
      <c r="BG24" s="3">
        <v>869938.15000000014</v>
      </c>
      <c r="BH24" s="3">
        <f t="shared" ref="BH24" si="32">BE24-BF24+BG24</f>
        <v>9171591.3300000001</v>
      </c>
      <c r="BI24" s="3">
        <f t="shared" ref="BI24" si="33">BH24/1000</f>
        <v>9171.5913299999993</v>
      </c>
      <c r="BK24" s="3">
        <v>10821142.66</v>
      </c>
      <c r="BL24" s="3">
        <v>0</v>
      </c>
      <c r="BM24" s="3">
        <v>604405.42000000004</v>
      </c>
      <c r="BN24" s="3">
        <f t="shared" ref="BN24" si="34">BK24-BL24+BM24</f>
        <v>11425548.08</v>
      </c>
      <c r="BO24" s="3">
        <f t="shared" ref="BO24" si="35">BN24/1000</f>
        <v>11425.54808</v>
      </c>
      <c r="BQ24" s="3">
        <v>8525729.9700000007</v>
      </c>
      <c r="BR24" s="3">
        <v>0</v>
      </c>
      <c r="BS24" s="3">
        <v>422782.89000000007</v>
      </c>
      <c r="BT24" s="3">
        <f t="shared" ref="BT24" si="36">BQ24-BR24+BS24</f>
        <v>8948512.8600000013</v>
      </c>
      <c r="BU24" s="3">
        <f t="shared" ref="BU24" si="37">BT24/1000</f>
        <v>8948.5128600000007</v>
      </c>
      <c r="BW24" s="3">
        <v>8959977.5300000012</v>
      </c>
      <c r="BX24" s="3">
        <v>0</v>
      </c>
      <c r="BY24" s="3">
        <v>491357.53</v>
      </c>
      <c r="BZ24" s="3">
        <f t="shared" ref="BZ24:BZ28" si="38">BW24-BX24+BY24</f>
        <v>9451335.0600000005</v>
      </c>
      <c r="CA24" s="3">
        <f t="shared" ref="CA24:CA28" si="39">BZ24/1000</f>
        <v>9451.3350600000012</v>
      </c>
      <c r="CC24" s="3">
        <v>9303831.9900000002</v>
      </c>
      <c r="CD24" s="3">
        <v>0</v>
      </c>
      <c r="CE24" s="3">
        <v>404111.60000000003</v>
      </c>
      <c r="CF24" s="3">
        <f t="shared" ref="CF24:CF28" si="40">CC24-CD24+CE24</f>
        <v>9707943.5899999999</v>
      </c>
      <c r="CG24" s="3">
        <f t="shared" ref="CG24:CG28" si="41">CF24/1000</f>
        <v>9707.9435899999989</v>
      </c>
    </row>
    <row r="25" spans="1:85" x14ac:dyDescent="0.2">
      <c r="A25" s="1" t="s">
        <v>14</v>
      </c>
      <c r="B25" s="1">
        <v>860.38078000000007</v>
      </c>
      <c r="C25" s="1">
        <v>800.02827999999988</v>
      </c>
      <c r="D25" s="1">
        <v>752.10877000000005</v>
      </c>
      <c r="E25" s="1">
        <v>660.11347999999998</v>
      </c>
      <c r="F25" s="1">
        <v>897.54565000000002</v>
      </c>
      <c r="G25" s="1">
        <v>1171.7978700000003</v>
      </c>
      <c r="H25" s="1">
        <v>660.11347999999998</v>
      </c>
      <c r="I25" s="1">
        <v>1254.4316000000001</v>
      </c>
      <c r="J25" s="1">
        <v>1204.3333999999998</v>
      </c>
      <c r="K25" s="1">
        <f t="shared" si="3"/>
        <v>542.06515999999999</v>
      </c>
      <c r="L25" s="133">
        <f t="shared" si="30"/>
        <v>-54.990440354805401</v>
      </c>
      <c r="M25" s="133">
        <f t="shared" si="31"/>
        <v>-36.997063091065336</v>
      </c>
      <c r="N25" s="3"/>
      <c r="O25" s="3">
        <v>1120845.44</v>
      </c>
      <c r="P25" s="3">
        <v>0</v>
      </c>
      <c r="Q25" s="3">
        <v>47176.98</v>
      </c>
      <c r="R25" s="3">
        <f>O25-P25+Q25</f>
        <v>1168022.42</v>
      </c>
      <c r="S25" s="3">
        <f>R25/1000</f>
        <v>1168.02242</v>
      </c>
      <c r="U25" s="141">
        <v>1390433.64</v>
      </c>
      <c r="V25" s="3">
        <v>0</v>
      </c>
      <c r="W25" s="3">
        <v>49667.46</v>
      </c>
      <c r="X25" s="3">
        <f>U25-V25+W25</f>
        <v>1440101.0999999999</v>
      </c>
      <c r="Y25" s="3">
        <f>X25/1000</f>
        <v>1440.1010999999999</v>
      </c>
      <c r="AA25" s="141">
        <v>739818.64</v>
      </c>
      <c r="AB25" s="3">
        <v>0</v>
      </c>
      <c r="AC25" s="3">
        <v>120562.14</v>
      </c>
      <c r="AD25" s="3">
        <f>AA25-AB25+AC25</f>
        <v>860380.78</v>
      </c>
      <c r="AE25" s="3">
        <f>AD25/1000</f>
        <v>860.38078000000007</v>
      </c>
      <c r="AG25" s="141">
        <v>724539.07</v>
      </c>
      <c r="AH25" s="3">
        <v>0</v>
      </c>
      <c r="AI25" s="3">
        <v>75489.210000000006</v>
      </c>
      <c r="AJ25" s="3">
        <f>AG25-AH25+AI25</f>
        <v>800028.27999999991</v>
      </c>
      <c r="AK25" s="3">
        <f>AJ25/1000</f>
        <v>800.02827999999988</v>
      </c>
      <c r="AM25" s="3">
        <v>631657.74</v>
      </c>
      <c r="AN25" s="3">
        <v>0</v>
      </c>
      <c r="AO25" s="3">
        <v>120451.03000000003</v>
      </c>
      <c r="AP25" s="3">
        <f>AM25-AN25+AO25</f>
        <v>752108.77</v>
      </c>
      <c r="AQ25" s="3">
        <f>AP25/1000</f>
        <v>752.10877000000005</v>
      </c>
      <c r="AS25" s="3">
        <v>579950.16</v>
      </c>
      <c r="AT25" s="3">
        <v>0</v>
      </c>
      <c r="AU25" s="3">
        <v>80163.320000000007</v>
      </c>
      <c r="AV25" s="3">
        <f>AS25-AT25+AU25</f>
        <v>660113.48</v>
      </c>
      <c r="AW25" s="3">
        <f>AV25/1000</f>
        <v>660.11347999999998</v>
      </c>
      <c r="AY25" s="3">
        <v>854131.88</v>
      </c>
      <c r="AZ25" s="3">
        <v>0</v>
      </c>
      <c r="BA25" s="3">
        <v>43413.770000000004</v>
      </c>
      <c r="BB25" s="3">
        <f t="shared" si="6"/>
        <v>897545.65</v>
      </c>
      <c r="BC25" s="3">
        <f t="shared" si="7"/>
        <v>897.54565000000002</v>
      </c>
      <c r="BE25" s="3">
        <v>1124357.5300000003</v>
      </c>
      <c r="BF25" s="3">
        <v>0</v>
      </c>
      <c r="BG25" s="3">
        <v>47440.340000000011</v>
      </c>
      <c r="BH25" s="3">
        <f t="shared" si="20"/>
        <v>1171797.8700000003</v>
      </c>
      <c r="BI25" s="3">
        <f t="shared" si="21"/>
        <v>1171.7978700000003</v>
      </c>
      <c r="BK25" s="3">
        <v>1125641.31</v>
      </c>
      <c r="BL25" s="3">
        <v>0</v>
      </c>
      <c r="BM25" s="3">
        <v>63915.5</v>
      </c>
      <c r="BN25" s="3">
        <f t="shared" si="22"/>
        <v>1189556.81</v>
      </c>
      <c r="BO25" s="3">
        <f t="shared" si="23"/>
        <v>1189.55681</v>
      </c>
      <c r="BQ25" s="3">
        <v>1202943.31</v>
      </c>
      <c r="BR25" s="3">
        <v>0</v>
      </c>
      <c r="BS25" s="3">
        <v>51488.290000000015</v>
      </c>
      <c r="BT25" s="3">
        <f t="shared" si="24"/>
        <v>1254431.6000000001</v>
      </c>
      <c r="BU25" s="3">
        <f t="shared" si="25"/>
        <v>1254.4316000000001</v>
      </c>
      <c r="BW25" s="3">
        <v>1155135.9699999997</v>
      </c>
      <c r="BX25" s="3">
        <v>0</v>
      </c>
      <c r="BY25" s="3">
        <v>49197.429999999993</v>
      </c>
      <c r="BZ25" s="3">
        <f t="shared" si="38"/>
        <v>1204333.3999999997</v>
      </c>
      <c r="CA25" s="3">
        <f t="shared" si="39"/>
        <v>1204.3333999999998</v>
      </c>
      <c r="CC25" s="3">
        <v>486687.21</v>
      </c>
      <c r="CD25" s="3">
        <v>0</v>
      </c>
      <c r="CE25" s="3">
        <v>55377.950000000004</v>
      </c>
      <c r="CF25" s="3">
        <f t="shared" si="40"/>
        <v>542065.16</v>
      </c>
      <c r="CG25" s="3">
        <f t="shared" si="41"/>
        <v>542.06515999999999</v>
      </c>
    </row>
    <row r="26" spans="1:85" x14ac:dyDescent="0.2">
      <c r="A26" s="1" t="s">
        <v>15</v>
      </c>
      <c r="B26" s="1">
        <v>9220.3349799999978</v>
      </c>
      <c r="C26" s="1">
        <v>9585.4146099999998</v>
      </c>
      <c r="D26" s="1">
        <v>9082.6704100000006</v>
      </c>
      <c r="E26" s="1">
        <v>8971.070749999999</v>
      </c>
      <c r="F26" s="1">
        <v>8268.7341400000023</v>
      </c>
      <c r="G26" s="1">
        <v>7982.9120500000008</v>
      </c>
      <c r="H26" s="1">
        <v>8971.070749999999</v>
      </c>
      <c r="I26" s="1">
        <v>7898.474439999999</v>
      </c>
      <c r="J26" s="1">
        <v>8660.3109399999994</v>
      </c>
      <c r="K26" s="1">
        <f t="shared" si="3"/>
        <v>7618.7015600000013</v>
      </c>
      <c r="L26" s="133">
        <f t="shared" si="30"/>
        <v>-12.02739009276263</v>
      </c>
      <c r="M26" s="133">
        <f t="shared" si="31"/>
        <v>-17.370664118756313</v>
      </c>
      <c r="N26" s="3"/>
      <c r="O26" s="3">
        <v>10749755.84</v>
      </c>
      <c r="P26" s="3">
        <v>0</v>
      </c>
      <c r="Q26" s="3">
        <v>574553.52</v>
      </c>
      <c r="R26" s="3">
        <f>O26-P26+Q26</f>
        <v>11324309.359999999</v>
      </c>
      <c r="S26" s="3">
        <f>R26/1000</f>
        <v>11324.309359999999</v>
      </c>
      <c r="U26" s="141">
        <v>10245351.710000001</v>
      </c>
      <c r="V26" s="3">
        <v>0</v>
      </c>
      <c r="W26" s="3">
        <v>428548.96</v>
      </c>
      <c r="X26" s="3">
        <f>U26-V26+W26</f>
        <v>10673900.670000002</v>
      </c>
      <c r="Y26" s="3">
        <f>X26/1000</f>
        <v>10673.900670000001</v>
      </c>
      <c r="AA26" s="141">
        <v>8825846.1199999992</v>
      </c>
      <c r="AB26" s="3">
        <v>0</v>
      </c>
      <c r="AC26" s="3">
        <v>394488.85999999993</v>
      </c>
      <c r="AD26" s="3">
        <f>AA26-AB26+AC26</f>
        <v>9220334.9799999986</v>
      </c>
      <c r="AE26" s="3">
        <f>AD26/1000</f>
        <v>9220.3349799999978</v>
      </c>
      <c r="AG26" s="141">
        <v>8192386.9399999995</v>
      </c>
      <c r="AH26" s="3">
        <v>0</v>
      </c>
      <c r="AI26" s="3">
        <v>1393027.6699999995</v>
      </c>
      <c r="AJ26" s="3">
        <f>AG26-AH26+AI26</f>
        <v>9585414.6099999994</v>
      </c>
      <c r="AK26" s="3">
        <f>AJ26/1000</f>
        <v>9585.4146099999998</v>
      </c>
      <c r="AM26" s="3">
        <v>8477986.0999999996</v>
      </c>
      <c r="AN26" s="3">
        <v>0</v>
      </c>
      <c r="AO26" s="3">
        <v>604684.30999999994</v>
      </c>
      <c r="AP26" s="3">
        <f>AM26-AN26+AO26</f>
        <v>9082670.4100000001</v>
      </c>
      <c r="AQ26" s="3">
        <f>AP26/1000</f>
        <v>9082.6704100000006</v>
      </c>
      <c r="AS26" s="3">
        <v>8641736.7199999988</v>
      </c>
      <c r="AT26" s="3">
        <v>0</v>
      </c>
      <c r="AU26" s="3">
        <v>329334.02999999997</v>
      </c>
      <c r="AV26" s="3">
        <f>AS26-AT26+AU26</f>
        <v>8971070.7499999981</v>
      </c>
      <c r="AW26" s="3">
        <f>AV26/1000</f>
        <v>8971.070749999999</v>
      </c>
      <c r="AY26" s="3">
        <v>7746777.6100000013</v>
      </c>
      <c r="AZ26" s="3">
        <v>0</v>
      </c>
      <c r="BA26" s="3">
        <v>521956.52999999991</v>
      </c>
      <c r="BB26" s="3">
        <f t="shared" si="6"/>
        <v>8268734.1400000015</v>
      </c>
      <c r="BC26" s="3">
        <f t="shared" si="7"/>
        <v>8268.7341400000023</v>
      </c>
      <c r="BE26" s="3">
        <v>7726011.8100000005</v>
      </c>
      <c r="BF26" s="3">
        <v>0</v>
      </c>
      <c r="BG26" s="3">
        <v>256900.23999999996</v>
      </c>
      <c r="BH26" s="3">
        <f t="shared" si="20"/>
        <v>7982912.0500000007</v>
      </c>
      <c r="BI26" s="3">
        <f t="shared" si="21"/>
        <v>7982.9120500000008</v>
      </c>
      <c r="BK26" s="3">
        <v>8228610.0700000003</v>
      </c>
      <c r="BL26" s="3">
        <v>0</v>
      </c>
      <c r="BM26" s="3">
        <v>420489.57</v>
      </c>
      <c r="BN26" s="3">
        <f t="shared" si="22"/>
        <v>8649099.6400000006</v>
      </c>
      <c r="BO26" s="3">
        <f t="shared" si="23"/>
        <v>8649.0996400000004</v>
      </c>
      <c r="BQ26" s="3">
        <v>7482451.7599999998</v>
      </c>
      <c r="BR26" s="3">
        <v>0</v>
      </c>
      <c r="BS26" s="3">
        <v>416022.68</v>
      </c>
      <c r="BT26" s="3">
        <f t="shared" si="24"/>
        <v>7898474.4399999995</v>
      </c>
      <c r="BU26" s="3">
        <f t="shared" si="25"/>
        <v>7898.474439999999</v>
      </c>
      <c r="BW26" s="3">
        <v>8169996.6899999995</v>
      </c>
      <c r="BX26" s="3">
        <v>0</v>
      </c>
      <c r="BY26" s="3">
        <v>490314.25</v>
      </c>
      <c r="BZ26" s="3">
        <f t="shared" si="38"/>
        <v>8660310.9399999995</v>
      </c>
      <c r="CA26" s="3">
        <f t="shared" si="39"/>
        <v>8660.3109399999994</v>
      </c>
      <c r="CC26" s="3">
        <v>7248718.7300000014</v>
      </c>
      <c r="CD26" s="3">
        <v>0</v>
      </c>
      <c r="CE26" s="3">
        <v>369982.82999999996</v>
      </c>
      <c r="CF26" s="3">
        <f t="shared" si="40"/>
        <v>7618701.5600000015</v>
      </c>
      <c r="CG26" s="3">
        <f t="shared" si="41"/>
        <v>7618.7015600000013</v>
      </c>
    </row>
    <row r="27" spans="1:85" x14ac:dyDescent="0.2">
      <c r="A27" s="1" t="s">
        <v>16</v>
      </c>
      <c r="B27" s="1">
        <v>13975.30406</v>
      </c>
      <c r="C27" s="1">
        <v>14405.145699999999</v>
      </c>
      <c r="D27" s="1">
        <v>19810.510760000001</v>
      </c>
      <c r="E27" s="1">
        <v>14978.45544</v>
      </c>
      <c r="F27" s="1">
        <v>12808.767900000001</v>
      </c>
      <c r="G27" s="1">
        <v>15551.93231</v>
      </c>
      <c r="H27" s="1">
        <v>14978.45544</v>
      </c>
      <c r="I27" s="1">
        <v>13730.646409999999</v>
      </c>
      <c r="J27" s="1">
        <v>11311.070730000001</v>
      </c>
      <c r="K27" s="1">
        <f t="shared" si="3"/>
        <v>8882.9623699999993</v>
      </c>
      <c r="L27" s="133">
        <f t="shared" si="30"/>
        <v>-21.466653493378001</v>
      </c>
      <c r="M27" s="133">
        <f t="shared" si="31"/>
        <v>-36.438145947573759</v>
      </c>
      <c r="N27" s="3"/>
      <c r="O27" s="3">
        <v>8979454.2599999998</v>
      </c>
      <c r="P27" s="3">
        <v>0</v>
      </c>
      <c r="Q27" s="3">
        <v>1279458.01</v>
      </c>
      <c r="R27" s="3">
        <f>O27-P27+Q27</f>
        <v>10258912.27</v>
      </c>
      <c r="S27" s="3">
        <f>R27/1000</f>
        <v>10258.912269999999</v>
      </c>
      <c r="U27" s="141">
        <v>13034183.82</v>
      </c>
      <c r="V27" s="3">
        <v>0</v>
      </c>
      <c r="W27" s="3">
        <v>1414938.38</v>
      </c>
      <c r="X27" s="3">
        <f>U27-V27+W27</f>
        <v>14449122.199999999</v>
      </c>
      <c r="Y27" s="3">
        <f>X27/1000</f>
        <v>14449.1222</v>
      </c>
      <c r="AA27" s="141">
        <v>13307571.790000001</v>
      </c>
      <c r="AB27" s="3">
        <v>0</v>
      </c>
      <c r="AC27" s="3">
        <v>667732.27</v>
      </c>
      <c r="AD27" s="3">
        <f>AA27-AB27+AC27</f>
        <v>13975304.060000001</v>
      </c>
      <c r="AE27" s="3">
        <f>AD27/1000</f>
        <v>13975.30406</v>
      </c>
      <c r="AG27" s="141">
        <v>13180841.02</v>
      </c>
      <c r="AH27" s="3">
        <v>0</v>
      </c>
      <c r="AI27" s="3">
        <v>1224304.6800000002</v>
      </c>
      <c r="AJ27" s="3">
        <f>AG27-AH27+AI27</f>
        <v>14405145.699999999</v>
      </c>
      <c r="AK27" s="3">
        <f>AJ27/1000</f>
        <v>14405.145699999999</v>
      </c>
      <c r="AM27" s="3">
        <v>18003490.030000001</v>
      </c>
      <c r="AN27" s="3">
        <v>0</v>
      </c>
      <c r="AO27" s="3">
        <v>1807020.7299999997</v>
      </c>
      <c r="AP27" s="3">
        <f>AM27-AN27+AO27</f>
        <v>19810510.760000002</v>
      </c>
      <c r="AQ27" s="3">
        <f>AP27/1000</f>
        <v>19810.510760000001</v>
      </c>
      <c r="AS27" s="3">
        <v>14474715.76</v>
      </c>
      <c r="AT27" s="3">
        <v>0</v>
      </c>
      <c r="AU27" s="3">
        <v>503739.67999999993</v>
      </c>
      <c r="AV27" s="3">
        <f>AS27-AT27+AU27</f>
        <v>14978455.439999999</v>
      </c>
      <c r="AW27" s="3">
        <f>AV27/1000</f>
        <v>14978.45544</v>
      </c>
      <c r="AY27" s="3">
        <v>12196165.140000001</v>
      </c>
      <c r="AZ27" s="3">
        <v>0</v>
      </c>
      <c r="BA27" s="3">
        <v>612602.76</v>
      </c>
      <c r="BB27" s="3">
        <f t="shared" si="6"/>
        <v>12808767.9</v>
      </c>
      <c r="BC27" s="3">
        <f t="shared" si="7"/>
        <v>12808.767900000001</v>
      </c>
      <c r="BE27" s="3">
        <v>14604846.24</v>
      </c>
      <c r="BF27" s="3">
        <v>0</v>
      </c>
      <c r="BG27" s="3">
        <v>947086.07000000007</v>
      </c>
      <c r="BH27" s="3">
        <f t="shared" si="20"/>
        <v>15551932.310000001</v>
      </c>
      <c r="BI27" s="3">
        <f t="shared" si="21"/>
        <v>15551.93231</v>
      </c>
      <c r="BK27" s="3">
        <v>14392066.640000001</v>
      </c>
      <c r="BL27" s="3">
        <v>0</v>
      </c>
      <c r="BM27" s="3">
        <v>1925963.51</v>
      </c>
      <c r="BN27" s="3">
        <f t="shared" si="22"/>
        <v>16318030.15</v>
      </c>
      <c r="BO27" s="3">
        <f t="shared" si="23"/>
        <v>16318.030150000001</v>
      </c>
      <c r="BQ27" s="3">
        <v>13233350.720000001</v>
      </c>
      <c r="BR27" s="3">
        <v>0</v>
      </c>
      <c r="BS27" s="3">
        <v>497295.69</v>
      </c>
      <c r="BT27" s="3">
        <f t="shared" si="24"/>
        <v>13730646.41</v>
      </c>
      <c r="BU27" s="3">
        <f t="shared" si="25"/>
        <v>13730.646409999999</v>
      </c>
      <c r="BW27" s="3">
        <v>10658243.59</v>
      </c>
      <c r="BX27" s="3">
        <v>0</v>
      </c>
      <c r="BY27" s="3">
        <v>652827.14</v>
      </c>
      <c r="BZ27" s="3">
        <f t="shared" si="38"/>
        <v>11311070.73</v>
      </c>
      <c r="CA27" s="3">
        <f t="shared" si="39"/>
        <v>11311.070730000001</v>
      </c>
      <c r="CC27" s="3">
        <v>8017128.8899999997</v>
      </c>
      <c r="CD27" s="3">
        <v>0</v>
      </c>
      <c r="CE27" s="3">
        <v>865833.48</v>
      </c>
      <c r="CF27" s="3">
        <f t="shared" si="40"/>
        <v>8882962.3699999992</v>
      </c>
      <c r="CG27" s="3">
        <f t="shared" si="41"/>
        <v>8882.9623699999993</v>
      </c>
    </row>
    <row r="28" spans="1:85" x14ac:dyDescent="0.2">
      <c r="A28" s="1" t="s">
        <v>17</v>
      </c>
      <c r="B28" s="1">
        <v>716.6884399999999</v>
      </c>
      <c r="C28" s="1">
        <v>789.55908999999997</v>
      </c>
      <c r="D28" s="1">
        <v>533.80466999999987</v>
      </c>
      <c r="E28" s="1">
        <v>490.67745999999994</v>
      </c>
      <c r="F28" s="1">
        <v>438.08351999999996</v>
      </c>
      <c r="G28" s="1">
        <v>769.33658000000003</v>
      </c>
      <c r="H28" s="1">
        <v>490.67745999999994</v>
      </c>
      <c r="I28" s="1">
        <v>376.33454999999998</v>
      </c>
      <c r="J28" s="1">
        <v>290.14668999999998</v>
      </c>
      <c r="K28" s="1">
        <f t="shared" si="3"/>
        <v>356.61772999999999</v>
      </c>
      <c r="L28" s="133">
        <f t="shared" si="30"/>
        <v>22.909460038989248</v>
      </c>
      <c r="M28" s="133">
        <f t="shared" si="31"/>
        <v>-50.240898262569985</v>
      </c>
      <c r="N28" s="3"/>
      <c r="O28" s="3">
        <v>710831.34</v>
      </c>
      <c r="P28" s="3">
        <v>11453.82</v>
      </c>
      <c r="Q28" s="3">
        <v>20128.63</v>
      </c>
      <c r="R28" s="3">
        <f>O28-P28+Q28</f>
        <v>719506.15</v>
      </c>
      <c r="S28" s="3">
        <f>R28/1000</f>
        <v>719.50615000000005</v>
      </c>
      <c r="U28" s="141">
        <v>544595.27</v>
      </c>
      <c r="V28" s="3">
        <v>16499.87</v>
      </c>
      <c r="W28" s="3">
        <v>10150</v>
      </c>
      <c r="X28" s="3">
        <f>U28-V28+W28</f>
        <v>538245.4</v>
      </c>
      <c r="Y28" s="3">
        <f>X28/1000</f>
        <v>538.24540000000002</v>
      </c>
      <c r="AA28" s="141">
        <v>660365.34</v>
      </c>
      <c r="AB28" s="3">
        <v>214.85</v>
      </c>
      <c r="AC28" s="3">
        <v>56537.94999999999</v>
      </c>
      <c r="AD28" s="3">
        <f>AA28-AB28+AC28</f>
        <v>716688.44</v>
      </c>
      <c r="AE28" s="3">
        <f>AD28/1000</f>
        <v>716.6884399999999</v>
      </c>
      <c r="AG28" s="141">
        <v>666472.5</v>
      </c>
      <c r="AH28" s="3">
        <v>0</v>
      </c>
      <c r="AI28" s="3">
        <v>123086.58999999998</v>
      </c>
      <c r="AJ28" s="3">
        <f>AG28-AH28+AI28</f>
        <v>789559.09</v>
      </c>
      <c r="AK28" s="3">
        <f>AJ28/1000</f>
        <v>789.55908999999997</v>
      </c>
      <c r="AM28" s="3">
        <v>475765.79999999993</v>
      </c>
      <c r="AN28" s="3">
        <v>0</v>
      </c>
      <c r="AO28" s="3">
        <v>58038.87</v>
      </c>
      <c r="AP28" s="3">
        <f>AM28-AN28+AO28</f>
        <v>533804.66999999993</v>
      </c>
      <c r="AQ28" s="3">
        <f>AP28/1000</f>
        <v>533.80466999999987</v>
      </c>
      <c r="AS28" s="3">
        <v>428097.22</v>
      </c>
      <c r="AT28" s="3">
        <v>0</v>
      </c>
      <c r="AU28" s="3">
        <v>62580.239999999991</v>
      </c>
      <c r="AV28" s="3">
        <f>AS28-AT28+AU28</f>
        <v>490677.45999999996</v>
      </c>
      <c r="AW28" s="3">
        <f>AV28/1000</f>
        <v>490.67745999999994</v>
      </c>
      <c r="AY28" s="3">
        <v>390844.29</v>
      </c>
      <c r="AZ28" s="3">
        <v>0</v>
      </c>
      <c r="BA28" s="3">
        <v>47239.23</v>
      </c>
      <c r="BB28" s="3">
        <f t="shared" si="6"/>
        <v>438083.51999999996</v>
      </c>
      <c r="BC28" s="3">
        <f t="shared" si="7"/>
        <v>438.08351999999996</v>
      </c>
      <c r="BE28" s="3">
        <v>744811.32000000007</v>
      </c>
      <c r="BF28" s="3">
        <v>0</v>
      </c>
      <c r="BG28" s="3">
        <v>24525.260000000002</v>
      </c>
      <c r="BH28" s="3">
        <f t="shared" si="20"/>
        <v>769336.58000000007</v>
      </c>
      <c r="BI28" s="3">
        <f t="shared" si="21"/>
        <v>769.33658000000003</v>
      </c>
      <c r="BK28" s="3">
        <v>518012.61</v>
      </c>
      <c r="BL28" s="3">
        <v>0</v>
      </c>
      <c r="BM28" s="3">
        <v>24596.030000000002</v>
      </c>
      <c r="BN28" s="3">
        <f t="shared" si="22"/>
        <v>542608.64000000001</v>
      </c>
      <c r="BO28" s="3">
        <f t="shared" si="23"/>
        <v>542.60864000000004</v>
      </c>
      <c r="BQ28" s="3">
        <v>338425.25</v>
      </c>
      <c r="BR28" s="3">
        <v>0</v>
      </c>
      <c r="BS28" s="3">
        <v>37909.299999999996</v>
      </c>
      <c r="BT28" s="3">
        <f t="shared" si="24"/>
        <v>376334.55</v>
      </c>
      <c r="BU28" s="3">
        <f t="shared" si="25"/>
        <v>376.33454999999998</v>
      </c>
      <c r="BW28" s="3">
        <v>255894.28</v>
      </c>
      <c r="BX28" s="3">
        <v>0</v>
      </c>
      <c r="BY28" s="3">
        <v>34252.410000000003</v>
      </c>
      <c r="BZ28" s="3">
        <f t="shared" si="38"/>
        <v>290146.69</v>
      </c>
      <c r="CA28" s="3">
        <f t="shared" si="39"/>
        <v>290.14668999999998</v>
      </c>
      <c r="CC28" s="3">
        <v>301849.62</v>
      </c>
      <c r="CD28" s="3">
        <v>0</v>
      </c>
      <c r="CE28" s="3">
        <v>54768.11</v>
      </c>
      <c r="CF28" s="3">
        <f t="shared" si="40"/>
        <v>356617.73</v>
      </c>
      <c r="CG28" s="3">
        <f t="shared" si="41"/>
        <v>356.61772999999999</v>
      </c>
    </row>
    <row r="29" spans="1:85" x14ac:dyDescent="0.2">
      <c r="L29" s="133"/>
      <c r="M29" s="133"/>
      <c r="N29" s="3"/>
      <c r="U29" s="141"/>
      <c r="AA29" s="141"/>
      <c r="AG29" s="141"/>
    </row>
    <row r="30" spans="1:85" x14ac:dyDescent="0.2">
      <c r="A30" s="1" t="s">
        <v>18</v>
      </c>
      <c r="B30" s="1">
        <v>30747.802809999997</v>
      </c>
      <c r="C30" s="1">
        <v>29764.695359999998</v>
      </c>
      <c r="D30" s="1">
        <v>27162.048060000001</v>
      </c>
      <c r="E30" s="1">
        <v>28425.830029999997</v>
      </c>
      <c r="F30" s="1">
        <v>27796.998019999999</v>
      </c>
      <c r="G30" s="1">
        <v>25973.650640000003</v>
      </c>
      <c r="H30" s="1">
        <v>28425.830029999997</v>
      </c>
      <c r="I30" s="1">
        <v>23298.602740000002</v>
      </c>
      <c r="J30" s="1">
        <v>28971.334999999999</v>
      </c>
      <c r="K30" s="1">
        <f t="shared" si="3"/>
        <v>26529.013640000001</v>
      </c>
      <c r="L30" s="133">
        <f t="shared" ref="L30:L34" si="42">(K30-J30)*100/J30</f>
        <v>-8.4301305411020877</v>
      </c>
      <c r="M30" s="133">
        <f t="shared" ref="M30:M34" si="43">(K30-B30)*100/B30</f>
        <v>-13.720619961267396</v>
      </c>
      <c r="N30" s="3"/>
      <c r="O30" s="3">
        <v>36876375.830000013</v>
      </c>
      <c r="P30" s="3">
        <v>0</v>
      </c>
      <c r="Q30" s="3">
        <v>3348178.07</v>
      </c>
      <c r="R30" s="3">
        <f>O30-P30+Q30</f>
        <v>40224553.900000013</v>
      </c>
      <c r="S30" s="3">
        <f>R30/1000</f>
        <v>40224.553900000014</v>
      </c>
      <c r="U30" s="141">
        <v>30132734.940000001</v>
      </c>
      <c r="V30" s="3">
        <v>0</v>
      </c>
      <c r="W30" s="3">
        <v>1857555.81</v>
      </c>
      <c r="X30" s="3">
        <f>U30-V30+W30</f>
        <v>31990290.75</v>
      </c>
      <c r="Y30" s="3">
        <f>X30/1000</f>
        <v>31990.29075</v>
      </c>
      <c r="AA30" s="141">
        <v>28615786.18</v>
      </c>
      <c r="AB30" s="3">
        <v>0</v>
      </c>
      <c r="AC30" s="3">
        <v>2132016.63</v>
      </c>
      <c r="AD30" s="3">
        <f>AA30-AB30+AC30</f>
        <v>30747802.809999999</v>
      </c>
      <c r="AE30" s="3">
        <f>AD30/1000</f>
        <v>30747.802809999997</v>
      </c>
      <c r="AG30" s="141">
        <v>27755399.759999998</v>
      </c>
      <c r="AH30" s="3">
        <v>0</v>
      </c>
      <c r="AI30" s="3">
        <v>2009295.6</v>
      </c>
      <c r="AJ30" s="3">
        <f>AG30-AH30+AI30</f>
        <v>29764695.359999999</v>
      </c>
      <c r="AK30" s="3">
        <f>AJ30/1000</f>
        <v>29764.695359999998</v>
      </c>
      <c r="AM30" s="3">
        <v>23583630.740000002</v>
      </c>
      <c r="AN30" s="3">
        <v>0</v>
      </c>
      <c r="AO30" s="3">
        <v>3578417.3200000008</v>
      </c>
      <c r="AP30" s="3">
        <f>AM30-AN30+AO30</f>
        <v>27162048.060000002</v>
      </c>
      <c r="AQ30" s="3">
        <f>AP30/1000</f>
        <v>27162.048060000001</v>
      </c>
      <c r="AS30" s="3">
        <v>25638634.189999998</v>
      </c>
      <c r="AT30" s="3">
        <v>0</v>
      </c>
      <c r="AU30" s="3">
        <v>2787195.84</v>
      </c>
      <c r="AV30" s="3">
        <f>AS30-AT30+AU30</f>
        <v>28425830.029999997</v>
      </c>
      <c r="AW30" s="3">
        <f>AV30/1000</f>
        <v>28425.830029999997</v>
      </c>
      <c r="AY30" s="3">
        <v>25561872.530000001</v>
      </c>
      <c r="AZ30" s="3">
        <v>0</v>
      </c>
      <c r="BA30" s="3">
        <v>2235125.4899999998</v>
      </c>
      <c r="BB30" s="3">
        <f t="shared" si="6"/>
        <v>27796998.02</v>
      </c>
      <c r="BC30" s="3">
        <f t="shared" si="7"/>
        <v>27796.998019999999</v>
      </c>
      <c r="BE30" s="3">
        <v>24230198.750000004</v>
      </c>
      <c r="BF30" s="3">
        <v>0</v>
      </c>
      <c r="BG30" s="3">
        <v>1743451.8899999997</v>
      </c>
      <c r="BH30" s="3">
        <f t="shared" ref="BH30" si="44">BE30-BF30+BG30</f>
        <v>25973650.640000004</v>
      </c>
      <c r="BI30" s="3">
        <f t="shared" ref="BI30" si="45">BH30/1000</f>
        <v>25973.650640000003</v>
      </c>
      <c r="BK30" s="3">
        <v>23422054.879999995</v>
      </c>
      <c r="BL30" s="3">
        <v>0</v>
      </c>
      <c r="BM30" s="3">
        <v>1620882.8</v>
      </c>
      <c r="BN30" s="3">
        <f t="shared" ref="BN30" si="46">BK30-BL30+BM30</f>
        <v>25042937.679999996</v>
      </c>
      <c r="BO30" s="3">
        <f t="shared" ref="BO30" si="47">BN30/1000</f>
        <v>25042.937679999995</v>
      </c>
      <c r="BQ30" s="3">
        <v>21169931.420000002</v>
      </c>
      <c r="BR30" s="3">
        <v>0</v>
      </c>
      <c r="BS30" s="3">
        <v>2128671.3199999998</v>
      </c>
      <c r="BT30" s="3">
        <f t="shared" ref="BT30" si="48">BQ30-BR30+BS30</f>
        <v>23298602.740000002</v>
      </c>
      <c r="BU30" s="3">
        <f t="shared" ref="BU30" si="49">BT30/1000</f>
        <v>23298.602740000002</v>
      </c>
      <c r="BW30" s="3">
        <v>27095094.030000001</v>
      </c>
      <c r="BX30" s="3">
        <v>0</v>
      </c>
      <c r="BY30" s="3">
        <v>1876240.97</v>
      </c>
      <c r="BZ30" s="3">
        <f t="shared" ref="BZ30:BZ34" si="50">BW30-BX30+BY30</f>
        <v>28971335</v>
      </c>
      <c r="CA30" s="3">
        <f t="shared" ref="CA30:CA34" si="51">BZ30/1000</f>
        <v>28971.334999999999</v>
      </c>
      <c r="CC30" s="3">
        <v>24713021.949999999</v>
      </c>
      <c r="CD30" s="3">
        <v>0</v>
      </c>
      <c r="CE30" s="3">
        <v>1815991.69</v>
      </c>
      <c r="CF30" s="3">
        <f t="shared" ref="CF30:CF34" si="52">CC30-CD30+CE30</f>
        <v>26529013.640000001</v>
      </c>
      <c r="CG30" s="3">
        <f t="shared" ref="CG30:CG34" si="53">CF30/1000</f>
        <v>26529.013640000001</v>
      </c>
    </row>
    <row r="31" spans="1:85" x14ac:dyDescent="0.2">
      <c r="A31" s="1" t="s">
        <v>19</v>
      </c>
      <c r="B31" s="1">
        <v>21717.417839999995</v>
      </c>
      <c r="C31" s="1">
        <v>21537.772359999999</v>
      </c>
      <c r="D31" s="1">
        <v>22124.704400000002</v>
      </c>
      <c r="E31" s="1">
        <v>18681.659759999999</v>
      </c>
      <c r="F31" s="1">
        <v>24122.762650000001</v>
      </c>
      <c r="G31" s="1">
        <v>26838.639859999999</v>
      </c>
      <c r="H31" s="1">
        <v>18681.659759999999</v>
      </c>
      <c r="I31" s="1">
        <v>19362.507300000001</v>
      </c>
      <c r="J31" s="1">
        <v>18548.373019999999</v>
      </c>
      <c r="K31" s="1">
        <f t="shared" si="3"/>
        <v>18520.804299999996</v>
      </c>
      <c r="L31" s="133">
        <f t="shared" si="42"/>
        <v>-0.14863147279967168</v>
      </c>
      <c r="M31" s="133">
        <f t="shared" si="43"/>
        <v>-14.719123440689849</v>
      </c>
      <c r="N31" s="3"/>
      <c r="O31" s="3">
        <v>28269208.960000001</v>
      </c>
      <c r="P31" s="3">
        <v>1681.32</v>
      </c>
      <c r="Q31" s="3">
        <v>4475408.24</v>
      </c>
      <c r="R31" s="3">
        <f>O31-P31+Q31</f>
        <v>32742935.880000003</v>
      </c>
      <c r="S31" s="3">
        <f>R31/1000</f>
        <v>32742.935880000001</v>
      </c>
      <c r="U31" s="141">
        <v>39030797.759999998</v>
      </c>
      <c r="V31" s="3">
        <v>0</v>
      </c>
      <c r="W31" s="3">
        <v>2237101.75</v>
      </c>
      <c r="X31" s="3">
        <f>U31-V31+W31</f>
        <v>41267899.509999998</v>
      </c>
      <c r="Y31" s="3">
        <f>X31/1000</f>
        <v>41267.899509999996</v>
      </c>
      <c r="AA31" s="141">
        <v>20285642.779999997</v>
      </c>
      <c r="AB31" s="3">
        <v>0</v>
      </c>
      <c r="AC31" s="3">
        <v>1431775.06</v>
      </c>
      <c r="AD31" s="3">
        <f>AA31-AB31+AC31</f>
        <v>21717417.839999996</v>
      </c>
      <c r="AE31" s="3">
        <f>AD31/1000</f>
        <v>21717.417839999995</v>
      </c>
      <c r="AG31" s="141">
        <v>20557341.079999998</v>
      </c>
      <c r="AH31" s="3">
        <v>0</v>
      </c>
      <c r="AI31" s="3">
        <v>980431.27999999991</v>
      </c>
      <c r="AJ31" s="3">
        <f>AG31-AH31+AI31</f>
        <v>21537772.359999999</v>
      </c>
      <c r="AK31" s="3">
        <f>AJ31/1000</f>
        <v>21537.772359999999</v>
      </c>
      <c r="AM31" s="3">
        <v>20086560.750000004</v>
      </c>
      <c r="AN31" s="3">
        <v>0</v>
      </c>
      <c r="AO31" s="3">
        <v>2038143.6500000001</v>
      </c>
      <c r="AP31" s="3">
        <f>AM31-AN31+AO31</f>
        <v>22124704.400000002</v>
      </c>
      <c r="AQ31" s="3">
        <f>AP31/1000</f>
        <v>22124.704400000002</v>
      </c>
      <c r="AS31" s="3">
        <v>16881143.219999999</v>
      </c>
      <c r="AT31" s="3">
        <v>0</v>
      </c>
      <c r="AU31" s="3">
        <v>1800516.5399999998</v>
      </c>
      <c r="AV31" s="3">
        <f>AS31-AT31+AU31</f>
        <v>18681659.759999998</v>
      </c>
      <c r="AW31" s="3">
        <f>AV31/1000</f>
        <v>18681.659759999999</v>
      </c>
      <c r="AY31" s="3">
        <v>22491311.700000003</v>
      </c>
      <c r="AZ31" s="3">
        <v>0</v>
      </c>
      <c r="BA31" s="3">
        <v>1631450.95</v>
      </c>
      <c r="BB31" s="3">
        <f t="shared" si="6"/>
        <v>24122762.650000002</v>
      </c>
      <c r="BC31" s="3">
        <f t="shared" si="7"/>
        <v>24122.762650000001</v>
      </c>
      <c r="BE31" s="3">
        <v>25142289.059999999</v>
      </c>
      <c r="BF31" s="3">
        <v>0</v>
      </c>
      <c r="BG31" s="3">
        <v>1696350.8</v>
      </c>
      <c r="BH31" s="3">
        <f t="shared" si="20"/>
        <v>26838639.859999999</v>
      </c>
      <c r="BI31" s="3">
        <f t="shared" si="21"/>
        <v>26838.639859999999</v>
      </c>
      <c r="BK31" s="3">
        <v>17492941.709999997</v>
      </c>
      <c r="BL31" s="3">
        <v>0</v>
      </c>
      <c r="BM31" s="3">
        <v>1292333.0200000003</v>
      </c>
      <c r="BN31" s="3">
        <f t="shared" si="22"/>
        <v>18785274.729999997</v>
      </c>
      <c r="BO31" s="3">
        <f t="shared" si="23"/>
        <v>18785.274729999997</v>
      </c>
      <c r="BQ31" s="3">
        <v>17786977.449999999</v>
      </c>
      <c r="BR31" s="3">
        <v>0</v>
      </c>
      <c r="BS31" s="3">
        <v>1575529.85</v>
      </c>
      <c r="BT31" s="3">
        <f t="shared" si="24"/>
        <v>19362507.300000001</v>
      </c>
      <c r="BU31" s="3">
        <f t="shared" si="25"/>
        <v>19362.507300000001</v>
      </c>
      <c r="BW31" s="3">
        <v>17214086.16</v>
      </c>
      <c r="BX31" s="3">
        <v>0</v>
      </c>
      <c r="BY31" s="3">
        <v>1334286.8600000001</v>
      </c>
      <c r="BZ31" s="3">
        <f t="shared" si="50"/>
        <v>18548373.02</v>
      </c>
      <c r="CA31" s="3">
        <f t="shared" si="51"/>
        <v>18548.373019999999</v>
      </c>
      <c r="CC31" s="3">
        <v>17419639.599999998</v>
      </c>
      <c r="CD31" s="3">
        <v>0</v>
      </c>
      <c r="CE31" s="3">
        <v>1101164.7000000002</v>
      </c>
      <c r="CF31" s="3">
        <f t="shared" si="52"/>
        <v>18520804.299999997</v>
      </c>
      <c r="CG31" s="3">
        <f t="shared" si="53"/>
        <v>18520.804299999996</v>
      </c>
    </row>
    <row r="32" spans="1:85" x14ac:dyDescent="0.2">
      <c r="A32" s="1" t="s">
        <v>20</v>
      </c>
      <c r="B32" s="1">
        <v>2097.3732699999996</v>
      </c>
      <c r="C32" s="1">
        <v>1788.8779199999999</v>
      </c>
      <c r="D32" s="1">
        <v>1458.6820299999999</v>
      </c>
      <c r="E32" s="1">
        <v>1492.24766</v>
      </c>
      <c r="F32" s="1">
        <v>1653.26403</v>
      </c>
      <c r="G32" s="1">
        <v>1482.1836000000001</v>
      </c>
      <c r="H32" s="1">
        <v>1492.24766</v>
      </c>
      <c r="I32" s="1">
        <v>1620.7363099999998</v>
      </c>
      <c r="J32" s="1">
        <v>1539.9666399999999</v>
      </c>
      <c r="K32" s="1">
        <f t="shared" si="3"/>
        <v>1528.9001000000001</v>
      </c>
      <c r="L32" s="133">
        <f t="shared" si="42"/>
        <v>-0.71862206054020794</v>
      </c>
      <c r="M32" s="133">
        <f t="shared" si="43"/>
        <v>-27.104053347642768</v>
      </c>
      <c r="N32" s="3"/>
      <c r="O32" s="3">
        <v>1894005.99</v>
      </c>
      <c r="P32" s="3">
        <v>5396.98</v>
      </c>
      <c r="Q32" s="3">
        <v>119206.96</v>
      </c>
      <c r="R32" s="3">
        <f>O32-P32+Q32</f>
        <v>2007815.97</v>
      </c>
      <c r="S32" s="3">
        <f>R32/1000</f>
        <v>2007.8159699999999</v>
      </c>
      <c r="U32" s="141">
        <v>1954722.87</v>
      </c>
      <c r="V32" s="3">
        <v>6127.78</v>
      </c>
      <c r="W32" s="3">
        <v>127606.74</v>
      </c>
      <c r="X32" s="3">
        <f>U32-V32+W32</f>
        <v>2076201.83</v>
      </c>
      <c r="Y32" s="3">
        <f>X32/1000</f>
        <v>2076.20183</v>
      </c>
      <c r="AA32" s="141">
        <v>1914957.4799999995</v>
      </c>
      <c r="AB32" s="3">
        <v>12201.29</v>
      </c>
      <c r="AC32" s="3">
        <v>194617.08000000002</v>
      </c>
      <c r="AD32" s="3">
        <f>AA32-AB32+AC32</f>
        <v>2097373.2699999996</v>
      </c>
      <c r="AE32" s="3">
        <f>AD32/1000</f>
        <v>2097.3732699999996</v>
      </c>
      <c r="AG32" s="141">
        <v>1583187.1199999999</v>
      </c>
      <c r="AH32" s="3">
        <v>5555.05</v>
      </c>
      <c r="AI32" s="3">
        <v>211245.85000000003</v>
      </c>
      <c r="AJ32" s="3">
        <f>AG32-AH32+AI32</f>
        <v>1788877.92</v>
      </c>
      <c r="AK32" s="3">
        <f>AJ32/1000</f>
        <v>1788.8779199999999</v>
      </c>
      <c r="AM32" s="3">
        <v>1321187.49</v>
      </c>
      <c r="AN32" s="3">
        <v>259.02</v>
      </c>
      <c r="AO32" s="3">
        <v>137753.56</v>
      </c>
      <c r="AP32" s="3">
        <f>AM32-AN32+AO32</f>
        <v>1458682.03</v>
      </c>
      <c r="AQ32" s="3">
        <f>AP32/1000</f>
        <v>1458.6820299999999</v>
      </c>
      <c r="AS32" s="3">
        <v>1289034.74</v>
      </c>
      <c r="AT32" s="3">
        <v>0</v>
      </c>
      <c r="AU32" s="3">
        <v>203212.92</v>
      </c>
      <c r="AV32" s="3">
        <f>AS32-AT32+AU32</f>
        <v>1492247.66</v>
      </c>
      <c r="AW32" s="3">
        <f>AV32/1000</f>
        <v>1492.24766</v>
      </c>
      <c r="AY32" s="3">
        <v>1404537.97</v>
      </c>
      <c r="AZ32" s="3">
        <v>0</v>
      </c>
      <c r="BA32" s="3">
        <v>248726.06000000003</v>
      </c>
      <c r="BB32" s="3">
        <f t="shared" si="6"/>
        <v>1653264.03</v>
      </c>
      <c r="BC32" s="3">
        <f t="shared" si="7"/>
        <v>1653.26403</v>
      </c>
      <c r="BE32" s="3">
        <v>1336963.9400000002</v>
      </c>
      <c r="BF32" s="3">
        <v>0</v>
      </c>
      <c r="BG32" s="3">
        <v>145219.65999999997</v>
      </c>
      <c r="BH32" s="3">
        <f t="shared" si="20"/>
        <v>1482183.6</v>
      </c>
      <c r="BI32" s="3">
        <f t="shared" si="21"/>
        <v>1482.1836000000001</v>
      </c>
      <c r="BK32" s="3">
        <v>1326818.1100000001</v>
      </c>
      <c r="BL32" s="3">
        <v>0</v>
      </c>
      <c r="BM32" s="3">
        <v>372630.67</v>
      </c>
      <c r="BN32" s="3">
        <f t="shared" si="22"/>
        <v>1699448.78</v>
      </c>
      <c r="BO32" s="3">
        <f t="shared" si="23"/>
        <v>1699.4487799999999</v>
      </c>
      <c r="BQ32" s="3">
        <v>1424574.0699999998</v>
      </c>
      <c r="BR32" s="3">
        <v>0</v>
      </c>
      <c r="BS32" s="3">
        <v>196162.24</v>
      </c>
      <c r="BT32" s="3">
        <f t="shared" si="24"/>
        <v>1620736.3099999998</v>
      </c>
      <c r="BU32" s="3">
        <f t="shared" si="25"/>
        <v>1620.7363099999998</v>
      </c>
      <c r="BW32" s="3">
        <v>1390711.88</v>
      </c>
      <c r="BX32" s="3">
        <v>0</v>
      </c>
      <c r="BY32" s="3">
        <v>149254.76</v>
      </c>
      <c r="BZ32" s="3">
        <f t="shared" si="50"/>
        <v>1539966.64</v>
      </c>
      <c r="CA32" s="3">
        <f t="shared" si="51"/>
        <v>1539.9666399999999</v>
      </c>
      <c r="CC32" s="3">
        <v>1335350.83</v>
      </c>
      <c r="CD32" s="3">
        <v>0</v>
      </c>
      <c r="CE32" s="3">
        <v>193549.27000000002</v>
      </c>
      <c r="CF32" s="3">
        <f t="shared" si="52"/>
        <v>1528900.1</v>
      </c>
      <c r="CG32" s="3">
        <f t="shared" si="53"/>
        <v>1528.9001000000001</v>
      </c>
    </row>
    <row r="33" spans="1:85" x14ac:dyDescent="0.2">
      <c r="A33" s="1" t="s">
        <v>21</v>
      </c>
      <c r="B33" s="1">
        <v>4991.4011600000003</v>
      </c>
      <c r="C33" s="1">
        <v>9209.4834499999997</v>
      </c>
      <c r="D33" s="1">
        <v>3875.2319800000005</v>
      </c>
      <c r="E33" s="1">
        <v>3548.085</v>
      </c>
      <c r="F33" s="1">
        <v>4479.9924499999988</v>
      </c>
      <c r="G33" s="1">
        <v>3241.4849499999991</v>
      </c>
      <c r="H33" s="1">
        <v>3548.085</v>
      </c>
      <c r="I33" s="1">
        <v>6116.1950100000013</v>
      </c>
      <c r="J33" s="1">
        <v>8886.6735200000003</v>
      </c>
      <c r="K33" s="1">
        <f t="shared" si="3"/>
        <v>7889.2856000000002</v>
      </c>
      <c r="L33" s="133">
        <f t="shared" si="42"/>
        <v>-11.223411299574783</v>
      </c>
      <c r="M33" s="133">
        <f t="shared" si="43"/>
        <v>58.057534289630198</v>
      </c>
      <c r="N33" s="3"/>
      <c r="O33" s="3">
        <v>3482829.57</v>
      </c>
      <c r="P33" s="3">
        <v>19524.689999999999</v>
      </c>
      <c r="Q33" s="3">
        <v>201822.62</v>
      </c>
      <c r="R33" s="3">
        <f>O33-P33+Q33</f>
        <v>3665127.5</v>
      </c>
      <c r="S33" s="3">
        <f>R33/1000</f>
        <v>3665.1275000000001</v>
      </c>
      <c r="U33" s="141">
        <v>4695051.79</v>
      </c>
      <c r="V33" s="3">
        <v>39559.46</v>
      </c>
      <c r="W33" s="3">
        <v>140021.91</v>
      </c>
      <c r="X33" s="3">
        <f>U33-V33+W33</f>
        <v>4795514.24</v>
      </c>
      <c r="Y33" s="3">
        <f>X33/1000</f>
        <v>4795.5142400000004</v>
      </c>
      <c r="AA33" s="141">
        <v>4690695.63</v>
      </c>
      <c r="AB33" s="3">
        <v>14014.259999999998</v>
      </c>
      <c r="AC33" s="3">
        <v>314719.78999999998</v>
      </c>
      <c r="AD33" s="3">
        <f>AA33-AB33+AC33</f>
        <v>4991401.16</v>
      </c>
      <c r="AE33" s="3">
        <f>AD33/1000</f>
        <v>4991.4011600000003</v>
      </c>
      <c r="AG33" s="141">
        <v>7134860.8199999994</v>
      </c>
      <c r="AH33" s="3">
        <v>19827.62</v>
      </c>
      <c r="AI33" s="3">
        <v>2094450.25</v>
      </c>
      <c r="AJ33" s="3">
        <f>AG33-AH33+AI33</f>
        <v>9209483.4499999993</v>
      </c>
      <c r="AK33" s="3">
        <f>AJ33/1000</f>
        <v>9209.4834499999997</v>
      </c>
      <c r="AM33" s="3">
        <v>3370673.3500000006</v>
      </c>
      <c r="AN33" s="3">
        <v>21809.93</v>
      </c>
      <c r="AO33" s="3">
        <v>526368.55999999994</v>
      </c>
      <c r="AP33" s="3">
        <f>AM33-AN33+AO33</f>
        <v>3875231.9800000004</v>
      </c>
      <c r="AQ33" s="3">
        <f>AP33/1000</f>
        <v>3875.2319800000005</v>
      </c>
      <c r="AS33" s="3">
        <v>2957553.2</v>
      </c>
      <c r="AT33" s="3">
        <v>8077.96</v>
      </c>
      <c r="AU33" s="3">
        <v>598609.76</v>
      </c>
      <c r="AV33" s="3">
        <f>AS33-AT33+AU33</f>
        <v>3548085</v>
      </c>
      <c r="AW33" s="3">
        <f>AV33/1000</f>
        <v>3548.085</v>
      </c>
      <c r="AY33" s="3">
        <v>4294957.59</v>
      </c>
      <c r="AZ33" s="3">
        <v>14812.57</v>
      </c>
      <c r="BA33" s="3">
        <v>199847.43000000002</v>
      </c>
      <c r="BB33" s="3">
        <f t="shared" si="6"/>
        <v>4479992.4499999993</v>
      </c>
      <c r="BC33" s="3">
        <f t="shared" si="7"/>
        <v>4479.9924499999988</v>
      </c>
      <c r="BE33" s="3">
        <v>2972044.8599999994</v>
      </c>
      <c r="BF33" s="3">
        <v>30035.13</v>
      </c>
      <c r="BG33" s="3">
        <v>299475.21999999997</v>
      </c>
      <c r="BH33" s="3">
        <f t="shared" si="20"/>
        <v>3241484.9499999993</v>
      </c>
      <c r="BI33" s="3">
        <f t="shared" si="21"/>
        <v>3241.4849499999991</v>
      </c>
      <c r="BK33" s="3">
        <v>3602099.75</v>
      </c>
      <c r="BL33" s="3">
        <v>11197.08</v>
      </c>
      <c r="BM33" s="3">
        <v>400280.34999999992</v>
      </c>
      <c r="BN33" s="3">
        <f t="shared" si="22"/>
        <v>3991183.02</v>
      </c>
      <c r="BO33" s="3">
        <f t="shared" si="23"/>
        <v>3991.1830199999999</v>
      </c>
      <c r="BQ33" s="3">
        <v>5661777.3500000015</v>
      </c>
      <c r="BR33" s="3">
        <v>0</v>
      </c>
      <c r="BS33" s="3">
        <v>454417.66</v>
      </c>
      <c r="BT33" s="3">
        <f t="shared" si="24"/>
        <v>6116195.0100000016</v>
      </c>
      <c r="BU33" s="3">
        <f t="shared" si="25"/>
        <v>6116.1950100000013</v>
      </c>
      <c r="BW33" s="3">
        <v>8520547.9699999988</v>
      </c>
      <c r="BX33" s="3">
        <v>0</v>
      </c>
      <c r="BY33" s="3">
        <v>366125.55</v>
      </c>
      <c r="BZ33" s="3">
        <f t="shared" si="50"/>
        <v>8886673.5199999996</v>
      </c>
      <c r="CA33" s="3">
        <f t="shared" si="51"/>
        <v>8886.6735200000003</v>
      </c>
      <c r="CC33" s="3">
        <v>7447432.3900000006</v>
      </c>
      <c r="CD33" s="3">
        <v>0</v>
      </c>
      <c r="CE33" s="3">
        <v>441853.20999999996</v>
      </c>
      <c r="CF33" s="3">
        <f t="shared" si="52"/>
        <v>7889285.6000000006</v>
      </c>
      <c r="CG33" s="3">
        <f t="shared" si="53"/>
        <v>7889.2856000000002</v>
      </c>
    </row>
    <row r="34" spans="1:85" x14ac:dyDescent="0.2">
      <c r="A34" s="1" t="s">
        <v>22</v>
      </c>
      <c r="B34" s="1">
        <v>1088.1234000000002</v>
      </c>
      <c r="C34" s="1">
        <v>1240.7824800000001</v>
      </c>
      <c r="D34" s="1">
        <v>699.28375000000005</v>
      </c>
      <c r="E34" s="1">
        <v>653.09278000000018</v>
      </c>
      <c r="F34" s="1">
        <v>521.58200999999997</v>
      </c>
      <c r="G34" s="1">
        <v>815.98818000000006</v>
      </c>
      <c r="H34" s="1">
        <v>653.09278000000018</v>
      </c>
      <c r="I34" s="1">
        <v>1188.34142</v>
      </c>
      <c r="J34" s="1">
        <v>785.35885999999982</v>
      </c>
      <c r="K34" s="1">
        <f t="shared" si="3"/>
        <v>938.99973</v>
      </c>
      <c r="L34" s="133">
        <f t="shared" si="42"/>
        <v>19.563142128427788</v>
      </c>
      <c r="M34" s="133">
        <f t="shared" si="43"/>
        <v>-13.704665298071905</v>
      </c>
      <c r="N34" s="3"/>
      <c r="O34" s="3">
        <v>1291727.32</v>
      </c>
      <c r="P34" s="3">
        <v>4846.82</v>
      </c>
      <c r="Q34" s="3">
        <v>47138.559999999998</v>
      </c>
      <c r="R34" s="3">
        <f>O34-P34+Q34</f>
        <v>1334019.06</v>
      </c>
      <c r="S34" s="3">
        <f>R34/1000</f>
        <v>1334.0190600000001</v>
      </c>
      <c r="U34" s="141">
        <v>1233461.33</v>
      </c>
      <c r="V34" s="3">
        <v>18177.59</v>
      </c>
      <c r="W34" s="3">
        <v>38731.54</v>
      </c>
      <c r="X34" s="3">
        <f>U34-V34+W34</f>
        <v>1254015.28</v>
      </c>
      <c r="Y34" s="3">
        <f>X34/1000</f>
        <v>1254.0152800000001</v>
      </c>
      <c r="AA34" s="141">
        <v>1072958.4100000001</v>
      </c>
      <c r="AB34" s="3">
        <v>17760.760000000002</v>
      </c>
      <c r="AC34" s="3">
        <v>32925.75</v>
      </c>
      <c r="AD34" s="3">
        <f>AA34-AB34+AC34</f>
        <v>1088123.4000000001</v>
      </c>
      <c r="AE34" s="3">
        <f>AD34/1000</f>
        <v>1088.1234000000002</v>
      </c>
      <c r="AG34" s="141">
        <v>1172944.5199999998</v>
      </c>
      <c r="AH34" s="3">
        <v>5645.3799999999992</v>
      </c>
      <c r="AI34" s="3">
        <v>73483.340000000026</v>
      </c>
      <c r="AJ34" s="3">
        <f>AG34-AH34+AI34</f>
        <v>1240782.48</v>
      </c>
      <c r="AK34" s="3">
        <f>AJ34/1000</f>
        <v>1240.7824800000001</v>
      </c>
      <c r="AM34" s="3">
        <v>643422.01</v>
      </c>
      <c r="AN34" s="3">
        <v>5299.5199999999995</v>
      </c>
      <c r="AO34" s="3">
        <v>61161.25999999998</v>
      </c>
      <c r="AP34" s="3">
        <f>AM34-AN34+AO34</f>
        <v>699283.75</v>
      </c>
      <c r="AQ34" s="3">
        <f>AP34/1000</f>
        <v>699.28375000000005</v>
      </c>
      <c r="AS34" s="3">
        <v>632640.21000000008</v>
      </c>
      <c r="AT34" s="3">
        <v>15428.1</v>
      </c>
      <c r="AU34" s="3">
        <v>35880.67</v>
      </c>
      <c r="AV34" s="3">
        <f>AS34-AT34+AU34</f>
        <v>653092.78000000014</v>
      </c>
      <c r="AW34" s="3">
        <f>AV34/1000</f>
        <v>653.09278000000018</v>
      </c>
      <c r="AY34" s="3">
        <v>495960.95999999996</v>
      </c>
      <c r="AZ34" s="3">
        <v>13167.09</v>
      </c>
      <c r="BA34" s="3">
        <v>38788.14</v>
      </c>
      <c r="BB34" s="3">
        <f t="shared" si="6"/>
        <v>521582.00999999995</v>
      </c>
      <c r="BC34" s="3">
        <f t="shared" si="7"/>
        <v>521.58200999999997</v>
      </c>
      <c r="BE34" s="3">
        <v>795933.79</v>
      </c>
      <c r="BF34" s="3">
        <v>9197.67</v>
      </c>
      <c r="BG34" s="3">
        <v>29252.060000000005</v>
      </c>
      <c r="BH34" s="3">
        <f t="shared" si="20"/>
        <v>815988.18</v>
      </c>
      <c r="BI34" s="3">
        <f t="shared" si="21"/>
        <v>815.98818000000006</v>
      </c>
      <c r="BK34" s="3">
        <v>828034.72999999986</v>
      </c>
      <c r="BL34" s="3">
        <v>19894.740000000002</v>
      </c>
      <c r="BM34" s="3">
        <v>30465.599999999995</v>
      </c>
      <c r="BN34" s="3">
        <f t="shared" si="22"/>
        <v>838605.58999999985</v>
      </c>
      <c r="BO34" s="3">
        <f t="shared" si="23"/>
        <v>838.60558999999989</v>
      </c>
      <c r="BQ34" s="3">
        <v>1154459.05</v>
      </c>
      <c r="BR34" s="3">
        <v>17755.05</v>
      </c>
      <c r="BS34" s="3">
        <v>51637.420000000013</v>
      </c>
      <c r="BT34" s="3">
        <f t="shared" si="24"/>
        <v>1188341.42</v>
      </c>
      <c r="BU34" s="3">
        <f t="shared" si="25"/>
        <v>1188.34142</v>
      </c>
      <c r="BW34" s="3">
        <v>753701.47999999986</v>
      </c>
      <c r="BX34" s="3">
        <v>13472.349999999999</v>
      </c>
      <c r="BY34" s="3">
        <v>45129.729999999996</v>
      </c>
      <c r="BZ34" s="3">
        <f t="shared" si="50"/>
        <v>785358.85999999987</v>
      </c>
      <c r="CA34" s="3">
        <f t="shared" si="51"/>
        <v>785.35885999999982</v>
      </c>
      <c r="CC34" s="3">
        <v>898724.2699999999</v>
      </c>
      <c r="CD34" s="3">
        <v>10481.33</v>
      </c>
      <c r="CE34" s="3">
        <v>50756.789999999994</v>
      </c>
      <c r="CF34" s="3">
        <f t="shared" si="52"/>
        <v>938999.73</v>
      </c>
      <c r="CG34" s="3">
        <f t="shared" si="53"/>
        <v>938.99973</v>
      </c>
    </row>
    <row r="35" spans="1:85" x14ac:dyDescent="0.2">
      <c r="L35" s="133"/>
      <c r="M35" s="133"/>
      <c r="N35" s="3"/>
      <c r="U35" s="141"/>
      <c r="AA35" s="141"/>
      <c r="AG35" s="141"/>
    </row>
    <row r="36" spans="1:85" x14ac:dyDescent="0.2">
      <c r="A36" s="1" t="s">
        <v>23</v>
      </c>
      <c r="B36" s="1">
        <v>1481.48533</v>
      </c>
      <c r="C36" s="1">
        <v>1551.51929</v>
      </c>
      <c r="D36" s="1">
        <v>1451.2616499999999</v>
      </c>
      <c r="E36" s="1">
        <v>855.0548</v>
      </c>
      <c r="F36" s="1">
        <v>830.84657000000004</v>
      </c>
      <c r="G36" s="1">
        <v>848.89910999999984</v>
      </c>
      <c r="H36" s="1">
        <v>855.0548</v>
      </c>
      <c r="I36" s="1">
        <v>842.9284399999998</v>
      </c>
      <c r="J36" s="1">
        <v>853.02767000000006</v>
      </c>
      <c r="K36" s="1">
        <f t="shared" si="3"/>
        <v>1523.9522899999999</v>
      </c>
      <c r="L36" s="133">
        <f t="shared" ref="L36:L39" si="54">(K36-J36)*100/J36</f>
        <v>78.652152045665744</v>
      </c>
      <c r="M36" s="133">
        <f t="shared" ref="M36:M39" si="55">(K36-B36)*100/B36</f>
        <v>2.8665123535175319</v>
      </c>
      <c r="N36" s="3"/>
      <c r="O36" s="3">
        <v>1137561.96</v>
      </c>
      <c r="P36" s="3">
        <v>0</v>
      </c>
      <c r="Q36" s="3">
        <v>61117.14</v>
      </c>
      <c r="R36" s="3">
        <f>O36-P36+Q36</f>
        <v>1198679.0999999999</v>
      </c>
      <c r="S36" s="3">
        <f>R36/1000</f>
        <v>1198.6790999999998</v>
      </c>
      <c r="U36" s="141">
        <v>1139338.8500000001</v>
      </c>
      <c r="V36" s="3">
        <v>0</v>
      </c>
      <c r="W36" s="3">
        <v>111472</v>
      </c>
      <c r="X36" s="3">
        <f>U36-V36+W36</f>
        <v>1250810.8500000001</v>
      </c>
      <c r="Y36" s="3">
        <f>X36/1000</f>
        <v>1250.8108500000001</v>
      </c>
      <c r="AA36" s="141">
        <v>1391979.07</v>
      </c>
      <c r="AB36" s="3">
        <v>0</v>
      </c>
      <c r="AC36" s="3">
        <v>89506.26</v>
      </c>
      <c r="AD36" s="3">
        <f>AA36-AB36+AC36</f>
        <v>1481485.33</v>
      </c>
      <c r="AE36" s="3">
        <f>AD36/1000</f>
        <v>1481.48533</v>
      </c>
      <c r="AG36" s="141">
        <v>1340108.29</v>
      </c>
      <c r="AH36" s="3">
        <v>0</v>
      </c>
      <c r="AI36" s="3">
        <v>211411</v>
      </c>
      <c r="AJ36" s="3">
        <f>AG36-AH36+AI36</f>
        <v>1551519.29</v>
      </c>
      <c r="AK36" s="3">
        <f>AJ36/1000</f>
        <v>1551.51929</v>
      </c>
      <c r="AM36" s="3">
        <v>1292898.31</v>
      </c>
      <c r="AN36" s="3">
        <v>0</v>
      </c>
      <c r="AO36" s="3">
        <v>158363.33999999994</v>
      </c>
      <c r="AP36" s="3">
        <f>AM36-AN36+AO36</f>
        <v>1451261.65</v>
      </c>
      <c r="AQ36" s="3">
        <f>AP36/1000</f>
        <v>1451.2616499999999</v>
      </c>
      <c r="AS36" s="3">
        <v>707883.53</v>
      </c>
      <c r="AT36" s="3">
        <v>0</v>
      </c>
      <c r="AU36" s="3">
        <v>147171.26999999999</v>
      </c>
      <c r="AV36" s="3">
        <f>AS36-AT36+AU36</f>
        <v>855054.8</v>
      </c>
      <c r="AW36" s="3">
        <f>AV36/1000</f>
        <v>855.0548</v>
      </c>
      <c r="AY36" s="3">
        <v>759759.00000000012</v>
      </c>
      <c r="AZ36" s="3">
        <v>0</v>
      </c>
      <c r="BA36" s="3">
        <v>71087.570000000007</v>
      </c>
      <c r="BB36" s="3">
        <f t="shared" si="6"/>
        <v>830846.57000000007</v>
      </c>
      <c r="BC36" s="3">
        <f t="shared" si="7"/>
        <v>830.84657000000004</v>
      </c>
      <c r="BE36" s="3">
        <v>756088.8899999999</v>
      </c>
      <c r="BF36" s="3">
        <v>0</v>
      </c>
      <c r="BG36" s="3">
        <v>92810.22</v>
      </c>
      <c r="BH36" s="3">
        <f t="shared" ref="BH36" si="56">BE36-BF36+BG36</f>
        <v>848899.10999999987</v>
      </c>
      <c r="BI36" s="3">
        <f t="shared" ref="BI36" si="57">BH36/1000</f>
        <v>848.89910999999984</v>
      </c>
      <c r="BK36" s="3">
        <v>781932.4800000001</v>
      </c>
      <c r="BL36" s="3">
        <v>0</v>
      </c>
      <c r="BM36" s="3">
        <v>84319.53</v>
      </c>
      <c r="BN36" s="3">
        <f t="shared" ref="BN36" si="58">BK36-BL36+BM36</f>
        <v>866252.01000000013</v>
      </c>
      <c r="BO36" s="3">
        <f t="shared" ref="BO36" si="59">BN36/1000</f>
        <v>866.25201000000015</v>
      </c>
      <c r="BQ36" s="3">
        <v>712657.85999999987</v>
      </c>
      <c r="BR36" s="3">
        <v>0</v>
      </c>
      <c r="BS36" s="3">
        <v>130270.57999999999</v>
      </c>
      <c r="BT36" s="3">
        <f t="shared" ref="BT36" si="60">BQ36-BR36+BS36</f>
        <v>842928.43999999983</v>
      </c>
      <c r="BU36" s="3">
        <f t="shared" ref="BU36" si="61">BT36/1000</f>
        <v>842.9284399999998</v>
      </c>
      <c r="BW36" s="3">
        <v>694553.76</v>
      </c>
      <c r="BX36" s="3">
        <v>0</v>
      </c>
      <c r="BY36" s="3">
        <v>158473.91000000003</v>
      </c>
      <c r="BZ36" s="3">
        <f t="shared" ref="BZ36:BZ39" si="62">BW36-BX36+BY36</f>
        <v>853027.67</v>
      </c>
      <c r="CA36" s="3">
        <f t="shared" ref="CA36:CA39" si="63">BZ36/1000</f>
        <v>853.02767000000006</v>
      </c>
      <c r="CC36" s="3">
        <v>1324061.29</v>
      </c>
      <c r="CD36" s="3">
        <v>0</v>
      </c>
      <c r="CE36" s="3">
        <v>199891</v>
      </c>
      <c r="CF36" s="3">
        <f t="shared" ref="CF36:CF39" si="64">CC36-CD36+CE36</f>
        <v>1523952.29</v>
      </c>
      <c r="CG36" s="3">
        <f t="shared" ref="CG36:CG39" si="65">CF36/1000</f>
        <v>1523.9522899999999</v>
      </c>
    </row>
    <row r="37" spans="1:85" x14ac:dyDescent="0.2">
      <c r="A37" s="1" t="s">
        <v>24</v>
      </c>
      <c r="B37" s="1">
        <v>8973.2516000000014</v>
      </c>
      <c r="C37" s="1">
        <v>7405.741759999999</v>
      </c>
      <c r="D37" s="1">
        <v>7729.8266199999989</v>
      </c>
      <c r="E37" s="1">
        <v>8316.5414799999999</v>
      </c>
      <c r="F37" s="1">
        <v>7265.2004500000012</v>
      </c>
      <c r="G37" s="1">
        <v>6787.0789199999999</v>
      </c>
      <c r="H37" s="1">
        <v>8316.5414799999999</v>
      </c>
      <c r="I37" s="1">
        <v>9019.7448700000004</v>
      </c>
      <c r="J37" s="1">
        <v>7617.6608399999986</v>
      </c>
      <c r="K37" s="1">
        <f t="shared" si="3"/>
        <v>10327.3336</v>
      </c>
      <c r="L37" s="133">
        <f t="shared" si="54"/>
        <v>35.570929408823638</v>
      </c>
      <c r="M37" s="133">
        <f t="shared" si="55"/>
        <v>15.090204313450858</v>
      </c>
      <c r="N37" s="3"/>
      <c r="O37" s="3">
        <v>8133484.5199999986</v>
      </c>
      <c r="P37" s="3">
        <v>0</v>
      </c>
      <c r="Q37" s="3">
        <v>343229.48</v>
      </c>
      <c r="R37" s="3">
        <f>O37-P37+Q37</f>
        <v>8476713.9999999981</v>
      </c>
      <c r="S37" s="3">
        <f>R37/1000</f>
        <v>8476.7139999999981</v>
      </c>
      <c r="U37" s="141">
        <v>9001597.7599999979</v>
      </c>
      <c r="V37" s="3">
        <v>0</v>
      </c>
      <c r="W37" s="3">
        <v>523207.06</v>
      </c>
      <c r="X37" s="3">
        <f>U37-V37+W37</f>
        <v>9524804.8199999984</v>
      </c>
      <c r="Y37" s="3">
        <f>X37/1000</f>
        <v>9524.8048199999976</v>
      </c>
      <c r="AA37" s="141">
        <v>8397065.660000002</v>
      </c>
      <c r="AB37" s="3">
        <v>0</v>
      </c>
      <c r="AC37" s="3">
        <v>576185.93999999994</v>
      </c>
      <c r="AD37" s="3">
        <f>AA37-AB37+AC37</f>
        <v>8973251.6000000015</v>
      </c>
      <c r="AE37" s="3">
        <f>AD37/1000</f>
        <v>8973.2516000000014</v>
      </c>
      <c r="AG37" s="141">
        <v>6833555.6599999992</v>
      </c>
      <c r="AH37" s="3">
        <v>0</v>
      </c>
      <c r="AI37" s="3">
        <v>572186.1</v>
      </c>
      <c r="AJ37" s="3">
        <f>AG37-AH37+AI37</f>
        <v>7405741.7599999988</v>
      </c>
      <c r="AK37" s="3">
        <f>AJ37/1000</f>
        <v>7405.741759999999</v>
      </c>
      <c r="AM37" s="3">
        <v>6807357.1599999992</v>
      </c>
      <c r="AN37" s="3">
        <v>0</v>
      </c>
      <c r="AO37" s="3">
        <v>922469.46</v>
      </c>
      <c r="AP37" s="3">
        <f>AM37-AN37+AO37</f>
        <v>7729826.6199999992</v>
      </c>
      <c r="AQ37" s="3">
        <f>AP37/1000</f>
        <v>7729.8266199999989</v>
      </c>
      <c r="AS37" s="3">
        <v>7443869.04</v>
      </c>
      <c r="AT37" s="3">
        <v>0</v>
      </c>
      <c r="AU37" s="3">
        <v>872672.44</v>
      </c>
      <c r="AV37" s="3">
        <f>AS37-AT37+AU37</f>
        <v>8316541.4800000004</v>
      </c>
      <c r="AW37" s="3">
        <f>AV37/1000</f>
        <v>8316.5414799999999</v>
      </c>
      <c r="AY37" s="3">
        <v>6766027.6100000013</v>
      </c>
      <c r="AZ37" s="3">
        <v>0</v>
      </c>
      <c r="BA37" s="3">
        <v>499172.83999999997</v>
      </c>
      <c r="BB37" s="3">
        <f t="shared" si="6"/>
        <v>7265200.4500000011</v>
      </c>
      <c r="BC37" s="3">
        <f t="shared" si="7"/>
        <v>7265.2004500000012</v>
      </c>
      <c r="BE37" s="3">
        <v>6403591.7000000002</v>
      </c>
      <c r="BF37" s="3">
        <v>0</v>
      </c>
      <c r="BG37" s="3">
        <v>383487.22</v>
      </c>
      <c r="BH37" s="3">
        <f t="shared" si="20"/>
        <v>6787078.9199999999</v>
      </c>
      <c r="BI37" s="3">
        <f t="shared" si="21"/>
        <v>6787.0789199999999</v>
      </c>
      <c r="BK37" s="3">
        <v>7432805.5</v>
      </c>
      <c r="BL37" s="3">
        <v>0</v>
      </c>
      <c r="BM37" s="3">
        <v>308880.18</v>
      </c>
      <c r="BN37" s="3">
        <f t="shared" si="22"/>
        <v>7741685.6799999997</v>
      </c>
      <c r="BO37" s="3">
        <f t="shared" si="23"/>
        <v>7741.6856799999996</v>
      </c>
      <c r="BQ37" s="3">
        <v>8558046.7800000012</v>
      </c>
      <c r="BR37" s="3">
        <v>0</v>
      </c>
      <c r="BS37" s="3">
        <v>461698.09</v>
      </c>
      <c r="BT37" s="3">
        <f t="shared" si="24"/>
        <v>9019744.870000001</v>
      </c>
      <c r="BU37" s="3">
        <f t="shared" si="25"/>
        <v>9019.7448700000004</v>
      </c>
      <c r="BW37" s="3">
        <v>7248384.8699999992</v>
      </c>
      <c r="BX37" s="3">
        <v>0</v>
      </c>
      <c r="BY37" s="3">
        <v>369275.97000000003</v>
      </c>
      <c r="BZ37" s="3">
        <f t="shared" si="62"/>
        <v>7617660.8399999989</v>
      </c>
      <c r="CA37" s="3">
        <f t="shared" si="63"/>
        <v>7617.6608399999986</v>
      </c>
      <c r="CC37" s="3">
        <v>9993933.4299999997</v>
      </c>
      <c r="CD37" s="3">
        <v>0</v>
      </c>
      <c r="CE37" s="3">
        <v>333400.17000000004</v>
      </c>
      <c r="CF37" s="3">
        <f t="shared" si="64"/>
        <v>10327333.6</v>
      </c>
      <c r="CG37" s="3">
        <f t="shared" si="65"/>
        <v>10327.3336</v>
      </c>
    </row>
    <row r="38" spans="1:85" x14ac:dyDescent="0.2">
      <c r="A38" s="1" t="s">
        <v>25</v>
      </c>
      <c r="B38" s="1">
        <v>4299.5778999999993</v>
      </c>
      <c r="C38" s="1">
        <v>4935.0479299999997</v>
      </c>
      <c r="D38" s="1">
        <v>3975.9319400000008</v>
      </c>
      <c r="E38" s="1">
        <v>3212.0341200000007</v>
      </c>
      <c r="F38" s="1">
        <v>3390.7654600000001</v>
      </c>
      <c r="G38" s="1">
        <v>4068.3358900000007</v>
      </c>
      <c r="H38" s="1">
        <v>3212.0341200000007</v>
      </c>
      <c r="I38" s="1">
        <v>3663.5833299999999</v>
      </c>
      <c r="J38" s="1">
        <v>3780.8495299999995</v>
      </c>
      <c r="K38" s="1">
        <f t="shared" si="3"/>
        <v>3778.5567800000003</v>
      </c>
      <c r="L38" s="133">
        <f t="shared" si="54"/>
        <v>-6.064113321111618E-2</v>
      </c>
      <c r="M38" s="133">
        <f t="shared" si="55"/>
        <v>-12.117959765306242</v>
      </c>
      <c r="N38" s="3"/>
      <c r="O38" s="3">
        <v>4150803.78</v>
      </c>
      <c r="P38" s="3">
        <v>25250.53</v>
      </c>
      <c r="Q38" s="3">
        <v>185838.44</v>
      </c>
      <c r="R38" s="3">
        <f>O38-P38+Q38</f>
        <v>4311391.6900000004</v>
      </c>
      <c r="S38" s="3">
        <f>R38/1000</f>
        <v>4311.3916900000004</v>
      </c>
      <c r="U38" s="141">
        <v>4388613.55</v>
      </c>
      <c r="V38" s="3">
        <v>18888.11</v>
      </c>
      <c r="W38" s="3">
        <v>236845.79</v>
      </c>
      <c r="X38" s="3">
        <f>U38-V38+W38</f>
        <v>4606571.2299999995</v>
      </c>
      <c r="Y38" s="3">
        <f>X38/1000</f>
        <v>4606.5712299999996</v>
      </c>
      <c r="AA38" s="141">
        <v>4159147.26</v>
      </c>
      <c r="AB38" s="3">
        <v>14518.24</v>
      </c>
      <c r="AC38" s="3">
        <v>154948.87999999995</v>
      </c>
      <c r="AD38" s="3">
        <f>AA38-AB38+AC38</f>
        <v>4299577.8999999994</v>
      </c>
      <c r="AE38" s="3">
        <f>AD38/1000</f>
        <v>4299.5778999999993</v>
      </c>
      <c r="AG38" s="141">
        <v>4461333.82</v>
      </c>
      <c r="AH38" s="3">
        <v>16284.499999999998</v>
      </c>
      <c r="AI38" s="3">
        <v>489998.60999999987</v>
      </c>
      <c r="AJ38" s="3">
        <f>AG38-AH38+AI38</f>
        <v>4935047.93</v>
      </c>
      <c r="AK38" s="3">
        <f>AJ38/1000</f>
        <v>4935.0479299999997</v>
      </c>
      <c r="AM38" s="3">
        <v>3738353.0000000009</v>
      </c>
      <c r="AN38" s="3">
        <v>127.18</v>
      </c>
      <c r="AO38" s="3">
        <v>237706.12</v>
      </c>
      <c r="AP38" s="3">
        <f>AM38-AN38+AO38</f>
        <v>3975931.9400000009</v>
      </c>
      <c r="AQ38" s="3">
        <f>AP38/1000</f>
        <v>3975.9319400000008</v>
      </c>
      <c r="AS38" s="3">
        <v>3009684.6500000004</v>
      </c>
      <c r="AT38" s="3">
        <v>0</v>
      </c>
      <c r="AU38" s="3">
        <v>202349.47</v>
      </c>
      <c r="AV38" s="3">
        <f>AS38-AT38+AU38</f>
        <v>3212034.1200000006</v>
      </c>
      <c r="AW38" s="3">
        <f>AV38/1000</f>
        <v>3212.0341200000007</v>
      </c>
      <c r="AY38" s="3">
        <v>3247967.5</v>
      </c>
      <c r="AZ38" s="3">
        <v>0</v>
      </c>
      <c r="BA38" s="3">
        <v>142797.96000000002</v>
      </c>
      <c r="BB38" s="3">
        <f t="shared" si="6"/>
        <v>3390765.46</v>
      </c>
      <c r="BC38" s="3">
        <f t="shared" si="7"/>
        <v>3390.7654600000001</v>
      </c>
      <c r="BE38" s="3">
        <v>3944845.4800000004</v>
      </c>
      <c r="BF38" s="3">
        <v>0</v>
      </c>
      <c r="BG38" s="3">
        <v>123490.41</v>
      </c>
      <c r="BH38" s="3">
        <f t="shared" si="20"/>
        <v>4068335.8900000006</v>
      </c>
      <c r="BI38" s="3">
        <f t="shared" si="21"/>
        <v>4068.3358900000007</v>
      </c>
      <c r="BK38" s="3">
        <v>4033130.9700000007</v>
      </c>
      <c r="BL38" s="3">
        <v>0</v>
      </c>
      <c r="BM38" s="3">
        <v>149227.32999999999</v>
      </c>
      <c r="BN38" s="3">
        <f t="shared" si="22"/>
        <v>4182358.3000000007</v>
      </c>
      <c r="BO38" s="3">
        <f t="shared" si="23"/>
        <v>4182.3583000000008</v>
      </c>
      <c r="BQ38" s="3">
        <v>3487760.12</v>
      </c>
      <c r="BR38" s="3">
        <v>0</v>
      </c>
      <c r="BS38" s="3">
        <v>175823.21</v>
      </c>
      <c r="BT38" s="3">
        <f t="shared" si="24"/>
        <v>3663583.33</v>
      </c>
      <c r="BU38" s="3">
        <f t="shared" si="25"/>
        <v>3663.5833299999999</v>
      </c>
      <c r="BW38" s="3">
        <v>3638631.9999999995</v>
      </c>
      <c r="BX38" s="3">
        <v>0</v>
      </c>
      <c r="BY38" s="3">
        <v>142217.53</v>
      </c>
      <c r="BZ38" s="3">
        <f t="shared" si="62"/>
        <v>3780849.5299999993</v>
      </c>
      <c r="CA38" s="3">
        <f t="shared" si="63"/>
        <v>3780.8495299999995</v>
      </c>
      <c r="CC38" s="3">
        <v>3624375.0200000005</v>
      </c>
      <c r="CD38" s="3">
        <v>0</v>
      </c>
      <c r="CE38" s="3">
        <v>154181.76000000001</v>
      </c>
      <c r="CF38" s="3">
        <f t="shared" si="64"/>
        <v>3778556.7800000003</v>
      </c>
      <c r="CG38" s="3">
        <f t="shared" si="65"/>
        <v>3778.5567800000003</v>
      </c>
    </row>
    <row r="39" spans="1:85" x14ac:dyDescent="0.2">
      <c r="A39" s="15" t="s">
        <v>26</v>
      </c>
      <c r="B39" s="1">
        <v>2723.5357599999998</v>
      </c>
      <c r="C39" s="1">
        <v>2888.6384800000005</v>
      </c>
      <c r="D39" s="1">
        <v>3466.9008200000003</v>
      </c>
      <c r="E39" s="1">
        <v>3199.2421999999997</v>
      </c>
      <c r="F39" s="1">
        <v>2315.1372899999997</v>
      </c>
      <c r="G39" s="1">
        <v>3357.7958800000006</v>
      </c>
      <c r="H39" s="1">
        <v>3199.2421999999997</v>
      </c>
      <c r="I39" s="1">
        <v>3190.0882599999995</v>
      </c>
      <c r="J39" s="1">
        <v>3072.6207000000009</v>
      </c>
      <c r="K39" s="1">
        <f t="shared" si="3"/>
        <v>3123.54783</v>
      </c>
      <c r="L39" s="133">
        <f t="shared" si="54"/>
        <v>1.65744929076339</v>
      </c>
      <c r="M39" s="133">
        <f t="shared" si="55"/>
        <v>14.687233994680513</v>
      </c>
      <c r="N39" s="3"/>
      <c r="O39" s="3">
        <v>2737738.2</v>
      </c>
      <c r="P39" s="3">
        <v>17676.48</v>
      </c>
      <c r="Q39" s="3">
        <v>337394.81</v>
      </c>
      <c r="R39" s="3">
        <f>O39-P39+Q39</f>
        <v>3057456.5300000003</v>
      </c>
      <c r="S39" s="3">
        <f>R39/1000</f>
        <v>3057.4565300000004</v>
      </c>
      <c r="U39" s="142">
        <v>2392778.6</v>
      </c>
      <c r="V39" s="3">
        <v>7148.55</v>
      </c>
      <c r="W39" s="3">
        <v>226020.29</v>
      </c>
      <c r="X39" s="3">
        <f>U39-V39+W39</f>
        <v>2611650.3400000003</v>
      </c>
      <c r="Y39" s="3">
        <f>X39/1000</f>
        <v>2611.6503400000001</v>
      </c>
      <c r="AA39" s="142">
        <v>2505993.2400000002</v>
      </c>
      <c r="AB39" s="3">
        <v>11117.219999999998</v>
      </c>
      <c r="AC39" s="3">
        <v>228659.74</v>
      </c>
      <c r="AD39" s="3">
        <f>AA39-AB39+AC39</f>
        <v>2723535.76</v>
      </c>
      <c r="AE39" s="3">
        <f>AD39/1000</f>
        <v>2723.5357599999998</v>
      </c>
      <c r="AG39" s="142">
        <v>2534354.9400000004</v>
      </c>
      <c r="AH39" s="3">
        <v>14657.670000000004</v>
      </c>
      <c r="AI39" s="3">
        <v>368941.21</v>
      </c>
      <c r="AJ39" s="3">
        <f>AG39-AH39+AI39</f>
        <v>2888638.4800000004</v>
      </c>
      <c r="AK39" s="3">
        <f>AJ39/1000</f>
        <v>2888.6384800000005</v>
      </c>
      <c r="AM39" s="3">
        <v>3169472.0900000003</v>
      </c>
      <c r="AN39" s="3">
        <v>7451.08</v>
      </c>
      <c r="AO39" s="3">
        <v>304879.81</v>
      </c>
      <c r="AP39" s="3">
        <f>AM39-AN39+AO39</f>
        <v>3466900.8200000003</v>
      </c>
      <c r="AQ39" s="3">
        <f>AP39/1000</f>
        <v>3466.9008200000003</v>
      </c>
      <c r="AS39" s="3">
        <v>2838460.9399999995</v>
      </c>
      <c r="AT39" s="3">
        <v>11198.13</v>
      </c>
      <c r="AU39" s="3">
        <v>371979.39</v>
      </c>
      <c r="AV39" s="3">
        <f>AS39-AT39+AU39</f>
        <v>3199242.1999999997</v>
      </c>
      <c r="AW39" s="3">
        <f>AV39/1000</f>
        <v>3199.2421999999997</v>
      </c>
      <c r="AY39" s="3">
        <v>2126689.0699999998</v>
      </c>
      <c r="AZ39" s="3">
        <v>8993.0199999999986</v>
      </c>
      <c r="BA39" s="3">
        <v>197441.23999999996</v>
      </c>
      <c r="BB39" s="3">
        <f t="shared" si="6"/>
        <v>2315137.2899999996</v>
      </c>
      <c r="BC39" s="3">
        <f t="shared" si="7"/>
        <v>2315.1372899999997</v>
      </c>
      <c r="BE39" s="3">
        <v>3031574.9800000004</v>
      </c>
      <c r="BF39" s="3">
        <v>22079.97</v>
      </c>
      <c r="BG39" s="3">
        <v>348300.86999999994</v>
      </c>
      <c r="BH39" s="3">
        <f t="shared" si="20"/>
        <v>3357795.8800000004</v>
      </c>
      <c r="BI39" s="3">
        <f t="shared" si="21"/>
        <v>3357.7958800000006</v>
      </c>
      <c r="BK39" s="3">
        <v>3192126.2400000007</v>
      </c>
      <c r="BL39" s="3">
        <v>23744.079999999998</v>
      </c>
      <c r="BM39" s="3">
        <v>318399.42000000004</v>
      </c>
      <c r="BN39" s="3">
        <f t="shared" si="22"/>
        <v>3486781.5800000005</v>
      </c>
      <c r="BO39" s="3">
        <f t="shared" si="23"/>
        <v>3486.7815800000008</v>
      </c>
      <c r="BQ39" s="3">
        <v>2728357.9199999995</v>
      </c>
      <c r="BR39" s="3">
        <v>10225.149999999998</v>
      </c>
      <c r="BS39" s="3">
        <v>471955.48999999993</v>
      </c>
      <c r="BT39" s="3">
        <f t="shared" si="24"/>
        <v>3190088.2599999993</v>
      </c>
      <c r="BU39" s="3">
        <f t="shared" si="25"/>
        <v>3190.0882599999995</v>
      </c>
      <c r="BW39" s="3">
        <v>2771156.0000000005</v>
      </c>
      <c r="BX39" s="3">
        <v>12371.76</v>
      </c>
      <c r="BY39" s="3">
        <v>313836.46000000008</v>
      </c>
      <c r="BZ39" s="3">
        <f t="shared" si="62"/>
        <v>3072620.7000000007</v>
      </c>
      <c r="CA39" s="3">
        <f t="shared" si="63"/>
        <v>3072.6207000000009</v>
      </c>
      <c r="CC39" s="3">
        <v>2971731.16</v>
      </c>
      <c r="CD39" s="3">
        <v>8122.79</v>
      </c>
      <c r="CE39" s="3">
        <v>159939.45999999996</v>
      </c>
      <c r="CF39" s="3">
        <f t="shared" si="64"/>
        <v>3123547.83</v>
      </c>
      <c r="CG39" s="3">
        <f t="shared" si="65"/>
        <v>3123.54783</v>
      </c>
    </row>
    <row r="40" spans="1:85" x14ac:dyDescent="0.2">
      <c r="A40" s="1" t="s">
        <v>196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4">
    <mergeCell ref="A4:M4"/>
    <mergeCell ref="AQ8:AQ9"/>
    <mergeCell ref="AW8:AW9"/>
    <mergeCell ref="BC8:BC9"/>
  </mergeCells>
  <phoneticPr fontId="2" type="noConversion"/>
  <printOptions horizontalCentered="1"/>
  <pageMargins left="0.34" right="0.36" top="1" bottom="0.93" header="0.5" footer="0.52"/>
  <pageSetup scale="75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BI41"/>
  <sheetViews>
    <sheetView topLeftCell="AQ1" zoomScaleNormal="100" workbookViewId="0">
      <selection activeCell="BI12" sqref="BI12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1.5" style="1" customWidth="1"/>
    <col min="8" max="8" width="10.875" style="1" customWidth="1"/>
    <col min="9" max="9" width="11" style="1" customWidth="1"/>
    <col min="10" max="10" width="11.625" style="1" customWidth="1"/>
    <col min="11" max="12" width="10.5" style="1" customWidth="1"/>
    <col min="13" max="14" width="8.375" style="1" customWidth="1"/>
    <col min="15" max="16" width="10" style="3" customWidth="1"/>
    <col min="17" max="17" width="10.75" style="3" bestFit="1" customWidth="1"/>
    <col min="18" max="18" width="3.125" style="3" customWidth="1"/>
    <col min="19" max="20" width="10" style="3" customWidth="1"/>
    <col min="21" max="21" width="10.75" style="3" bestFit="1" customWidth="1"/>
    <col min="22" max="22" width="10" style="3"/>
    <col min="23" max="23" width="13.625" style="3" bestFit="1" customWidth="1"/>
    <col min="24" max="24" width="8.5" style="3" bestFit="1" customWidth="1"/>
    <col min="25" max="25" width="10.75" style="3" bestFit="1" customWidth="1"/>
    <col min="26" max="26" width="10" style="3"/>
    <col min="27" max="27" width="11.5" style="3" customWidth="1"/>
    <col min="28" max="28" width="10.75" style="3" bestFit="1" customWidth="1"/>
    <col min="29" max="29" width="12.125" style="3" customWidth="1"/>
    <col min="30" max="30" width="10" style="3"/>
    <col min="31" max="31" width="13.625" style="3" bestFit="1" customWidth="1"/>
    <col min="32" max="32" width="10" style="3"/>
    <col min="33" max="33" width="10.75" style="3" bestFit="1" customWidth="1"/>
    <col min="34" max="34" width="5.75" style="3" customWidth="1"/>
    <col min="35" max="35" width="12.75" style="3" customWidth="1"/>
    <col min="36" max="36" width="10" style="3"/>
    <col min="37" max="37" width="12.75" style="3" customWidth="1"/>
    <col min="38" max="16384" width="10" style="3"/>
  </cols>
  <sheetData>
    <row r="1" spans="1:61" ht="15.75" customHeight="1" x14ac:dyDescent="0.2">
      <c r="A1" s="296" t="s">
        <v>49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21"/>
    </row>
    <row r="2" spans="1:6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61" x14ac:dyDescent="0.2">
      <c r="A3" s="296" t="s">
        <v>32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21"/>
    </row>
    <row r="4" spans="1:6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21"/>
    </row>
    <row r="5" spans="1:61" ht="13.5" thickBot="1" x14ac:dyDescent="0.25"/>
    <row r="6" spans="1:6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23" t="s">
        <v>155</v>
      </c>
      <c r="P6" s="323"/>
      <c r="Q6" s="323"/>
      <c r="S6" s="323" t="s">
        <v>163</v>
      </c>
      <c r="T6" s="323"/>
      <c r="U6" s="323"/>
      <c r="W6" s="3" t="s">
        <v>177</v>
      </c>
      <c r="AA6" s="3" t="s">
        <v>189</v>
      </c>
      <c r="AE6" s="3" t="s">
        <v>216</v>
      </c>
      <c r="AI6" s="3" t="s">
        <v>234</v>
      </c>
      <c r="AM6" s="3" t="s">
        <v>243</v>
      </c>
      <c r="AQ6" s="3" t="s">
        <v>254</v>
      </c>
      <c r="AU6" s="3" t="s">
        <v>265</v>
      </c>
      <c r="AY6" s="3" t="s">
        <v>274</v>
      </c>
      <c r="BC6" s="3" t="s">
        <v>286</v>
      </c>
      <c r="BG6" s="3" t="s">
        <v>301</v>
      </c>
    </row>
    <row r="7" spans="1:61" x14ac:dyDescent="0.2">
      <c r="L7" s="298" t="s">
        <v>27</v>
      </c>
      <c r="M7" s="324"/>
      <c r="N7" s="100"/>
      <c r="O7" s="28" t="s">
        <v>88</v>
      </c>
      <c r="P7" s="3" t="s">
        <v>89</v>
      </c>
      <c r="Q7" s="18" t="s">
        <v>62</v>
      </c>
      <c r="S7" s="28" t="s">
        <v>88</v>
      </c>
      <c r="T7" s="3" t="s">
        <v>89</v>
      </c>
      <c r="U7" s="18" t="s">
        <v>62</v>
      </c>
      <c r="W7" s="3" t="s">
        <v>88</v>
      </c>
      <c r="X7" s="3" t="s">
        <v>89</v>
      </c>
      <c r="Y7" s="3" t="s">
        <v>62</v>
      </c>
      <c r="AA7" s="3" t="s">
        <v>88</v>
      </c>
      <c r="AB7" s="3" t="s">
        <v>89</v>
      </c>
      <c r="AC7" s="3" t="s">
        <v>62</v>
      </c>
      <c r="AE7" s="3" t="s">
        <v>88</v>
      </c>
      <c r="AF7" s="3" t="s">
        <v>89</v>
      </c>
      <c r="AG7" s="3" t="s">
        <v>62</v>
      </c>
      <c r="AI7" s="3" t="s">
        <v>88</v>
      </c>
      <c r="AJ7" s="3" t="s">
        <v>89</v>
      </c>
      <c r="AK7" s="3" t="s">
        <v>62</v>
      </c>
      <c r="AM7" s="3" t="s">
        <v>88</v>
      </c>
      <c r="AN7" s="3" t="s">
        <v>89</v>
      </c>
      <c r="AO7" s="3" t="s">
        <v>62</v>
      </c>
      <c r="AQ7" s="3" t="s">
        <v>88</v>
      </c>
      <c r="AR7" s="3" t="s">
        <v>89</v>
      </c>
      <c r="AS7" s="3" t="s">
        <v>62</v>
      </c>
      <c r="AU7" s="3" t="s">
        <v>88</v>
      </c>
      <c r="AV7" s="3" t="s">
        <v>89</v>
      </c>
      <c r="AW7" s="3" t="s">
        <v>62</v>
      </c>
      <c r="AY7" s="3" t="s">
        <v>88</v>
      </c>
      <c r="AZ7" s="3" t="s">
        <v>89</v>
      </c>
      <c r="BA7" s="3" t="s">
        <v>62</v>
      </c>
      <c r="BC7" s="3" t="s">
        <v>88</v>
      </c>
      <c r="BD7" s="3" t="s">
        <v>89</v>
      </c>
      <c r="BE7" s="3" t="s">
        <v>62</v>
      </c>
      <c r="BG7" s="3" t="s">
        <v>88</v>
      </c>
      <c r="BH7" s="3" t="s">
        <v>89</v>
      </c>
      <c r="BI7" s="3" t="s">
        <v>62</v>
      </c>
    </row>
    <row r="8" spans="1:6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26"/>
      <c r="O8" s="28"/>
      <c r="P8" s="28"/>
      <c r="Q8" s="18" t="s">
        <v>129</v>
      </c>
      <c r="S8" s="28"/>
      <c r="T8" s="28"/>
      <c r="U8" s="18" t="s">
        <v>164</v>
      </c>
      <c r="Y8" s="3" t="s">
        <v>178</v>
      </c>
      <c r="AC8" s="3" t="s">
        <v>190</v>
      </c>
      <c r="AG8" s="3" t="s">
        <v>217</v>
      </c>
      <c r="AK8" s="3" t="s">
        <v>235</v>
      </c>
      <c r="AO8" s="3" t="s">
        <v>253</v>
      </c>
      <c r="AS8" s="3" t="s">
        <v>255</v>
      </c>
      <c r="AW8" s="3" t="s">
        <v>266</v>
      </c>
      <c r="BA8" s="3" t="s">
        <v>275</v>
      </c>
      <c r="BE8" s="3" t="s">
        <v>290</v>
      </c>
      <c r="BI8" s="3" t="s">
        <v>302</v>
      </c>
    </row>
    <row r="9" spans="1:61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223"/>
      <c r="O9" s="63" t="s">
        <v>87</v>
      </c>
      <c r="P9" s="63" t="s">
        <v>87</v>
      </c>
      <c r="Q9" s="29" t="s">
        <v>87</v>
      </c>
      <c r="S9" s="63" t="s">
        <v>87</v>
      </c>
      <c r="T9" s="63" t="s">
        <v>87</v>
      </c>
      <c r="U9" s="29" t="s">
        <v>87</v>
      </c>
      <c r="W9" s="3" t="s">
        <v>87</v>
      </c>
      <c r="X9" s="3" t="s">
        <v>87</v>
      </c>
      <c r="Y9" s="3" t="s">
        <v>87</v>
      </c>
      <c r="AA9" s="3" t="s">
        <v>87</v>
      </c>
      <c r="AB9" s="3" t="s">
        <v>87</v>
      </c>
      <c r="AC9" s="3" t="s">
        <v>87</v>
      </c>
      <c r="AE9" s="3" t="s">
        <v>87</v>
      </c>
      <c r="AF9" s="3" t="s">
        <v>87</v>
      </c>
      <c r="AG9" s="3" t="s">
        <v>87</v>
      </c>
      <c r="AI9" s="3" t="s">
        <v>87</v>
      </c>
      <c r="AJ9" s="3" t="s">
        <v>87</v>
      </c>
      <c r="AK9" s="3" t="s">
        <v>87</v>
      </c>
      <c r="AM9" s="3" t="s">
        <v>87</v>
      </c>
      <c r="AN9" s="3" t="s">
        <v>87</v>
      </c>
      <c r="AO9" s="3" t="s">
        <v>87</v>
      </c>
      <c r="AQ9" s="3" t="s">
        <v>87</v>
      </c>
      <c r="AR9" s="3" t="s">
        <v>87</v>
      </c>
      <c r="AS9" s="3" t="s">
        <v>87</v>
      </c>
      <c r="AU9" s="3" t="s">
        <v>87</v>
      </c>
      <c r="AV9" s="3" t="s">
        <v>87</v>
      </c>
      <c r="AW9" s="3" t="s">
        <v>87</v>
      </c>
      <c r="AY9" s="3" t="s">
        <v>87</v>
      </c>
      <c r="AZ9" s="3" t="s">
        <v>87</v>
      </c>
      <c r="BA9" s="3" t="s">
        <v>87</v>
      </c>
      <c r="BC9" s="3" t="s">
        <v>87</v>
      </c>
      <c r="BD9" s="3" t="s">
        <v>87</v>
      </c>
      <c r="BE9" s="3" t="s">
        <v>87</v>
      </c>
      <c r="BG9" s="3" t="s">
        <v>87</v>
      </c>
      <c r="BH9" s="3" t="s">
        <v>87</v>
      </c>
      <c r="BI9" s="3" t="s">
        <v>87</v>
      </c>
    </row>
    <row r="10" spans="1:61" x14ac:dyDescent="0.2">
      <c r="A10" s="7" t="s">
        <v>2</v>
      </c>
      <c r="B10" s="11">
        <f t="shared" ref="B10:J10" si="0">SUM(B12:B39)</f>
        <v>44539654.529999979</v>
      </c>
      <c r="C10" s="11">
        <f t="shared" si="0"/>
        <v>45717573.659999996</v>
      </c>
      <c r="D10" s="11">
        <f t="shared" si="0"/>
        <v>38621174.849999987</v>
      </c>
      <c r="E10" s="11">
        <f t="shared" si="0"/>
        <v>35316226.709999986</v>
      </c>
      <c r="F10" s="11">
        <f t="shared" si="0"/>
        <v>39961583.529999994</v>
      </c>
      <c r="G10" s="11">
        <f t="shared" si="0"/>
        <v>44472212.299999982</v>
      </c>
      <c r="H10" s="11">
        <f t="shared" si="0"/>
        <v>34952915.24000001</v>
      </c>
      <c r="I10" s="11">
        <f t="shared" si="0"/>
        <v>38763029.770000011</v>
      </c>
      <c r="J10" s="279">
        <f t="shared" si="0"/>
        <v>35285311.240000002</v>
      </c>
      <c r="K10" s="11">
        <f t="shared" ref="K10" si="1">SUM(K12:K39)</f>
        <v>30184026.52</v>
      </c>
      <c r="L10" s="133">
        <f>(K10-J10)*100/J10</f>
        <v>-14.457247338141949</v>
      </c>
      <c r="M10" s="133">
        <f>(K10-B10)*100/B10</f>
        <v>-32.231116656575438</v>
      </c>
      <c r="N10" s="133"/>
      <c r="O10" s="60">
        <f>SUM(O12:O39)</f>
        <v>55217221.750000007</v>
      </c>
      <c r="P10" s="61">
        <f>SUM(P12:P39)</f>
        <v>937501.49</v>
      </c>
      <c r="Q10" s="61">
        <f>SUM(Q12:Q39)</f>
        <v>56154723.239999995</v>
      </c>
      <c r="S10" s="60">
        <f>SUM(S12:S39)</f>
        <v>50617998.460000001</v>
      </c>
      <c r="T10" s="61">
        <f>SUM(T12:T39)</f>
        <v>662108.97000000009</v>
      </c>
      <c r="U10" s="61">
        <f>SUM(U12:U39)</f>
        <v>51280107.429999992</v>
      </c>
      <c r="W10" s="61">
        <f>SUM(W12:W39)</f>
        <v>43848033.680000007</v>
      </c>
      <c r="X10" s="61">
        <f>SUM(X12:X39)</f>
        <v>691620.85</v>
      </c>
      <c r="Y10" s="61">
        <f>SUM(Y12:Y39)</f>
        <v>44539654.529999979</v>
      </c>
      <c r="AA10" s="61">
        <f>SUM(AA12:AA39)</f>
        <v>44896929.000000007</v>
      </c>
      <c r="AB10" s="61">
        <f>SUM(AB12:AB39)</f>
        <v>820644.66000000015</v>
      </c>
      <c r="AC10" s="61">
        <f>SUM(AC12:AC39)</f>
        <v>45717573.659999996</v>
      </c>
      <c r="AE10" s="61">
        <f>SUM(AE12:AE39)</f>
        <v>37944033.5</v>
      </c>
      <c r="AF10" s="61">
        <f>SUM(AF12:AF39)</f>
        <v>677141.35000000009</v>
      </c>
      <c r="AG10" s="61">
        <f>SUM(AG12:AG39)</f>
        <v>38621174.849999987</v>
      </c>
      <c r="AI10" s="61">
        <f>SUM(AI12:AI39)</f>
        <v>34089105.5</v>
      </c>
      <c r="AJ10" s="61">
        <f>SUM(AJ12:AJ39)</f>
        <v>1227121.2100000002</v>
      </c>
      <c r="AK10" s="61">
        <f>SUM(AK12:AK39)</f>
        <v>35316226.709999986</v>
      </c>
      <c r="AM10" s="3">
        <f>SUM(AM12:AM39)</f>
        <v>39431511.750000007</v>
      </c>
      <c r="AN10" s="3">
        <f t="shared" ref="AN10:AO10" si="2">SUM(AN12:AN39)</f>
        <v>530071.78</v>
      </c>
      <c r="AO10" s="3">
        <f t="shared" si="2"/>
        <v>39961583.529999994</v>
      </c>
      <c r="AQ10" s="3">
        <v>43658053.990000002</v>
      </c>
      <c r="AR10" s="3">
        <v>814158.31</v>
      </c>
      <c r="AS10" s="3">
        <f>AQ10+AR10</f>
        <v>44472212.300000004</v>
      </c>
      <c r="AU10" s="3">
        <v>34565049.839999989</v>
      </c>
      <c r="AV10" s="3">
        <v>387865.4</v>
      </c>
      <c r="AW10" s="3">
        <f>SUM(AW12:AW39)</f>
        <v>34952915.24000001</v>
      </c>
      <c r="AY10" s="240">
        <v>38383112.530000016</v>
      </c>
      <c r="AZ10" s="3">
        <v>379917.24</v>
      </c>
      <c r="BA10" s="3">
        <f>SUM(BA12:BA39)</f>
        <v>38763029.770000011</v>
      </c>
      <c r="BC10" s="3">
        <f>SUM(BC12:BC39)</f>
        <v>35005470.020000003</v>
      </c>
      <c r="BD10" s="3">
        <f>SUM(BD12:BD39)</f>
        <v>279841.21999999997</v>
      </c>
      <c r="BE10" s="3">
        <f>SUM(BE12:BE39)</f>
        <v>35285311.240000002</v>
      </c>
      <c r="BG10" s="3">
        <f>SUM(BG12:BG39)</f>
        <v>29820235.469999999</v>
      </c>
      <c r="BH10" s="3">
        <f>SUM(BH12:BH39)</f>
        <v>363791.05</v>
      </c>
      <c r="BI10" s="3">
        <f>SUM(BI12:BI39)</f>
        <v>30184026.52</v>
      </c>
    </row>
    <row r="11" spans="1:61" x14ac:dyDescent="0.2">
      <c r="M11" s="133"/>
      <c r="N11" s="133"/>
      <c r="AB11" s="168"/>
      <c r="AF11" s="168"/>
      <c r="AJ11" s="168"/>
    </row>
    <row r="12" spans="1:61" x14ac:dyDescent="0.2">
      <c r="A12" s="1" t="s">
        <v>3</v>
      </c>
      <c r="B12" s="1">
        <v>602505.43999999994</v>
      </c>
      <c r="C12" s="1">
        <v>743498.4</v>
      </c>
      <c r="D12" s="1">
        <v>358601.05</v>
      </c>
      <c r="E12" s="1">
        <v>46650.07</v>
      </c>
      <c r="F12" s="1">
        <v>507332.52</v>
      </c>
      <c r="G12" s="1">
        <v>89086.07</v>
      </c>
      <c r="H12" s="1">
        <v>104991.5</v>
      </c>
      <c r="I12" s="1">
        <v>81117.009999999995</v>
      </c>
      <c r="J12" s="1">
        <v>90399.42</v>
      </c>
      <c r="K12" s="1">
        <f>BI12</f>
        <v>203374.26</v>
      </c>
      <c r="L12" s="133">
        <f>(K12-J12)*100/J12</f>
        <v>124.97296995932057</v>
      </c>
      <c r="M12" s="133">
        <f>(K12-B12)*100/B12</f>
        <v>-66.245240872845883</v>
      </c>
      <c r="N12" s="133"/>
      <c r="O12" s="3">
        <v>100606.1</v>
      </c>
      <c r="P12" s="3">
        <v>0</v>
      </c>
      <c r="Q12" s="3">
        <f>SUM(O12:P12)</f>
        <v>100606.1</v>
      </c>
      <c r="S12" s="3">
        <v>327768.69</v>
      </c>
      <c r="T12" s="3">
        <v>0</v>
      </c>
      <c r="U12" s="3">
        <f>SUM(S12:T12)</f>
        <v>327768.69</v>
      </c>
      <c r="W12" s="3">
        <v>602505.43999999994</v>
      </c>
      <c r="X12" s="3">
        <v>0</v>
      </c>
      <c r="Y12" s="3">
        <f>SUM(W12:X12)</f>
        <v>602505.43999999994</v>
      </c>
      <c r="AA12" s="3">
        <v>743498.4</v>
      </c>
      <c r="AB12" s="3">
        <v>0</v>
      </c>
      <c r="AC12" s="3">
        <f>SUM(AA12:AB12)</f>
        <v>743498.4</v>
      </c>
      <c r="AE12" s="3">
        <v>358601.05</v>
      </c>
      <c r="AF12" s="3">
        <v>0</v>
      </c>
      <c r="AG12" s="3">
        <f>SUM(AE12:AF12)</f>
        <v>358601.05</v>
      </c>
      <c r="AI12" s="3">
        <v>46650.07</v>
      </c>
      <c r="AJ12" s="3">
        <v>0</v>
      </c>
      <c r="AK12" s="3">
        <f>SUM(AI12:AJ12)</f>
        <v>46650.07</v>
      </c>
      <c r="AM12" s="3">
        <v>507332.52</v>
      </c>
      <c r="AN12" s="3">
        <v>0</v>
      </c>
      <c r="AO12" s="3">
        <f>SUM(AM12:AN12)</f>
        <v>507332.52</v>
      </c>
      <c r="AQ12" s="3">
        <v>89086.07</v>
      </c>
      <c r="AR12" s="3">
        <v>0</v>
      </c>
      <c r="AS12" s="3">
        <f>AQ12+AR12</f>
        <v>89086.07</v>
      </c>
      <c r="AU12" s="3">
        <v>104991.5</v>
      </c>
      <c r="AV12" s="3">
        <v>0</v>
      </c>
      <c r="AW12" s="3">
        <f>AU12+AV12</f>
        <v>104991.5</v>
      </c>
      <c r="AY12" s="3">
        <v>80806.14</v>
      </c>
      <c r="AZ12" s="3">
        <v>310.87</v>
      </c>
      <c r="BA12" s="3">
        <f>AY12+AZ12</f>
        <v>81117.009999999995</v>
      </c>
      <c r="BC12" s="3">
        <v>90399.42</v>
      </c>
      <c r="BD12" s="3">
        <v>0</v>
      </c>
      <c r="BE12" s="3">
        <f>BC12+BD12</f>
        <v>90399.42</v>
      </c>
      <c r="BG12" s="3">
        <v>203374.26</v>
      </c>
      <c r="BH12" s="3">
        <v>0</v>
      </c>
      <c r="BI12" s="3">
        <f>BG12+BH12</f>
        <v>203374.26</v>
      </c>
    </row>
    <row r="13" spans="1:61" x14ac:dyDescent="0.2">
      <c r="A13" s="1" t="s">
        <v>4</v>
      </c>
      <c r="B13" s="1">
        <v>1393542.73</v>
      </c>
      <c r="C13" s="1">
        <v>1481035.4000000001</v>
      </c>
      <c r="D13" s="1">
        <v>8856816.9900000002</v>
      </c>
      <c r="E13" s="1">
        <v>11030949.08</v>
      </c>
      <c r="F13" s="1">
        <v>13528802.98</v>
      </c>
      <c r="G13" s="1">
        <v>11315674.329999998</v>
      </c>
      <c r="H13" s="1">
        <v>9877187.3300000001</v>
      </c>
      <c r="I13" s="1">
        <v>13877778.330000002</v>
      </c>
      <c r="J13" s="1">
        <v>8353225.7000000002</v>
      </c>
      <c r="K13" s="1">
        <f t="shared" ref="K13:K39" si="3">BI13</f>
        <v>5695900.9699999997</v>
      </c>
      <c r="L13" s="133">
        <f t="shared" ref="L13:L16" si="4">(K13-J13)*100/J13</f>
        <v>-31.811958941801375</v>
      </c>
      <c r="M13" s="133">
        <f t="shared" ref="M13:M16" si="5">(K13-B13)*100/B13</f>
        <v>308.73529367843639</v>
      </c>
      <c r="N13" s="133"/>
      <c r="O13" s="3">
        <v>2083712.42</v>
      </c>
      <c r="P13" s="3">
        <v>511.28</v>
      </c>
      <c r="Q13" s="3">
        <f>SUM(O13:P13)</f>
        <v>2084223.7</v>
      </c>
      <c r="S13" s="3">
        <v>1463940.63</v>
      </c>
      <c r="T13" s="3">
        <v>17239.54</v>
      </c>
      <c r="U13" s="3">
        <f>SUM(S13:T13)</f>
        <v>1481180.17</v>
      </c>
      <c r="W13" s="3">
        <v>1355142.48</v>
      </c>
      <c r="X13" s="3">
        <v>38400.25</v>
      </c>
      <c r="Y13" s="3">
        <f>SUM(W13:X13)</f>
        <v>1393542.73</v>
      </c>
      <c r="AA13" s="3">
        <v>1442146.9000000001</v>
      </c>
      <c r="AB13" s="3">
        <v>38888.5</v>
      </c>
      <c r="AC13" s="3">
        <f>SUM(AA13:AB13)</f>
        <v>1481035.4000000001</v>
      </c>
      <c r="AE13" s="3">
        <v>8818316.9900000002</v>
      </c>
      <c r="AF13" s="3">
        <v>38500</v>
      </c>
      <c r="AG13" s="3">
        <f>SUM(AE13:AF13)</f>
        <v>8856816.9900000002</v>
      </c>
      <c r="AI13" s="3">
        <v>11024822.779999999</v>
      </c>
      <c r="AJ13" s="3">
        <v>6126.3</v>
      </c>
      <c r="AK13" s="3">
        <f>SUM(AI13:AJ13)</f>
        <v>11030949.08</v>
      </c>
      <c r="AM13" s="3">
        <v>13513802.98</v>
      </c>
      <c r="AN13" s="3">
        <v>15000</v>
      </c>
      <c r="AO13" s="3">
        <f t="shared" ref="AO13:AO39" si="6">SUM(AM13:AN13)</f>
        <v>13528802.98</v>
      </c>
      <c r="AQ13" s="3">
        <v>11300454.539999999</v>
      </c>
      <c r="AR13" s="3">
        <v>15219.79</v>
      </c>
      <c r="AS13" s="3">
        <f t="shared" ref="AS13:AS16" si="7">AQ13+AR13</f>
        <v>11315674.329999998</v>
      </c>
      <c r="AU13" s="3">
        <v>9874019.1199999992</v>
      </c>
      <c r="AV13" s="3">
        <v>3168.21</v>
      </c>
      <c r="AW13" s="3">
        <f t="shared" ref="AW13:AW16" si="8">AU13+AV13</f>
        <v>9877187.3300000001</v>
      </c>
      <c r="AY13" s="3">
        <v>13874904.770000001</v>
      </c>
      <c r="AZ13" s="3">
        <v>2873.56</v>
      </c>
      <c r="BA13" s="3">
        <f t="shared" ref="BA13:BA16" si="9">AY13+AZ13</f>
        <v>13877778.330000002</v>
      </c>
      <c r="BC13" s="3">
        <v>8350921.04</v>
      </c>
      <c r="BD13" s="3">
        <v>2304.66</v>
      </c>
      <c r="BE13" s="3">
        <f t="shared" ref="BE13:BE38" si="10">BC13+BD13</f>
        <v>8353225.7000000002</v>
      </c>
      <c r="BG13" s="3">
        <v>5695900.9699999997</v>
      </c>
      <c r="BH13" s="3">
        <v>0</v>
      </c>
      <c r="BI13" s="3">
        <f t="shared" ref="BI13:BI16" si="11">BG13+BH13</f>
        <v>5695900.9699999997</v>
      </c>
    </row>
    <row r="14" spans="1:61" x14ac:dyDescent="0.2">
      <c r="A14" s="1" t="s">
        <v>5</v>
      </c>
      <c r="B14" s="1">
        <v>5531658.46</v>
      </c>
      <c r="C14" s="1">
        <v>4328106.6399999997</v>
      </c>
      <c r="D14" s="1">
        <v>3950822.379999999</v>
      </c>
      <c r="E14" s="1">
        <v>2393342.33</v>
      </c>
      <c r="F14" s="1">
        <v>2485292.33</v>
      </c>
      <c r="G14" s="1">
        <v>1014791.89</v>
      </c>
      <c r="H14" s="1">
        <v>6391827.4199999999</v>
      </c>
      <c r="I14" s="1">
        <v>890294.76</v>
      </c>
      <c r="J14" s="1">
        <v>737035.32000000007</v>
      </c>
      <c r="K14" s="1">
        <f t="shared" si="3"/>
        <v>549389.57000000007</v>
      </c>
      <c r="L14" s="133">
        <f t="shared" si="4"/>
        <v>-25.459532929846564</v>
      </c>
      <c r="M14" s="133">
        <f t="shared" si="5"/>
        <v>-90.068266615289176</v>
      </c>
      <c r="N14" s="133"/>
      <c r="O14" s="3">
        <v>12221977.930000002</v>
      </c>
      <c r="P14" s="3">
        <v>0</v>
      </c>
      <c r="Q14" s="3">
        <f>SUM(O14:P14)</f>
        <v>12221977.930000002</v>
      </c>
      <c r="S14" s="3">
        <v>13111990.52</v>
      </c>
      <c r="T14" s="3">
        <v>478.06</v>
      </c>
      <c r="U14" s="3">
        <f>SUM(S14:T14)</f>
        <v>13112468.58</v>
      </c>
      <c r="W14" s="3">
        <v>5412360.2000000002</v>
      </c>
      <c r="X14" s="3">
        <v>119298.26000000001</v>
      </c>
      <c r="Y14" s="3">
        <f>SUM(W14:X14)</f>
        <v>5531658.46</v>
      </c>
      <c r="AA14" s="3">
        <v>4290344.0199999996</v>
      </c>
      <c r="AB14" s="3">
        <v>37762.620000000003</v>
      </c>
      <c r="AC14" s="3">
        <f>SUM(AA14:AB14)</f>
        <v>4328106.6399999997</v>
      </c>
      <c r="AE14" s="3">
        <v>3729620.8699999992</v>
      </c>
      <c r="AF14" s="3">
        <v>221201.51</v>
      </c>
      <c r="AG14" s="3">
        <f>SUM(AE14:AF14)</f>
        <v>3950822.379999999</v>
      </c>
      <c r="AI14" s="3">
        <v>1920579.62</v>
      </c>
      <c r="AJ14" s="3">
        <v>472762.71</v>
      </c>
      <c r="AK14" s="3">
        <f>SUM(AI14:AJ14)</f>
        <v>2393342.33</v>
      </c>
      <c r="AM14" s="3">
        <v>2430402.4900000002</v>
      </c>
      <c r="AN14" s="3">
        <v>54889.84</v>
      </c>
      <c r="AO14" s="3">
        <f t="shared" si="6"/>
        <v>2485292.33</v>
      </c>
      <c r="AQ14" s="3">
        <v>959231.72</v>
      </c>
      <c r="AR14" s="3">
        <v>55560.17</v>
      </c>
      <c r="AS14" s="3">
        <f t="shared" si="7"/>
        <v>1014791.89</v>
      </c>
      <c r="AU14" s="3">
        <v>6370614.0199999996</v>
      </c>
      <c r="AV14" s="3">
        <v>21213.4</v>
      </c>
      <c r="AW14" s="3">
        <f t="shared" si="8"/>
        <v>6391827.4199999999</v>
      </c>
      <c r="AY14" s="3">
        <v>784234.97</v>
      </c>
      <c r="AZ14" s="3">
        <v>106059.79000000001</v>
      </c>
      <c r="BA14" s="3">
        <f t="shared" si="9"/>
        <v>890294.76</v>
      </c>
      <c r="BC14" s="3">
        <v>715662.44000000006</v>
      </c>
      <c r="BD14" s="3">
        <v>21372.880000000001</v>
      </c>
      <c r="BE14" s="3">
        <f t="shared" si="10"/>
        <v>737035.32000000007</v>
      </c>
      <c r="BG14" s="3">
        <v>517968.2900000001</v>
      </c>
      <c r="BH14" s="3">
        <v>31421.279999999999</v>
      </c>
      <c r="BI14" s="3">
        <f t="shared" si="11"/>
        <v>549389.57000000007</v>
      </c>
    </row>
    <row r="15" spans="1:61" x14ac:dyDescent="0.2">
      <c r="A15" s="1" t="s">
        <v>6</v>
      </c>
      <c r="B15" s="1">
        <v>8077677.8400000008</v>
      </c>
      <c r="C15" s="1">
        <v>12764682.190000001</v>
      </c>
      <c r="D15" s="1">
        <v>5639936.3499999996</v>
      </c>
      <c r="E15" s="1">
        <v>3793401.25</v>
      </c>
      <c r="F15" s="1">
        <v>2780736.04</v>
      </c>
      <c r="G15" s="1">
        <v>11072479.609999999</v>
      </c>
      <c r="H15" s="1">
        <v>1313536.21</v>
      </c>
      <c r="I15" s="1">
        <v>8117266.7800000003</v>
      </c>
      <c r="J15" s="1">
        <v>6212310.4500000002</v>
      </c>
      <c r="K15" s="1">
        <f t="shared" si="3"/>
        <v>5844125.0099999998</v>
      </c>
      <c r="L15" s="133">
        <f t="shared" si="4"/>
        <v>-5.9267070273347402</v>
      </c>
      <c r="M15" s="133">
        <f t="shared" si="5"/>
        <v>-27.650927336314773</v>
      </c>
      <c r="N15" s="133"/>
      <c r="O15" s="3">
        <v>9397716.8499999996</v>
      </c>
      <c r="P15" s="3">
        <v>86826.94</v>
      </c>
      <c r="Q15" s="3">
        <f>SUM(O15:P15)</f>
        <v>9484543.7899999991</v>
      </c>
      <c r="S15" s="3">
        <v>5193815.68</v>
      </c>
      <c r="T15" s="3">
        <v>94364.57</v>
      </c>
      <c r="U15" s="3">
        <f>SUM(S15:T15)</f>
        <v>5288180.25</v>
      </c>
      <c r="W15" s="3">
        <v>7984320.6900000004</v>
      </c>
      <c r="X15" s="3">
        <v>93357.15</v>
      </c>
      <c r="Y15" s="3">
        <f>SUM(W15:X15)</f>
        <v>8077677.8400000008</v>
      </c>
      <c r="AA15" s="3">
        <v>12694370.740000002</v>
      </c>
      <c r="AB15" s="3">
        <v>70311.45</v>
      </c>
      <c r="AC15" s="3">
        <f>SUM(AA15:AB15)</f>
        <v>12764682.190000001</v>
      </c>
      <c r="AE15" s="3">
        <v>5531976.2299999995</v>
      </c>
      <c r="AF15" s="3">
        <v>107960.12</v>
      </c>
      <c r="AG15" s="3">
        <f>SUM(AE15:AF15)</f>
        <v>5639936.3499999996</v>
      </c>
      <c r="AI15" s="3">
        <v>3736053.16</v>
      </c>
      <c r="AJ15" s="3">
        <v>57348.09</v>
      </c>
      <c r="AK15" s="3">
        <f>SUM(AI15:AJ15)</f>
        <v>3793401.25</v>
      </c>
      <c r="AM15" s="3">
        <v>2744523.25</v>
      </c>
      <c r="AN15" s="3">
        <v>36212.79</v>
      </c>
      <c r="AO15" s="3">
        <f t="shared" si="6"/>
        <v>2780736.04</v>
      </c>
      <c r="AQ15" s="3">
        <v>10674141.77</v>
      </c>
      <c r="AR15" s="3">
        <v>398337.84</v>
      </c>
      <c r="AS15" s="3">
        <f t="shared" si="7"/>
        <v>11072479.609999999</v>
      </c>
      <c r="AU15" s="3">
        <v>1257100.6199999999</v>
      </c>
      <c r="AV15" s="3">
        <v>56435.59</v>
      </c>
      <c r="AW15" s="3">
        <f t="shared" si="8"/>
        <v>1313536.21</v>
      </c>
      <c r="AY15" s="3">
        <v>8061260.4500000002</v>
      </c>
      <c r="AZ15" s="3">
        <v>56006.33</v>
      </c>
      <c r="BA15" s="3">
        <f t="shared" si="9"/>
        <v>8117266.7800000003</v>
      </c>
      <c r="BC15" s="3">
        <v>6153022.7800000003</v>
      </c>
      <c r="BD15" s="3">
        <v>59287.67</v>
      </c>
      <c r="BE15" s="3">
        <f t="shared" si="10"/>
        <v>6212310.4500000002</v>
      </c>
      <c r="BG15" s="3">
        <v>5784361.25</v>
      </c>
      <c r="BH15" s="3">
        <v>59763.759999999995</v>
      </c>
      <c r="BI15" s="3">
        <f t="shared" si="11"/>
        <v>5844125.0099999998</v>
      </c>
    </row>
    <row r="16" spans="1:61" x14ac:dyDescent="0.2">
      <c r="A16" s="1" t="s">
        <v>7</v>
      </c>
      <c r="B16" s="1">
        <v>516027.79</v>
      </c>
      <c r="C16" s="1">
        <v>345093.86000000004</v>
      </c>
      <c r="D16" s="1">
        <v>283208.05</v>
      </c>
      <c r="E16" s="1">
        <v>281283.89</v>
      </c>
      <c r="F16" s="1">
        <v>230116.45</v>
      </c>
      <c r="G16" s="1">
        <v>231870.81</v>
      </c>
      <c r="H16" s="1">
        <v>295892.77999999997</v>
      </c>
      <c r="I16" s="1">
        <v>482989.29000000004</v>
      </c>
      <c r="J16" s="1">
        <v>671309.58000000007</v>
      </c>
      <c r="K16" s="1">
        <f t="shared" si="3"/>
        <v>513702.87</v>
      </c>
      <c r="L16" s="133">
        <f t="shared" si="4"/>
        <v>-23.477500499843909</v>
      </c>
      <c r="M16" s="133">
        <f t="shared" si="5"/>
        <v>-0.45054162683757476</v>
      </c>
      <c r="N16" s="133"/>
      <c r="O16" s="3">
        <v>1233999.9099999999</v>
      </c>
      <c r="P16" s="3">
        <v>75155.520000000004</v>
      </c>
      <c r="Q16" s="3">
        <f>SUM(O16:P16)</f>
        <v>1309155.43</v>
      </c>
      <c r="S16" s="3">
        <v>1060397.1599999999</v>
      </c>
      <c r="T16" s="3">
        <v>124467.08</v>
      </c>
      <c r="U16" s="3">
        <f>SUM(S16:T16)</f>
        <v>1184864.24</v>
      </c>
      <c r="W16" s="3">
        <v>453268.22</v>
      </c>
      <c r="X16" s="3">
        <v>62759.57</v>
      </c>
      <c r="Y16" s="3">
        <f>SUM(W16:X16)</f>
        <v>516027.79</v>
      </c>
      <c r="AA16" s="3">
        <v>318449.60000000003</v>
      </c>
      <c r="AB16" s="3">
        <v>26644.26</v>
      </c>
      <c r="AC16" s="3">
        <f>SUM(AA16:AB16)</f>
        <v>345093.86000000004</v>
      </c>
      <c r="AE16" s="3">
        <v>267091.36</v>
      </c>
      <c r="AF16" s="3">
        <v>16116.69</v>
      </c>
      <c r="AG16" s="3">
        <f>SUM(AE16:AF16)</f>
        <v>283208.05</v>
      </c>
      <c r="AI16" s="3">
        <v>269615.05</v>
      </c>
      <c r="AJ16" s="3">
        <v>11668.84</v>
      </c>
      <c r="AK16" s="3">
        <f>SUM(AI16:AJ16)</f>
        <v>281283.89</v>
      </c>
      <c r="AM16" s="3">
        <v>217603.35</v>
      </c>
      <c r="AN16" s="3">
        <v>12513.1</v>
      </c>
      <c r="AO16" s="3">
        <f t="shared" si="6"/>
        <v>230116.45</v>
      </c>
      <c r="AQ16" s="3">
        <v>223512.63</v>
      </c>
      <c r="AR16" s="3">
        <v>8358.18</v>
      </c>
      <c r="AS16" s="3">
        <f t="shared" si="7"/>
        <v>231870.81</v>
      </c>
      <c r="AU16" s="3">
        <v>285075.74</v>
      </c>
      <c r="AV16" s="3">
        <v>10817.04</v>
      </c>
      <c r="AW16" s="3">
        <f t="shared" si="8"/>
        <v>295892.77999999997</v>
      </c>
      <c r="AY16" s="3">
        <v>475722.53</v>
      </c>
      <c r="AZ16" s="3">
        <v>7266.76</v>
      </c>
      <c r="BA16" s="3">
        <f t="shared" si="9"/>
        <v>482989.29000000004</v>
      </c>
      <c r="BC16" s="3">
        <v>664834.67000000004</v>
      </c>
      <c r="BD16" s="3">
        <v>6474.91</v>
      </c>
      <c r="BE16" s="3">
        <f t="shared" si="10"/>
        <v>671309.58000000007</v>
      </c>
      <c r="BG16" s="3">
        <v>509985.89</v>
      </c>
      <c r="BH16" s="3">
        <v>3716.98</v>
      </c>
      <c r="BI16" s="3">
        <f t="shared" si="11"/>
        <v>513702.87</v>
      </c>
    </row>
    <row r="17" spans="1:61" x14ac:dyDescent="0.2">
      <c r="L17" s="133"/>
      <c r="M17" s="133"/>
      <c r="N17" s="133"/>
    </row>
    <row r="18" spans="1:61" x14ac:dyDescent="0.2">
      <c r="A18" s="1" t="s">
        <v>8</v>
      </c>
      <c r="B18" s="1">
        <v>222572.23</v>
      </c>
      <c r="C18" s="1">
        <v>116394.37</v>
      </c>
      <c r="D18" s="1">
        <v>37897.35</v>
      </c>
      <c r="E18" s="1">
        <v>26732.58</v>
      </c>
      <c r="F18" s="1">
        <v>42913.79</v>
      </c>
      <c r="G18" s="1">
        <v>32126.7</v>
      </c>
      <c r="H18" s="1">
        <v>129171.49</v>
      </c>
      <c r="I18" s="1">
        <v>90529.599999999991</v>
      </c>
      <c r="J18" s="1">
        <v>70984.590000000011</v>
      </c>
      <c r="K18" s="1">
        <f t="shared" si="3"/>
        <v>110362.62</v>
      </c>
      <c r="L18" s="133">
        <f t="shared" ref="L18:L22" si="12">(K18-J18)*100/J18</f>
        <v>55.474054298263866</v>
      </c>
      <c r="M18" s="133">
        <f t="shared" ref="M18:M22" si="13">(K18-B18)*100/B18</f>
        <v>-50.41491923767849</v>
      </c>
      <c r="N18" s="133"/>
      <c r="O18" s="3">
        <v>394228.55</v>
      </c>
      <c r="P18" s="3">
        <v>720.93</v>
      </c>
      <c r="Q18" s="3">
        <f>SUM(O18:P18)</f>
        <v>394949.48</v>
      </c>
      <c r="S18" s="3">
        <v>617953.79</v>
      </c>
      <c r="T18" s="3">
        <v>1182.1400000000001</v>
      </c>
      <c r="U18" s="3">
        <f>SUM(S18:T18)</f>
        <v>619135.93000000005</v>
      </c>
      <c r="W18" s="3">
        <v>222572.23</v>
      </c>
      <c r="X18" s="3">
        <v>0</v>
      </c>
      <c r="Y18" s="3">
        <f>SUM(W18:X18)</f>
        <v>222572.23</v>
      </c>
      <c r="AA18" s="3">
        <v>116394.37</v>
      </c>
      <c r="AB18" s="3">
        <v>0</v>
      </c>
      <c r="AC18" s="3">
        <f>SUM(AA18:AB18)</f>
        <v>116394.37</v>
      </c>
      <c r="AE18" s="3">
        <v>37897.35</v>
      </c>
      <c r="AF18" s="3">
        <v>0</v>
      </c>
      <c r="AG18" s="3">
        <f>SUM(AE18:AF18)</f>
        <v>37897.35</v>
      </c>
      <c r="AI18" s="3">
        <v>26732.58</v>
      </c>
      <c r="AJ18" s="3">
        <v>0</v>
      </c>
      <c r="AK18" s="3">
        <f>SUM(AI18:AJ18)</f>
        <v>26732.58</v>
      </c>
      <c r="AM18" s="3">
        <v>42596.83</v>
      </c>
      <c r="AN18" s="3">
        <v>316.95999999999998</v>
      </c>
      <c r="AO18" s="3">
        <f t="shared" si="6"/>
        <v>42913.79</v>
      </c>
      <c r="AQ18" s="3">
        <v>32126.7</v>
      </c>
      <c r="AR18" s="3">
        <v>0</v>
      </c>
      <c r="AS18" s="3">
        <f t="shared" ref="AS18:AS39" si="14">AQ18+AR18</f>
        <v>32126.7</v>
      </c>
      <c r="AU18" s="3">
        <v>129171.49</v>
      </c>
      <c r="AV18" s="3">
        <v>0</v>
      </c>
      <c r="AW18" s="3">
        <f t="shared" ref="AW18:AW39" si="15">AU18+AV18</f>
        <v>129171.49</v>
      </c>
      <c r="AY18" s="3">
        <v>90529.599999999991</v>
      </c>
      <c r="AZ18" s="3">
        <v>0</v>
      </c>
      <c r="BA18" s="3">
        <f t="shared" ref="BA18:BA39" si="16">AY18+AZ18</f>
        <v>90529.599999999991</v>
      </c>
      <c r="BC18" s="3">
        <v>70984.590000000011</v>
      </c>
      <c r="BD18" s="3">
        <v>0</v>
      </c>
      <c r="BE18" s="3">
        <f t="shared" si="10"/>
        <v>70984.590000000011</v>
      </c>
      <c r="BG18" s="3">
        <v>110362.62</v>
      </c>
      <c r="BH18" s="3">
        <v>0</v>
      </c>
      <c r="BI18" s="3">
        <f t="shared" ref="BI18:BI22" si="17">BG18+BH18</f>
        <v>110362.62</v>
      </c>
    </row>
    <row r="19" spans="1:61" x14ac:dyDescent="0.2">
      <c r="A19" s="1" t="s">
        <v>9</v>
      </c>
      <c r="B19" s="1">
        <v>1697988.76</v>
      </c>
      <c r="C19" s="1">
        <v>1774978.54</v>
      </c>
      <c r="D19" s="1">
        <v>1115390.22</v>
      </c>
      <c r="E19" s="1">
        <v>2061945.65</v>
      </c>
      <c r="F19" s="1">
        <v>2249323.7899999996</v>
      </c>
      <c r="G19" s="1">
        <v>1568061.32</v>
      </c>
      <c r="H19" s="1">
        <v>1479377.69</v>
      </c>
      <c r="I19" s="1">
        <v>1286475.3699999999</v>
      </c>
      <c r="J19" s="1">
        <v>1118270.52</v>
      </c>
      <c r="K19" s="1">
        <f t="shared" si="3"/>
        <v>1781068.0100000002</v>
      </c>
      <c r="L19" s="133">
        <f t="shared" si="12"/>
        <v>59.269870585518092</v>
      </c>
      <c r="M19" s="133">
        <f t="shared" si="13"/>
        <v>4.8928032951172327</v>
      </c>
      <c r="N19" s="133"/>
      <c r="O19" s="3">
        <v>1795985.31</v>
      </c>
      <c r="P19" s="3">
        <v>595.73</v>
      </c>
      <c r="Q19" s="3">
        <f>SUM(O19:P19)</f>
        <v>1796581.04</v>
      </c>
      <c r="S19" s="3">
        <v>1451638.62</v>
      </c>
      <c r="T19" s="3">
        <v>1654.19</v>
      </c>
      <c r="U19" s="3">
        <f>SUM(S19:T19)</f>
        <v>1453292.81</v>
      </c>
      <c r="W19" s="3">
        <v>1696760.56</v>
      </c>
      <c r="X19" s="3">
        <v>1228.2</v>
      </c>
      <c r="Y19" s="3">
        <f>SUM(W19:X19)</f>
        <v>1697988.76</v>
      </c>
      <c r="AA19" s="3">
        <v>1774766.6400000001</v>
      </c>
      <c r="AB19" s="3">
        <v>211.9</v>
      </c>
      <c r="AC19" s="3">
        <f>SUM(AA19:AB19)</f>
        <v>1774978.54</v>
      </c>
      <c r="AE19" s="3">
        <v>1113873.42</v>
      </c>
      <c r="AF19" s="3">
        <v>1516.8</v>
      </c>
      <c r="AG19" s="3">
        <f>SUM(AE19:AF19)</f>
        <v>1115390.22</v>
      </c>
      <c r="AI19" s="3">
        <v>2061467.01</v>
      </c>
      <c r="AJ19" s="3">
        <v>478.64</v>
      </c>
      <c r="AK19" s="3">
        <f>SUM(AI19:AJ19)</f>
        <v>2061945.65</v>
      </c>
      <c r="AM19" s="3">
        <v>2246777.4699999997</v>
      </c>
      <c r="AN19" s="3">
        <v>2546.3200000000002</v>
      </c>
      <c r="AO19" s="3">
        <f t="shared" si="6"/>
        <v>2249323.7899999996</v>
      </c>
      <c r="AQ19" s="3">
        <v>1567474.3</v>
      </c>
      <c r="AR19" s="3">
        <v>587.02</v>
      </c>
      <c r="AS19" s="3">
        <f t="shared" si="14"/>
        <v>1568061.32</v>
      </c>
      <c r="AU19" s="3">
        <v>1479377.69</v>
      </c>
      <c r="AV19" s="3">
        <v>0</v>
      </c>
      <c r="AW19" s="3">
        <f t="shared" si="15"/>
        <v>1479377.69</v>
      </c>
      <c r="AY19" s="3">
        <v>1285481.97</v>
      </c>
      <c r="AZ19" s="3">
        <v>993.4</v>
      </c>
      <c r="BA19" s="3">
        <f t="shared" si="16"/>
        <v>1286475.3699999999</v>
      </c>
      <c r="BC19" s="3">
        <v>1118040.77</v>
      </c>
      <c r="BD19" s="3">
        <v>229.75</v>
      </c>
      <c r="BE19" s="3">
        <f t="shared" si="10"/>
        <v>1118270.52</v>
      </c>
      <c r="BG19" s="3">
        <v>1776100.4000000001</v>
      </c>
      <c r="BH19" s="3">
        <v>4967.6099999999997</v>
      </c>
      <c r="BI19" s="3">
        <f t="shared" si="17"/>
        <v>1781068.0100000002</v>
      </c>
    </row>
    <row r="20" spans="1:61" x14ac:dyDescent="0.2">
      <c r="A20" s="1" t="s">
        <v>10</v>
      </c>
      <c r="B20" s="1">
        <v>1374182.8</v>
      </c>
      <c r="C20" s="1">
        <v>678504.1</v>
      </c>
      <c r="D20" s="1">
        <v>265419.77999999997</v>
      </c>
      <c r="E20" s="1">
        <v>180487.67999999999</v>
      </c>
      <c r="F20" s="1">
        <v>185218.42</v>
      </c>
      <c r="G20" s="1">
        <v>157561.49</v>
      </c>
      <c r="H20" s="1">
        <v>112785.88</v>
      </c>
      <c r="I20" s="1">
        <v>114409.62</v>
      </c>
      <c r="J20" s="1">
        <v>1219027.9600000002</v>
      </c>
      <c r="K20" s="1">
        <f t="shared" si="3"/>
        <v>563632.44000000006</v>
      </c>
      <c r="L20" s="280">
        <f t="shared" si="12"/>
        <v>-53.763780774970904</v>
      </c>
      <c r="M20" s="280">
        <f t="shared" si="13"/>
        <v>-58.984172993578433</v>
      </c>
      <c r="N20" s="133"/>
      <c r="O20" s="3">
        <v>700651.8</v>
      </c>
      <c r="P20" s="3">
        <v>3188.7</v>
      </c>
      <c r="Q20" s="3">
        <f>SUM(O20:P20)</f>
        <v>703840.5</v>
      </c>
      <c r="S20" s="3">
        <v>611049.28</v>
      </c>
      <c r="T20" s="3">
        <v>0</v>
      </c>
      <c r="U20" s="3">
        <f>SUM(S20:T20)</f>
        <v>611049.28</v>
      </c>
      <c r="W20" s="3">
        <v>1348259.4200000002</v>
      </c>
      <c r="X20" s="3">
        <v>25923.38</v>
      </c>
      <c r="Y20" s="3">
        <f>SUM(W20:X20)</f>
        <v>1374182.8</v>
      </c>
      <c r="AA20" s="3">
        <v>678504.1</v>
      </c>
      <c r="AB20" s="3">
        <v>0</v>
      </c>
      <c r="AC20" s="3">
        <f>SUM(AA20:AB20)</f>
        <v>678504.1</v>
      </c>
      <c r="AE20" s="3">
        <v>264050.56999999995</v>
      </c>
      <c r="AF20" s="3">
        <v>1369.21</v>
      </c>
      <c r="AG20" s="3">
        <f>SUM(AE20:AF20)</f>
        <v>265419.77999999997</v>
      </c>
      <c r="AI20" s="3">
        <v>180487.67999999999</v>
      </c>
      <c r="AJ20" s="3">
        <v>0</v>
      </c>
      <c r="AK20" s="3">
        <f>SUM(AI20:AJ20)</f>
        <v>180487.67999999999</v>
      </c>
      <c r="AM20" s="3">
        <v>185218.42</v>
      </c>
      <c r="AN20" s="3">
        <v>0</v>
      </c>
      <c r="AO20" s="3">
        <f t="shared" si="6"/>
        <v>185218.42</v>
      </c>
      <c r="AQ20" s="3">
        <v>157561.49</v>
      </c>
      <c r="AR20" s="3">
        <v>0</v>
      </c>
      <c r="AS20" s="3">
        <f t="shared" si="14"/>
        <v>157561.49</v>
      </c>
      <c r="AU20" s="3">
        <v>112785.88</v>
      </c>
      <c r="AV20" s="3">
        <v>0</v>
      </c>
      <c r="AW20" s="3">
        <f t="shared" si="15"/>
        <v>112785.88</v>
      </c>
      <c r="AY20" s="3">
        <v>114409.62</v>
      </c>
      <c r="AZ20" s="3">
        <v>0</v>
      </c>
      <c r="BA20" s="3">
        <f t="shared" si="16"/>
        <v>114409.62</v>
      </c>
      <c r="BC20" s="3">
        <v>1219027.9600000002</v>
      </c>
      <c r="BD20" s="3">
        <v>0</v>
      </c>
      <c r="BE20" s="3">
        <f t="shared" si="10"/>
        <v>1219027.9600000002</v>
      </c>
      <c r="BG20" s="3">
        <v>552118.28</v>
      </c>
      <c r="BH20" s="3">
        <v>11514.16</v>
      </c>
      <c r="BI20" s="3">
        <f t="shared" si="17"/>
        <v>563632.44000000006</v>
      </c>
    </row>
    <row r="21" spans="1:61" x14ac:dyDescent="0.2">
      <c r="A21" s="1" t="s">
        <v>11</v>
      </c>
      <c r="B21" s="1">
        <v>492293.99000000005</v>
      </c>
      <c r="C21" s="1">
        <v>581158.42000000004</v>
      </c>
      <c r="D21" s="1">
        <v>166502.09</v>
      </c>
      <c r="E21" s="1">
        <v>267700.75</v>
      </c>
      <c r="F21" s="1">
        <v>218032.16</v>
      </c>
      <c r="G21" s="1">
        <v>795681.61</v>
      </c>
      <c r="H21" s="1">
        <v>630185.22</v>
      </c>
      <c r="I21" s="1">
        <v>543281.93000000005</v>
      </c>
      <c r="J21" s="1">
        <v>611621.88</v>
      </c>
      <c r="K21" s="1">
        <f t="shared" si="3"/>
        <v>301523.64999999997</v>
      </c>
      <c r="L21" s="133">
        <f t="shared" si="12"/>
        <v>-50.700970671618229</v>
      </c>
      <c r="M21" s="133">
        <f t="shared" si="13"/>
        <v>-38.751303870274761</v>
      </c>
      <c r="N21" s="133"/>
      <c r="O21" s="3">
        <v>1943454.62</v>
      </c>
      <c r="P21" s="3">
        <v>2108.1799999999998</v>
      </c>
      <c r="Q21" s="3">
        <f>SUM(O21:P21)</f>
        <v>1945562.8</v>
      </c>
      <c r="S21" s="3">
        <v>1439493.25</v>
      </c>
      <c r="T21" s="3">
        <v>771.62</v>
      </c>
      <c r="U21" s="3">
        <f>SUM(S21:T21)</f>
        <v>1440264.87</v>
      </c>
      <c r="W21" s="3">
        <v>476210.28</v>
      </c>
      <c r="X21" s="3">
        <v>16083.71</v>
      </c>
      <c r="Y21" s="3">
        <f>SUM(W21:X21)</f>
        <v>492293.99000000005</v>
      </c>
      <c r="AA21" s="3">
        <v>540408.20000000007</v>
      </c>
      <c r="AB21" s="3">
        <v>40750.22</v>
      </c>
      <c r="AC21" s="3">
        <f>SUM(AA21:AB21)</f>
        <v>581158.42000000004</v>
      </c>
      <c r="AE21" s="3">
        <v>163537.07</v>
      </c>
      <c r="AF21" s="3">
        <v>2965.02</v>
      </c>
      <c r="AG21" s="3">
        <f>SUM(AE21:AF21)</f>
        <v>166502.09</v>
      </c>
      <c r="AI21" s="3">
        <v>267700.75</v>
      </c>
      <c r="AJ21" s="3">
        <v>0</v>
      </c>
      <c r="AK21" s="3">
        <f>SUM(AI21:AJ21)</f>
        <v>267700.75</v>
      </c>
      <c r="AM21" s="3">
        <v>217673.1</v>
      </c>
      <c r="AN21" s="3">
        <v>359.06</v>
      </c>
      <c r="AO21" s="3">
        <f t="shared" si="6"/>
        <v>218032.16</v>
      </c>
      <c r="AQ21" s="3">
        <v>795228.71</v>
      </c>
      <c r="AR21" s="3">
        <v>452.9</v>
      </c>
      <c r="AS21" s="3">
        <f t="shared" si="14"/>
        <v>795681.61</v>
      </c>
      <c r="AU21" s="3">
        <v>630185.22</v>
      </c>
      <c r="AV21" s="3">
        <v>0</v>
      </c>
      <c r="AW21" s="3">
        <f t="shared" si="15"/>
        <v>630185.22</v>
      </c>
      <c r="AY21" s="3">
        <v>543056.43000000005</v>
      </c>
      <c r="AZ21" s="3">
        <v>225.5</v>
      </c>
      <c r="BA21" s="3">
        <f t="shared" si="16"/>
        <v>543281.93000000005</v>
      </c>
      <c r="BC21" s="3">
        <v>610177.13</v>
      </c>
      <c r="BD21" s="3">
        <v>1444.75</v>
      </c>
      <c r="BE21" s="3">
        <f t="shared" si="10"/>
        <v>611621.88</v>
      </c>
      <c r="BG21" s="3">
        <v>301523.64999999997</v>
      </c>
      <c r="BH21" s="3">
        <v>0</v>
      </c>
      <c r="BI21" s="3">
        <f t="shared" si="17"/>
        <v>301523.64999999997</v>
      </c>
    </row>
    <row r="22" spans="1:61" x14ac:dyDescent="0.2">
      <c r="A22" s="1" t="s">
        <v>12</v>
      </c>
      <c r="B22" s="1">
        <v>443783.15</v>
      </c>
      <c r="C22" s="1">
        <v>302202.90000000002</v>
      </c>
      <c r="D22" s="1">
        <v>309608.34999999998</v>
      </c>
      <c r="E22" s="1">
        <v>291480.03999999998</v>
      </c>
      <c r="F22" s="1">
        <v>342414.98</v>
      </c>
      <c r="G22" s="1">
        <v>374994.86</v>
      </c>
      <c r="H22" s="1">
        <v>360593.95</v>
      </c>
      <c r="I22" s="1">
        <v>234195.77</v>
      </c>
      <c r="J22" s="1">
        <v>241435.37</v>
      </c>
      <c r="K22" s="1">
        <f t="shared" si="3"/>
        <v>274950.99</v>
      </c>
      <c r="L22" s="133">
        <f t="shared" si="12"/>
        <v>13.881818558730643</v>
      </c>
      <c r="M22" s="133">
        <f t="shared" si="13"/>
        <v>-38.043841907922825</v>
      </c>
      <c r="N22" s="133"/>
      <c r="O22" s="3">
        <v>453760.74</v>
      </c>
      <c r="P22" s="3">
        <v>0</v>
      </c>
      <c r="Q22" s="3">
        <f>SUM(O22:P22)</f>
        <v>453760.74</v>
      </c>
      <c r="S22" s="3">
        <v>375944.6</v>
      </c>
      <c r="T22" s="3">
        <v>0</v>
      </c>
      <c r="U22" s="3">
        <f>SUM(S22:T22)</f>
        <v>375944.6</v>
      </c>
      <c r="W22" s="3">
        <v>443783.15</v>
      </c>
      <c r="X22" s="3">
        <v>0</v>
      </c>
      <c r="Y22" s="3">
        <f>SUM(W22:X22)</f>
        <v>443783.15</v>
      </c>
      <c r="AA22" s="3">
        <v>302202.90000000002</v>
      </c>
      <c r="AB22" s="3">
        <v>0</v>
      </c>
      <c r="AC22" s="3">
        <f>SUM(AA22:AB22)</f>
        <v>302202.90000000002</v>
      </c>
      <c r="AE22" s="3">
        <v>309608.34999999998</v>
      </c>
      <c r="AF22" s="3">
        <v>0</v>
      </c>
      <c r="AG22" s="3">
        <f>SUM(AE22:AF22)</f>
        <v>309608.34999999998</v>
      </c>
      <c r="AI22" s="3">
        <v>291480.03999999998</v>
      </c>
      <c r="AJ22" s="3">
        <v>0</v>
      </c>
      <c r="AK22" s="3">
        <f>SUM(AI22:AJ22)</f>
        <v>291480.03999999998</v>
      </c>
      <c r="AM22" s="3">
        <v>342414.98</v>
      </c>
      <c r="AN22" s="3">
        <v>0</v>
      </c>
      <c r="AO22" s="3">
        <f t="shared" si="6"/>
        <v>342414.98</v>
      </c>
      <c r="AQ22" s="3">
        <v>374994.86</v>
      </c>
      <c r="AR22" s="3">
        <v>0</v>
      </c>
      <c r="AS22" s="3">
        <f t="shared" si="14"/>
        <v>374994.86</v>
      </c>
      <c r="AU22" s="3">
        <v>360593.95</v>
      </c>
      <c r="AV22" s="3">
        <v>0</v>
      </c>
      <c r="AW22" s="3">
        <f t="shared" si="15"/>
        <v>360593.95</v>
      </c>
      <c r="AY22" s="3">
        <v>234195.77</v>
      </c>
      <c r="AZ22" s="3">
        <v>0</v>
      </c>
      <c r="BA22" s="3">
        <f t="shared" si="16"/>
        <v>234195.77</v>
      </c>
      <c r="BC22" s="3">
        <v>241435.37</v>
      </c>
      <c r="BD22" s="3">
        <v>0</v>
      </c>
      <c r="BE22" s="3">
        <f t="shared" si="10"/>
        <v>241435.37</v>
      </c>
      <c r="BG22" s="3">
        <v>274950.99</v>
      </c>
      <c r="BH22" s="3">
        <v>0</v>
      </c>
      <c r="BI22" s="3">
        <f t="shared" si="17"/>
        <v>274950.99</v>
      </c>
    </row>
    <row r="23" spans="1:61" x14ac:dyDescent="0.2">
      <c r="L23" s="133"/>
      <c r="M23" s="133"/>
      <c r="N23" s="133"/>
    </row>
    <row r="24" spans="1:61" x14ac:dyDescent="0.2">
      <c r="A24" s="1" t="s">
        <v>13</v>
      </c>
      <c r="B24" s="1">
        <v>3935515.0099999993</v>
      </c>
      <c r="C24" s="1">
        <v>4139362.3600000003</v>
      </c>
      <c r="D24" s="1">
        <v>3952014.74</v>
      </c>
      <c r="E24" s="1">
        <v>1065951.43</v>
      </c>
      <c r="F24" s="1">
        <v>1144136.9699999997</v>
      </c>
      <c r="G24" s="1">
        <v>1806747.9899999998</v>
      </c>
      <c r="H24" s="1">
        <v>3008763.9099999997</v>
      </c>
      <c r="I24" s="1">
        <v>2044201.1699999997</v>
      </c>
      <c r="J24" s="1">
        <v>2295503.85</v>
      </c>
      <c r="K24" s="1">
        <f t="shared" si="3"/>
        <v>1887280.9</v>
      </c>
      <c r="L24" s="133">
        <f t="shared" ref="L24:L28" si="18">(K24-J24)*100/J24</f>
        <v>-17.783588121623065</v>
      </c>
      <c r="M24" s="133">
        <f t="shared" ref="M24:M28" si="19">(K24-B24)*100/B24</f>
        <v>-52.044881160293166</v>
      </c>
      <c r="N24" s="133"/>
      <c r="O24" s="3">
        <v>2510852.4</v>
      </c>
      <c r="P24" s="3">
        <v>61844.59</v>
      </c>
      <c r="Q24" s="3">
        <f>SUM(O24:P24)</f>
        <v>2572696.9899999998</v>
      </c>
      <c r="S24" s="3">
        <v>3474092.84</v>
      </c>
      <c r="T24" s="3">
        <v>108234.22</v>
      </c>
      <c r="U24" s="3">
        <f>SUM(S24:T24)</f>
        <v>3582327.06</v>
      </c>
      <c r="W24" s="3">
        <v>3834794.4199999995</v>
      </c>
      <c r="X24" s="3">
        <v>100720.59</v>
      </c>
      <c r="Y24" s="3">
        <f>SUM(W24:X24)</f>
        <v>3935515.0099999993</v>
      </c>
      <c r="AA24" s="3">
        <v>3844306.7600000002</v>
      </c>
      <c r="AB24" s="3">
        <v>295055.59999999998</v>
      </c>
      <c r="AC24" s="3">
        <f>SUM(AA24:AB24)</f>
        <v>4139362.3600000003</v>
      </c>
      <c r="AE24" s="3">
        <v>3842671.8000000003</v>
      </c>
      <c r="AF24" s="3">
        <v>109342.94</v>
      </c>
      <c r="AG24" s="3">
        <f>SUM(AE24:AF24)</f>
        <v>3952014.74</v>
      </c>
      <c r="AI24" s="3">
        <v>1039743.63</v>
      </c>
      <c r="AJ24" s="3">
        <v>26207.800000000003</v>
      </c>
      <c r="AK24" s="3">
        <f>SUM(AI24:AJ24)</f>
        <v>1065951.43</v>
      </c>
      <c r="AM24" s="3">
        <v>963692.4099999998</v>
      </c>
      <c r="AN24" s="3">
        <v>180444.56</v>
      </c>
      <c r="AO24" s="3">
        <f t="shared" si="6"/>
        <v>1144136.9699999997</v>
      </c>
      <c r="AQ24" s="3">
        <v>1637078.1499999997</v>
      </c>
      <c r="AR24" s="3">
        <v>169669.84</v>
      </c>
      <c r="AS24" s="3">
        <f t="shared" ref="AS24" si="20">AQ24+AR24</f>
        <v>1806747.9899999998</v>
      </c>
      <c r="AU24" s="3">
        <v>2869429.6599999997</v>
      </c>
      <c r="AV24" s="3">
        <v>139334.25</v>
      </c>
      <c r="AW24" s="3">
        <f t="shared" ref="AW24" si="21">AU24+AV24</f>
        <v>3008763.9099999997</v>
      </c>
      <c r="AY24" s="3">
        <v>1983694.9399999997</v>
      </c>
      <c r="AZ24" s="3">
        <v>60506.23</v>
      </c>
      <c r="BA24" s="3">
        <f t="shared" ref="BA24" si="22">AY24+AZ24</f>
        <v>2044201.1699999997</v>
      </c>
      <c r="BC24" s="3">
        <v>2240922.5100000002</v>
      </c>
      <c r="BD24" s="3">
        <v>54581.34</v>
      </c>
      <c r="BE24" s="3">
        <f t="shared" si="10"/>
        <v>2295503.85</v>
      </c>
      <c r="BG24" s="3">
        <v>1858371.0799999998</v>
      </c>
      <c r="BH24" s="3">
        <v>28909.82</v>
      </c>
      <c r="BI24" s="3">
        <f t="shared" ref="BI24:BI28" si="23">BG24+BH24</f>
        <v>1887280.9</v>
      </c>
    </row>
    <row r="25" spans="1:61" x14ac:dyDescent="0.2">
      <c r="A25" s="1" t="s">
        <v>14</v>
      </c>
      <c r="B25" s="1">
        <v>198679.34</v>
      </c>
      <c r="C25" s="1">
        <v>137018.91</v>
      </c>
      <c r="D25" s="1">
        <v>105205.81000000003</v>
      </c>
      <c r="E25" s="1">
        <v>88433.75</v>
      </c>
      <c r="F25" s="1">
        <v>349731.27</v>
      </c>
      <c r="G25" s="1">
        <v>573284.22000000009</v>
      </c>
      <c r="H25" s="1">
        <v>298224.34999999998</v>
      </c>
      <c r="I25" s="1">
        <v>432546.62999999995</v>
      </c>
      <c r="J25" s="1">
        <v>610057.89</v>
      </c>
      <c r="K25" s="1">
        <f t="shared" si="3"/>
        <v>35046.15</v>
      </c>
      <c r="L25" s="133">
        <f t="shared" si="18"/>
        <v>-94.255274692046029</v>
      </c>
      <c r="M25" s="133">
        <f t="shared" si="19"/>
        <v>-82.360445731297474</v>
      </c>
      <c r="N25" s="133"/>
      <c r="O25" s="3">
        <v>539452.76</v>
      </c>
      <c r="P25" s="3">
        <v>6226.19</v>
      </c>
      <c r="Q25" s="3">
        <f>SUM(O25:P25)</f>
        <v>545678.94999999995</v>
      </c>
      <c r="S25" s="3">
        <v>646970.91</v>
      </c>
      <c r="T25" s="3">
        <v>12202.18</v>
      </c>
      <c r="U25" s="3">
        <f>SUM(S25:T25)</f>
        <v>659173.09000000008</v>
      </c>
      <c r="W25" s="3">
        <v>176903.19</v>
      </c>
      <c r="X25" s="3">
        <v>21776.149999999998</v>
      </c>
      <c r="Y25" s="3">
        <f>SUM(W25:X25)</f>
        <v>198679.34</v>
      </c>
      <c r="AA25" s="3">
        <v>125016.01</v>
      </c>
      <c r="AB25" s="3">
        <v>12002.900000000001</v>
      </c>
      <c r="AC25" s="3">
        <f>SUM(AA25:AB25)</f>
        <v>137018.91</v>
      </c>
      <c r="AE25" s="3">
        <v>93859.49000000002</v>
      </c>
      <c r="AF25" s="3">
        <v>11346.32</v>
      </c>
      <c r="AG25" s="3">
        <f>SUM(AE25:AF25)</f>
        <v>105205.81000000003</v>
      </c>
      <c r="AI25" s="3">
        <v>80761.19</v>
      </c>
      <c r="AJ25" s="3">
        <v>7672.56</v>
      </c>
      <c r="AK25" s="3">
        <f>SUM(AI25:AJ25)</f>
        <v>88433.75</v>
      </c>
      <c r="AM25" s="3">
        <v>339238.02</v>
      </c>
      <c r="AN25" s="3">
        <v>10493.25</v>
      </c>
      <c r="AO25" s="3">
        <f t="shared" si="6"/>
        <v>349731.27</v>
      </c>
      <c r="AQ25" s="3">
        <v>565701.71000000008</v>
      </c>
      <c r="AR25" s="3">
        <v>7582.5099999999993</v>
      </c>
      <c r="AS25" s="3">
        <f t="shared" si="14"/>
        <v>573284.22000000009</v>
      </c>
      <c r="AU25" s="3">
        <v>285292.64999999997</v>
      </c>
      <c r="AV25" s="3">
        <v>12931.7</v>
      </c>
      <c r="AW25" s="3">
        <f t="shared" si="15"/>
        <v>298224.34999999998</v>
      </c>
      <c r="AY25" s="3">
        <v>426874.99999999994</v>
      </c>
      <c r="AZ25" s="3">
        <v>5671.63</v>
      </c>
      <c r="BA25" s="3">
        <f t="shared" si="16"/>
        <v>432546.62999999995</v>
      </c>
      <c r="BC25" s="3">
        <v>602080.82999999996</v>
      </c>
      <c r="BD25" s="3">
        <v>7977.0599999999995</v>
      </c>
      <c r="BE25" s="3">
        <f t="shared" si="10"/>
        <v>610057.89</v>
      </c>
      <c r="BG25" s="3">
        <v>27332.61</v>
      </c>
      <c r="BH25" s="3">
        <v>7713.5400000000009</v>
      </c>
      <c r="BI25" s="3">
        <f t="shared" si="23"/>
        <v>35046.15</v>
      </c>
    </row>
    <row r="26" spans="1:61" x14ac:dyDescent="0.2">
      <c r="A26" s="1" t="s">
        <v>15</v>
      </c>
      <c r="B26" s="1">
        <v>2509676.5299999993</v>
      </c>
      <c r="C26" s="1">
        <v>1656671.57</v>
      </c>
      <c r="D26" s="1">
        <v>1547616.49</v>
      </c>
      <c r="E26" s="1">
        <v>1368962.26</v>
      </c>
      <c r="F26" s="1">
        <v>963736.16999999993</v>
      </c>
      <c r="G26" s="1">
        <v>958845.12999999989</v>
      </c>
      <c r="H26" s="1">
        <v>746289.07000000007</v>
      </c>
      <c r="I26" s="1">
        <v>764635.25999999989</v>
      </c>
      <c r="J26" s="1">
        <v>581456.42000000004</v>
      </c>
      <c r="K26" s="1">
        <f t="shared" si="3"/>
        <v>516621.89</v>
      </c>
      <c r="L26" s="133">
        <f t="shared" si="18"/>
        <v>-11.150367898595052</v>
      </c>
      <c r="M26" s="133">
        <f t="shared" si="19"/>
        <v>-79.414801715502335</v>
      </c>
      <c r="N26" s="133"/>
      <c r="O26" s="3">
        <v>2818921.07</v>
      </c>
      <c r="P26" s="3">
        <v>114829.37</v>
      </c>
      <c r="Q26" s="3">
        <f>SUM(O26:P26)</f>
        <v>2933750.44</v>
      </c>
      <c r="S26" s="3">
        <v>2449987.15</v>
      </c>
      <c r="T26" s="3">
        <v>48448.81</v>
      </c>
      <c r="U26" s="3">
        <f>SUM(S26:T26)</f>
        <v>2498435.96</v>
      </c>
      <c r="W26" s="3">
        <v>2475164.2099999995</v>
      </c>
      <c r="X26" s="3">
        <v>34512.32</v>
      </c>
      <c r="Y26" s="3">
        <f>SUM(W26:X26)</f>
        <v>2509676.5299999993</v>
      </c>
      <c r="AA26" s="3">
        <v>1635965</v>
      </c>
      <c r="AB26" s="3">
        <v>20706.57</v>
      </c>
      <c r="AC26" s="3">
        <f>SUM(AA26:AB26)</f>
        <v>1656671.57</v>
      </c>
      <c r="AE26" s="3">
        <v>1539591.71</v>
      </c>
      <c r="AF26" s="3">
        <v>8024.78</v>
      </c>
      <c r="AG26" s="3">
        <f>SUM(AE26:AF26)</f>
        <v>1547616.49</v>
      </c>
      <c r="AI26" s="3">
        <v>1352921.96</v>
      </c>
      <c r="AJ26" s="3">
        <v>16040.3</v>
      </c>
      <c r="AK26" s="3">
        <f>SUM(AI26:AJ26)</f>
        <v>1368962.26</v>
      </c>
      <c r="AM26" s="3">
        <v>952430.54999999993</v>
      </c>
      <c r="AN26" s="3">
        <v>11305.62</v>
      </c>
      <c r="AO26" s="3">
        <f t="shared" si="6"/>
        <v>963736.16999999993</v>
      </c>
      <c r="AQ26" s="3">
        <v>958836.1399999999</v>
      </c>
      <c r="AR26" s="3">
        <v>8.99</v>
      </c>
      <c r="AS26" s="3">
        <f t="shared" si="14"/>
        <v>958845.12999999989</v>
      </c>
      <c r="AU26" s="3">
        <v>746289.07000000007</v>
      </c>
      <c r="AV26" s="3">
        <v>0</v>
      </c>
      <c r="AW26" s="3">
        <f t="shared" si="15"/>
        <v>746289.07000000007</v>
      </c>
      <c r="AY26" s="3">
        <v>764635.25999999989</v>
      </c>
      <c r="AZ26" s="3">
        <v>0</v>
      </c>
      <c r="BA26" s="3">
        <f t="shared" si="16"/>
        <v>764635.25999999989</v>
      </c>
      <c r="BC26" s="3">
        <v>581456.42000000004</v>
      </c>
      <c r="BD26" s="3">
        <v>0</v>
      </c>
      <c r="BE26" s="3">
        <f t="shared" si="10"/>
        <v>581456.42000000004</v>
      </c>
      <c r="BG26" s="3">
        <v>516621.89</v>
      </c>
      <c r="BH26" s="3">
        <v>0</v>
      </c>
      <c r="BI26" s="3">
        <f t="shared" si="23"/>
        <v>516621.89</v>
      </c>
    </row>
    <row r="27" spans="1:61" x14ac:dyDescent="0.2">
      <c r="A27" s="1" t="s">
        <v>16</v>
      </c>
      <c r="B27" s="1">
        <v>3025847.71</v>
      </c>
      <c r="C27" s="1">
        <v>3358070</v>
      </c>
      <c r="D27" s="1">
        <v>3013881</v>
      </c>
      <c r="E27" s="1">
        <v>3070870</v>
      </c>
      <c r="F27" s="1">
        <v>2366267</v>
      </c>
      <c r="G27" s="1">
        <v>3767512</v>
      </c>
      <c r="H27" s="1">
        <v>2705724</v>
      </c>
      <c r="I27" s="1">
        <v>1991232</v>
      </c>
      <c r="J27" s="1">
        <v>609963</v>
      </c>
      <c r="K27" s="1">
        <f t="shared" si="3"/>
        <v>40485</v>
      </c>
      <c r="L27" s="133">
        <f t="shared" si="18"/>
        <v>-93.362712164508338</v>
      </c>
      <c r="M27" s="133">
        <f t="shared" si="19"/>
        <v>-98.662027838803567</v>
      </c>
      <c r="N27" s="133"/>
      <c r="O27" s="3">
        <v>2986968.07</v>
      </c>
      <c r="P27" s="3">
        <v>478500.34</v>
      </c>
      <c r="Q27" s="3">
        <f>SUM(O27:P27)</f>
        <v>3465468.4099999997</v>
      </c>
      <c r="S27" s="3">
        <v>3491480.79</v>
      </c>
      <c r="T27" s="3">
        <v>138346.6</v>
      </c>
      <c r="U27" s="3">
        <f>SUM(S27:T27)</f>
        <v>3629827.39</v>
      </c>
      <c r="W27" s="3">
        <v>2962079.92</v>
      </c>
      <c r="X27" s="3">
        <v>63767.79</v>
      </c>
      <c r="Y27" s="3">
        <f>SUM(W27:X27)</f>
        <v>3025847.71</v>
      </c>
      <c r="AA27" s="3">
        <v>3214828</v>
      </c>
      <c r="AB27" s="3">
        <v>143242</v>
      </c>
      <c r="AC27" s="3">
        <f>SUM(AA27:AB27)</f>
        <v>3358070</v>
      </c>
      <c r="AE27" s="3">
        <v>2983078</v>
      </c>
      <c r="AF27" s="3">
        <v>30803</v>
      </c>
      <c r="AG27" s="3">
        <f>SUM(AE27:AF27)</f>
        <v>3013881</v>
      </c>
      <c r="AI27" s="3">
        <v>3056961</v>
      </c>
      <c r="AJ27" s="3">
        <v>13909</v>
      </c>
      <c r="AK27" s="3">
        <f>SUM(AI27:AJ27)</f>
        <v>3070870</v>
      </c>
      <c r="AM27" s="3">
        <v>2349728</v>
      </c>
      <c r="AN27" s="3">
        <v>16539</v>
      </c>
      <c r="AO27" s="3">
        <f t="shared" si="6"/>
        <v>2366267</v>
      </c>
      <c r="AQ27" s="3">
        <v>3749892</v>
      </c>
      <c r="AR27" s="3">
        <v>17620</v>
      </c>
      <c r="AS27" s="3">
        <f t="shared" si="14"/>
        <v>3767512</v>
      </c>
      <c r="AU27" s="3">
        <v>2691112</v>
      </c>
      <c r="AV27" s="3">
        <v>14612</v>
      </c>
      <c r="AW27" s="3">
        <f t="shared" si="15"/>
        <v>2705724</v>
      </c>
      <c r="AY27" s="3">
        <v>1975909</v>
      </c>
      <c r="AZ27" s="3">
        <v>15323</v>
      </c>
      <c r="BA27" s="3">
        <f t="shared" si="16"/>
        <v>1991232</v>
      </c>
      <c r="BC27" s="3">
        <v>609657</v>
      </c>
      <c r="BD27" s="3">
        <v>306</v>
      </c>
      <c r="BE27" s="3">
        <f t="shared" si="10"/>
        <v>609963</v>
      </c>
      <c r="BG27" s="3">
        <v>16665</v>
      </c>
      <c r="BH27" s="3">
        <v>23820</v>
      </c>
      <c r="BI27" s="3">
        <f t="shared" si="23"/>
        <v>40485</v>
      </c>
    </row>
    <row r="28" spans="1:61" x14ac:dyDescent="0.2">
      <c r="A28" s="1" t="s">
        <v>17</v>
      </c>
      <c r="B28" s="1">
        <v>479443.25</v>
      </c>
      <c r="C28" s="1">
        <v>120570.64</v>
      </c>
      <c r="D28" s="1">
        <v>181804.02000000002</v>
      </c>
      <c r="E28" s="1">
        <v>70730.539999999994</v>
      </c>
      <c r="F28" s="1">
        <v>79336.180000000008</v>
      </c>
      <c r="G28" s="1">
        <v>393599.43</v>
      </c>
      <c r="H28" s="1">
        <v>178786.65</v>
      </c>
      <c r="I28" s="1">
        <v>86220.7</v>
      </c>
      <c r="J28" s="1">
        <v>24169.09</v>
      </c>
      <c r="K28" s="1">
        <f t="shared" si="3"/>
        <v>10648.849999999999</v>
      </c>
      <c r="L28" s="133">
        <f t="shared" si="18"/>
        <v>-55.9402112367491</v>
      </c>
      <c r="M28" s="133">
        <f t="shared" si="19"/>
        <v>-97.778913354187381</v>
      </c>
      <c r="N28" s="133"/>
      <c r="O28" s="3">
        <v>223652.58</v>
      </c>
      <c r="P28" s="3">
        <v>0</v>
      </c>
      <c r="Q28" s="3">
        <f>SUM(O28:P28)</f>
        <v>223652.58</v>
      </c>
      <c r="S28" s="3">
        <v>329666</v>
      </c>
      <c r="T28" s="3">
        <v>0</v>
      </c>
      <c r="U28" s="3">
        <f>SUM(S28:T28)</f>
        <v>329666</v>
      </c>
      <c r="W28" s="3">
        <v>479443.25</v>
      </c>
      <c r="X28" s="3">
        <v>0</v>
      </c>
      <c r="Y28" s="3">
        <f>SUM(W28:X28)</f>
        <v>479443.25</v>
      </c>
      <c r="AA28" s="3">
        <v>120570.64</v>
      </c>
      <c r="AB28" s="3">
        <v>0</v>
      </c>
      <c r="AC28" s="3">
        <f>SUM(AA28:AB28)</f>
        <v>120570.64</v>
      </c>
      <c r="AE28" s="3">
        <v>174973.92</v>
      </c>
      <c r="AF28" s="3">
        <v>6830.1</v>
      </c>
      <c r="AG28" s="3">
        <f>SUM(AE28:AF28)</f>
        <v>181804.02000000002</v>
      </c>
      <c r="AI28" s="3">
        <v>70730.539999999994</v>
      </c>
      <c r="AJ28" s="3">
        <v>0</v>
      </c>
      <c r="AK28" s="3">
        <f>SUM(AI28:AJ28)</f>
        <v>70730.539999999994</v>
      </c>
      <c r="AM28" s="3">
        <v>74415.12000000001</v>
      </c>
      <c r="AN28" s="3">
        <v>4921.0600000000004</v>
      </c>
      <c r="AO28" s="3">
        <f t="shared" si="6"/>
        <v>79336.180000000008</v>
      </c>
      <c r="AQ28" s="3">
        <v>393599.43</v>
      </c>
      <c r="AR28" s="3">
        <v>0</v>
      </c>
      <c r="AS28" s="3">
        <f t="shared" si="14"/>
        <v>393599.43</v>
      </c>
      <c r="AU28" s="3">
        <v>178786.65</v>
      </c>
      <c r="AV28" s="3">
        <v>0</v>
      </c>
      <c r="AW28" s="3">
        <f t="shared" si="15"/>
        <v>178786.65</v>
      </c>
      <c r="AY28" s="3">
        <v>86220.7</v>
      </c>
      <c r="AZ28" s="3">
        <v>0</v>
      </c>
      <c r="BA28" s="3">
        <f t="shared" si="16"/>
        <v>86220.7</v>
      </c>
      <c r="BC28" s="3">
        <v>24169.09</v>
      </c>
      <c r="BD28" s="3">
        <v>0</v>
      </c>
      <c r="BE28" s="3">
        <f t="shared" si="10"/>
        <v>24169.09</v>
      </c>
      <c r="BG28" s="3">
        <v>4348.87</v>
      </c>
      <c r="BH28" s="3">
        <v>6299.98</v>
      </c>
      <c r="BI28" s="3">
        <f t="shared" si="23"/>
        <v>10648.849999999999</v>
      </c>
    </row>
    <row r="29" spans="1:61" x14ac:dyDescent="0.2">
      <c r="L29" s="133"/>
      <c r="M29" s="133"/>
      <c r="N29" s="133"/>
    </row>
    <row r="30" spans="1:61" x14ac:dyDescent="0.2">
      <c r="A30" s="1" t="s">
        <v>18</v>
      </c>
      <c r="B30" s="1">
        <v>7414057.7299999995</v>
      </c>
      <c r="C30" s="1">
        <v>5532430.1899999995</v>
      </c>
      <c r="D30" s="1">
        <v>3928843.5100000002</v>
      </c>
      <c r="E30" s="1">
        <v>4020345.76</v>
      </c>
      <c r="F30" s="1">
        <v>5144565.169999999</v>
      </c>
      <c r="G30" s="1">
        <v>4801181.1500000004</v>
      </c>
      <c r="H30" s="1">
        <v>3339071.71</v>
      </c>
      <c r="I30" s="1">
        <v>3526928.99</v>
      </c>
      <c r="J30" s="1">
        <v>4348675.83</v>
      </c>
      <c r="K30" s="1">
        <f t="shared" si="3"/>
        <v>2879558.1899999995</v>
      </c>
      <c r="L30" s="133">
        <f t="shared" ref="L30:L34" si="24">(K30-J30)*100/J30</f>
        <v>-33.783103119921464</v>
      </c>
      <c r="M30" s="133">
        <f t="shared" ref="M30:M34" si="25">(K30-B30)*100/B30</f>
        <v>-61.160833987733199</v>
      </c>
      <c r="N30" s="133"/>
      <c r="O30" s="3">
        <v>9230569.6500000004</v>
      </c>
      <c r="P30" s="3">
        <v>82754.899999999994</v>
      </c>
      <c r="Q30" s="3">
        <f>SUM(O30:P30)</f>
        <v>9313324.5500000007</v>
      </c>
      <c r="S30" s="3">
        <v>5717070.8899999997</v>
      </c>
      <c r="T30" s="3">
        <v>85086.86</v>
      </c>
      <c r="U30" s="3">
        <f>SUM(S30:T30)</f>
        <v>5802157.75</v>
      </c>
      <c r="W30" s="3">
        <v>7332439.3899999997</v>
      </c>
      <c r="X30" s="3">
        <v>81618.34</v>
      </c>
      <c r="Y30" s="3">
        <f>SUM(W30:X30)</f>
        <v>7414057.7299999995</v>
      </c>
      <c r="AA30" s="3">
        <v>5434876.3799999999</v>
      </c>
      <c r="AB30" s="3">
        <v>97553.81</v>
      </c>
      <c r="AC30" s="3">
        <f>SUM(AA30:AB30)</f>
        <v>5532430.1899999995</v>
      </c>
      <c r="AE30" s="3">
        <v>3838195.33</v>
      </c>
      <c r="AF30" s="3">
        <v>90648.18</v>
      </c>
      <c r="AG30" s="3">
        <f>SUM(AE30:AF30)</f>
        <v>3928843.5100000002</v>
      </c>
      <c r="AI30" s="3">
        <v>3876479.57</v>
      </c>
      <c r="AJ30" s="3">
        <v>143866.19</v>
      </c>
      <c r="AK30" s="3">
        <f>SUM(AI30:AJ30)</f>
        <v>4020345.76</v>
      </c>
      <c r="AM30" s="3">
        <v>4992496.3599999994</v>
      </c>
      <c r="AN30" s="3">
        <v>152068.81</v>
      </c>
      <c r="AO30" s="3">
        <f t="shared" si="6"/>
        <v>5144565.169999999</v>
      </c>
      <c r="AQ30" s="3">
        <v>4686606.5900000008</v>
      </c>
      <c r="AR30" s="3">
        <v>114574.56</v>
      </c>
      <c r="AS30" s="3">
        <f t="shared" ref="AS30" si="26">AQ30+AR30</f>
        <v>4801181.1500000004</v>
      </c>
      <c r="AU30" s="3">
        <v>3230354.57</v>
      </c>
      <c r="AV30" s="3">
        <v>108717.14</v>
      </c>
      <c r="AW30" s="3">
        <f t="shared" ref="AW30" si="27">AU30+AV30</f>
        <v>3339071.71</v>
      </c>
      <c r="AY30" s="3">
        <v>3420021.24</v>
      </c>
      <c r="AZ30" s="3">
        <v>106907.75</v>
      </c>
      <c r="BA30" s="3">
        <f t="shared" ref="BA30" si="28">AY30+AZ30</f>
        <v>3526928.99</v>
      </c>
      <c r="BC30" s="3">
        <v>4237456.21</v>
      </c>
      <c r="BD30" s="3">
        <v>111219.62</v>
      </c>
      <c r="BE30" s="3">
        <f t="shared" si="10"/>
        <v>4348675.83</v>
      </c>
      <c r="BG30" s="3">
        <v>2795901.6999999997</v>
      </c>
      <c r="BH30" s="3">
        <v>83656.489999999991</v>
      </c>
      <c r="BI30" s="3">
        <f t="shared" ref="BI30:BI34" si="29">BG30+BH30</f>
        <v>2879558.1899999995</v>
      </c>
    </row>
    <row r="31" spans="1:61" x14ac:dyDescent="0.2">
      <c r="A31" s="1" t="s">
        <v>19</v>
      </c>
      <c r="B31" s="1">
        <v>1506657.66</v>
      </c>
      <c r="C31" s="1">
        <v>3347740.26</v>
      </c>
      <c r="D31" s="1">
        <v>2493685.0999999996</v>
      </c>
      <c r="E31" s="1">
        <v>2306914.58</v>
      </c>
      <c r="F31" s="1">
        <v>5444037.4299999997</v>
      </c>
      <c r="G31" s="1">
        <v>3798668.9699999997</v>
      </c>
      <c r="H31" s="1">
        <v>2244596.48</v>
      </c>
      <c r="I31" s="1">
        <v>2021753.6</v>
      </c>
      <c r="J31" s="1">
        <v>2115694.54</v>
      </c>
      <c r="K31" s="1">
        <f t="shared" si="3"/>
        <v>2194245.86</v>
      </c>
      <c r="L31" s="133">
        <f t="shared" si="24"/>
        <v>3.7127911669139078</v>
      </c>
      <c r="M31" s="133">
        <f t="shared" si="25"/>
        <v>45.63665776603824</v>
      </c>
      <c r="N31" s="133"/>
      <c r="O31" s="3">
        <v>1458614.84</v>
      </c>
      <c r="P31" s="3">
        <v>0</v>
      </c>
      <c r="Q31" s="3">
        <f>SUM(O31:P31)</f>
        <v>1458614.84</v>
      </c>
      <c r="S31" s="3">
        <v>3691642.42</v>
      </c>
      <c r="T31" s="3">
        <v>0</v>
      </c>
      <c r="U31" s="3">
        <f>SUM(S31:T31)</f>
        <v>3691642.42</v>
      </c>
      <c r="W31" s="3">
        <v>1506657.66</v>
      </c>
      <c r="X31" s="3">
        <v>0</v>
      </c>
      <c r="Y31" s="3">
        <f>SUM(W31:X31)</f>
        <v>1506657.66</v>
      </c>
      <c r="AA31" s="3">
        <v>3347740.26</v>
      </c>
      <c r="AB31" s="3">
        <v>0</v>
      </c>
      <c r="AC31" s="3">
        <f>SUM(AA31:AB31)</f>
        <v>3347740.26</v>
      </c>
      <c r="AE31" s="3">
        <v>2493685.0999999996</v>
      </c>
      <c r="AF31" s="3">
        <v>0</v>
      </c>
      <c r="AG31" s="3">
        <f>SUM(AE31:AF31)</f>
        <v>2493685.0999999996</v>
      </c>
      <c r="AI31" s="3">
        <v>2306914.58</v>
      </c>
      <c r="AJ31" s="3">
        <v>0</v>
      </c>
      <c r="AK31" s="3">
        <f>SUM(AI31:AJ31)</f>
        <v>2306914.58</v>
      </c>
      <c r="AM31" s="3">
        <v>5444037.4299999997</v>
      </c>
      <c r="AN31" s="3">
        <v>0</v>
      </c>
      <c r="AO31" s="3">
        <f t="shared" si="6"/>
        <v>5444037.4299999997</v>
      </c>
      <c r="AQ31" s="3">
        <v>3798668.9699999997</v>
      </c>
      <c r="AR31" s="3">
        <v>0</v>
      </c>
      <c r="AS31" s="3">
        <f t="shared" si="14"/>
        <v>3798668.9699999997</v>
      </c>
      <c r="AU31" s="3">
        <v>2244596.48</v>
      </c>
      <c r="AV31" s="3">
        <v>0</v>
      </c>
      <c r="AW31" s="3">
        <f t="shared" si="15"/>
        <v>2244596.48</v>
      </c>
      <c r="AY31" s="3">
        <v>2021753.6</v>
      </c>
      <c r="AZ31" s="3">
        <v>0</v>
      </c>
      <c r="BA31" s="3">
        <f t="shared" si="16"/>
        <v>2021753.6</v>
      </c>
      <c r="BC31" s="3">
        <v>2115694.54</v>
      </c>
      <c r="BD31" s="3">
        <v>0</v>
      </c>
      <c r="BE31" s="3">
        <f t="shared" si="10"/>
        <v>2115694.54</v>
      </c>
      <c r="BG31" s="3">
        <v>2194245.86</v>
      </c>
      <c r="BH31" s="3">
        <v>0</v>
      </c>
      <c r="BI31" s="3">
        <f t="shared" si="29"/>
        <v>2194245.86</v>
      </c>
    </row>
    <row r="32" spans="1:61" x14ac:dyDescent="0.2">
      <c r="A32" s="1" t="s">
        <v>20</v>
      </c>
      <c r="B32" s="1">
        <v>443634.16</v>
      </c>
      <c r="C32" s="1">
        <v>218997.76000000001</v>
      </c>
      <c r="D32" s="1">
        <v>84449.959999999992</v>
      </c>
      <c r="E32" s="1">
        <v>29735.61</v>
      </c>
      <c r="F32" s="1">
        <v>43530.53</v>
      </c>
      <c r="G32" s="1">
        <v>43391.72</v>
      </c>
      <c r="H32" s="1">
        <v>0</v>
      </c>
      <c r="I32" s="1">
        <v>1116.32</v>
      </c>
      <c r="J32" s="1">
        <v>729.89</v>
      </c>
      <c r="K32" s="1">
        <f t="shared" si="3"/>
        <v>622.70000000000005</v>
      </c>
      <c r="L32" s="133">
        <f t="shared" si="24"/>
        <v>-14.685774568770629</v>
      </c>
      <c r="M32" s="133">
        <f t="shared" si="25"/>
        <v>-99.859636597867038</v>
      </c>
      <c r="N32" s="133"/>
      <c r="O32" s="3">
        <v>426133.77</v>
      </c>
      <c r="P32" s="3">
        <v>9088.11</v>
      </c>
      <c r="Q32" s="3">
        <f>SUM(O32:P32)</f>
        <v>435221.88</v>
      </c>
      <c r="S32" s="3">
        <v>567747.87</v>
      </c>
      <c r="T32" s="3">
        <v>13108.43</v>
      </c>
      <c r="U32" s="3">
        <f>SUM(S32:T32)</f>
        <v>580856.30000000005</v>
      </c>
      <c r="W32" s="3">
        <v>430929.43</v>
      </c>
      <c r="X32" s="3">
        <v>12704.73</v>
      </c>
      <c r="Y32" s="3">
        <f>SUM(W32:X32)</f>
        <v>443634.16</v>
      </c>
      <c r="AA32" s="3">
        <v>218997.76000000001</v>
      </c>
      <c r="AB32" s="3">
        <v>0</v>
      </c>
      <c r="AC32" s="3">
        <f>SUM(AA32:AB32)</f>
        <v>218997.76000000001</v>
      </c>
      <c r="AE32" s="3">
        <v>84449.959999999992</v>
      </c>
      <c r="AF32" s="3">
        <v>0</v>
      </c>
      <c r="AG32" s="3">
        <f>SUM(AE32:AF32)</f>
        <v>84449.959999999992</v>
      </c>
      <c r="AI32" s="3">
        <v>29735.61</v>
      </c>
      <c r="AJ32" s="3">
        <v>0</v>
      </c>
      <c r="AK32" s="3">
        <f>SUM(AI32:AJ32)</f>
        <v>29735.61</v>
      </c>
      <c r="AM32" s="3">
        <v>42298.080000000002</v>
      </c>
      <c r="AN32" s="3">
        <v>1232.45</v>
      </c>
      <c r="AO32" s="3">
        <f t="shared" si="6"/>
        <v>43530.53</v>
      </c>
      <c r="AQ32" s="3">
        <v>43391.72</v>
      </c>
      <c r="AR32" s="3">
        <v>0</v>
      </c>
      <c r="AS32" s="3">
        <f t="shared" si="14"/>
        <v>43391.72</v>
      </c>
      <c r="AV32" s="3">
        <v>0</v>
      </c>
      <c r="AW32" s="3">
        <f t="shared" si="15"/>
        <v>0</v>
      </c>
      <c r="AY32" s="3">
        <v>1116.32</v>
      </c>
      <c r="AZ32" s="3">
        <v>0</v>
      </c>
      <c r="BA32" s="3">
        <f t="shared" si="16"/>
        <v>1116.32</v>
      </c>
      <c r="BC32" s="3">
        <v>729.89</v>
      </c>
      <c r="BD32" s="3">
        <v>0</v>
      </c>
      <c r="BE32" s="3">
        <f t="shared" si="10"/>
        <v>729.89</v>
      </c>
      <c r="BG32" s="3">
        <v>622.70000000000005</v>
      </c>
      <c r="BH32" s="3">
        <v>0</v>
      </c>
      <c r="BI32" s="3">
        <f t="shared" si="29"/>
        <v>622.70000000000005</v>
      </c>
    </row>
    <row r="33" spans="1:61" x14ac:dyDescent="0.2">
      <c r="A33" s="1" t="s">
        <v>21</v>
      </c>
      <c r="B33" s="1">
        <v>813637.95000000007</v>
      </c>
      <c r="C33" s="1">
        <v>1158429.6200000001</v>
      </c>
      <c r="D33" s="1">
        <v>182829.94</v>
      </c>
      <c r="E33" s="1">
        <v>224095.83</v>
      </c>
      <c r="F33" s="1">
        <v>195785.88</v>
      </c>
      <c r="G33" s="1">
        <v>148052.47</v>
      </c>
      <c r="H33" s="1">
        <v>493316.91</v>
      </c>
      <c r="I33" s="1">
        <v>487495.27</v>
      </c>
      <c r="J33" s="1">
        <v>3848731.09</v>
      </c>
      <c r="K33" s="1">
        <f t="shared" si="3"/>
        <v>2467055.66</v>
      </c>
      <c r="L33" s="280">
        <f t="shared" si="24"/>
        <v>-35.899505517284652</v>
      </c>
      <c r="M33" s="280">
        <f t="shared" si="25"/>
        <v>203.21295362390603</v>
      </c>
      <c r="N33" s="133"/>
      <c r="O33" s="3">
        <v>703644.94</v>
      </c>
      <c r="P33" s="3">
        <v>0</v>
      </c>
      <c r="Q33" s="3">
        <f>SUM(O33:P33)</f>
        <v>703644.94</v>
      </c>
      <c r="S33" s="3">
        <v>732416.58</v>
      </c>
      <c r="T33" s="3">
        <v>0</v>
      </c>
      <c r="U33" s="3">
        <f>SUM(S33:T33)</f>
        <v>732416.58</v>
      </c>
      <c r="W33" s="3">
        <v>813637.95000000007</v>
      </c>
      <c r="X33" s="3">
        <v>0</v>
      </c>
      <c r="Y33" s="3">
        <f>SUM(W33:X33)</f>
        <v>813637.95000000007</v>
      </c>
      <c r="AA33" s="3">
        <v>1158429.6200000001</v>
      </c>
      <c r="AB33" s="3">
        <v>0</v>
      </c>
      <c r="AC33" s="3">
        <f>SUM(AA33:AB33)</f>
        <v>1158429.6200000001</v>
      </c>
      <c r="AE33" s="3">
        <v>182829.94</v>
      </c>
      <c r="AF33" s="3">
        <v>0</v>
      </c>
      <c r="AG33" s="3">
        <f>SUM(AE33:AF33)</f>
        <v>182829.94</v>
      </c>
      <c r="AI33" s="3">
        <v>224095.83</v>
      </c>
      <c r="AJ33" s="3">
        <v>0</v>
      </c>
      <c r="AK33" s="3">
        <f>SUM(AI33:AJ33)</f>
        <v>224095.83</v>
      </c>
      <c r="AM33" s="3">
        <v>195785.88</v>
      </c>
      <c r="AN33" s="3">
        <v>0</v>
      </c>
      <c r="AO33" s="3">
        <f t="shared" si="6"/>
        <v>195785.88</v>
      </c>
      <c r="AQ33" s="3">
        <v>148052.47</v>
      </c>
      <c r="AR33" s="3">
        <v>0</v>
      </c>
      <c r="AS33" s="3">
        <f t="shared" si="14"/>
        <v>148052.47</v>
      </c>
      <c r="AU33" s="3">
        <v>493316.91</v>
      </c>
      <c r="AV33" s="3">
        <v>0</v>
      </c>
      <c r="AW33" s="3">
        <f t="shared" si="15"/>
        <v>493316.91</v>
      </c>
      <c r="AY33" s="3">
        <v>487388.15</v>
      </c>
      <c r="AZ33" s="3">
        <v>107.12</v>
      </c>
      <c r="BA33" s="3">
        <f t="shared" si="16"/>
        <v>487495.27</v>
      </c>
      <c r="BC33" s="3">
        <v>3848731.09</v>
      </c>
      <c r="BD33" s="3">
        <v>0</v>
      </c>
      <c r="BE33" s="3">
        <f t="shared" si="10"/>
        <v>3848731.09</v>
      </c>
      <c r="BG33" s="3">
        <v>2445120.66</v>
      </c>
      <c r="BH33" s="3">
        <v>21935</v>
      </c>
      <c r="BI33" s="3">
        <f t="shared" si="29"/>
        <v>2467055.66</v>
      </c>
    </row>
    <row r="34" spans="1:61" x14ac:dyDescent="0.2">
      <c r="A34" s="1" t="s">
        <v>22</v>
      </c>
      <c r="B34" s="1">
        <v>183919.62</v>
      </c>
      <c r="C34" s="1">
        <v>175062.43</v>
      </c>
      <c r="D34" s="1">
        <v>125973.93</v>
      </c>
      <c r="E34" s="1">
        <v>59800.13</v>
      </c>
      <c r="F34" s="1">
        <v>79210.81</v>
      </c>
      <c r="G34" s="1">
        <v>150960.20000000001</v>
      </c>
      <c r="H34" s="1">
        <v>96809.52</v>
      </c>
      <c r="I34" s="1">
        <v>347543.21</v>
      </c>
      <c r="J34" s="1">
        <v>116512.89</v>
      </c>
      <c r="K34" s="1">
        <f t="shared" si="3"/>
        <v>144910.01</v>
      </c>
      <c r="L34" s="133">
        <f t="shared" si="24"/>
        <v>24.372513633470092</v>
      </c>
      <c r="M34" s="133">
        <f t="shared" si="25"/>
        <v>-21.210140603813766</v>
      </c>
      <c r="N34" s="133"/>
      <c r="O34" s="3">
        <v>251772.83</v>
      </c>
      <c r="P34" s="3">
        <v>0</v>
      </c>
      <c r="Q34" s="3">
        <f>SUM(O34:P34)</f>
        <v>251772.83</v>
      </c>
      <c r="S34" s="3">
        <v>236286.02</v>
      </c>
      <c r="T34" s="3">
        <v>0</v>
      </c>
      <c r="U34" s="3">
        <f>SUM(S34:T34)</f>
        <v>236286.02</v>
      </c>
      <c r="W34" s="3">
        <v>183919.62</v>
      </c>
      <c r="X34" s="3">
        <v>0</v>
      </c>
      <c r="Y34" s="3">
        <f>SUM(W34:X34)</f>
        <v>183919.62</v>
      </c>
      <c r="AA34" s="3">
        <v>175062.43</v>
      </c>
      <c r="AB34" s="3">
        <v>0</v>
      </c>
      <c r="AC34" s="3">
        <f>SUM(AA34:AB34)</f>
        <v>175062.43</v>
      </c>
      <c r="AE34" s="3">
        <v>125973.93</v>
      </c>
      <c r="AF34" s="3">
        <v>0</v>
      </c>
      <c r="AG34" s="3">
        <f>SUM(AE34:AF34)</f>
        <v>125973.93</v>
      </c>
      <c r="AI34" s="3">
        <v>59800.13</v>
      </c>
      <c r="AJ34" s="3">
        <v>0</v>
      </c>
      <c r="AK34" s="3">
        <f>SUM(AI34:AJ34)</f>
        <v>59800.13</v>
      </c>
      <c r="AM34" s="3">
        <v>79210.81</v>
      </c>
      <c r="AN34" s="3">
        <v>0</v>
      </c>
      <c r="AO34" s="3">
        <f t="shared" si="6"/>
        <v>79210.81</v>
      </c>
      <c r="AQ34" s="3">
        <v>150960.20000000001</v>
      </c>
      <c r="AR34" s="3">
        <v>0</v>
      </c>
      <c r="AS34" s="3">
        <f t="shared" si="14"/>
        <v>150960.20000000001</v>
      </c>
      <c r="AU34" s="3">
        <v>96809.52</v>
      </c>
      <c r="AV34" s="3">
        <v>0</v>
      </c>
      <c r="AW34" s="3">
        <f t="shared" si="15"/>
        <v>96809.52</v>
      </c>
      <c r="AY34" s="3">
        <v>347543.21</v>
      </c>
      <c r="AZ34" s="3">
        <v>0</v>
      </c>
      <c r="BA34" s="3">
        <f t="shared" si="16"/>
        <v>347543.21</v>
      </c>
      <c r="BC34" s="3">
        <v>116512.89</v>
      </c>
      <c r="BD34" s="3">
        <v>0</v>
      </c>
      <c r="BE34" s="3">
        <f t="shared" si="10"/>
        <v>116512.89</v>
      </c>
      <c r="BG34" s="3">
        <v>144910.01</v>
      </c>
      <c r="BH34" s="3">
        <v>0</v>
      </c>
      <c r="BI34" s="3">
        <f t="shared" si="29"/>
        <v>144910.01</v>
      </c>
    </row>
    <row r="35" spans="1:61" x14ac:dyDescent="0.2">
      <c r="L35" s="133"/>
      <c r="M35" s="133"/>
      <c r="N35" s="133"/>
    </row>
    <row r="36" spans="1:61" x14ac:dyDescent="0.2">
      <c r="A36" s="1" t="s">
        <v>23</v>
      </c>
      <c r="B36" s="1">
        <v>285708.23000000004</v>
      </c>
      <c r="C36" s="1">
        <v>215547.72</v>
      </c>
      <c r="D36" s="1">
        <v>192718.47999999998</v>
      </c>
      <c r="E36" s="1">
        <v>6359.29</v>
      </c>
      <c r="F36" s="1">
        <v>36230.639999999999</v>
      </c>
      <c r="G36" s="1">
        <v>51896.639999999999</v>
      </c>
      <c r="H36" s="1">
        <v>196966.21000000002</v>
      </c>
      <c r="I36" s="1">
        <v>34351.1</v>
      </c>
      <c r="J36" s="1">
        <v>180220.19</v>
      </c>
      <c r="K36" s="1">
        <f t="shared" si="3"/>
        <v>887392.85</v>
      </c>
      <c r="L36" s="133">
        <f t="shared" ref="L36:L39" si="30">(K36-J36)*100/J36</f>
        <v>392.39369351458339</v>
      </c>
      <c r="M36" s="133">
        <f t="shared" ref="M36:M39" si="31">(K36-B36)*100/B36</f>
        <v>210.59408054153701</v>
      </c>
      <c r="N36" s="133"/>
      <c r="O36" s="3">
        <v>365504.85</v>
      </c>
      <c r="P36" s="3">
        <v>0</v>
      </c>
      <c r="Q36" s="3">
        <f>SUM(O36:P36)</f>
        <v>365504.85</v>
      </c>
      <c r="S36" s="3">
        <v>383228.17</v>
      </c>
      <c r="T36" s="3">
        <v>0</v>
      </c>
      <c r="U36" s="3">
        <f>SUM(S36:T36)</f>
        <v>383228.17</v>
      </c>
      <c r="W36" s="3">
        <v>277584.84000000003</v>
      </c>
      <c r="X36" s="3">
        <v>8123.39</v>
      </c>
      <c r="Y36" s="3">
        <f>SUM(W36:X36)</f>
        <v>285708.23000000004</v>
      </c>
      <c r="AA36" s="3">
        <v>210671.92</v>
      </c>
      <c r="AB36" s="3">
        <v>4875.8</v>
      </c>
      <c r="AC36" s="3">
        <f>SUM(AA36:AB36)</f>
        <v>215547.72</v>
      </c>
      <c r="AE36" s="3">
        <v>191069.86</v>
      </c>
      <c r="AF36" s="3">
        <v>1648.62</v>
      </c>
      <c r="AG36" s="3">
        <f>SUM(AE36:AF36)</f>
        <v>192718.47999999998</v>
      </c>
      <c r="AI36" s="3">
        <v>4642.18</v>
      </c>
      <c r="AJ36" s="3">
        <v>1717.11</v>
      </c>
      <c r="AK36" s="3">
        <f>SUM(AI36:AJ36)</f>
        <v>6359.29</v>
      </c>
      <c r="AM36" s="3">
        <v>28146.31</v>
      </c>
      <c r="AN36" s="3">
        <v>8084.3300000000008</v>
      </c>
      <c r="AO36" s="3">
        <f t="shared" si="6"/>
        <v>36230.639999999999</v>
      </c>
      <c r="AQ36" s="3">
        <v>31896.639999999999</v>
      </c>
      <c r="AR36" s="3">
        <v>20000</v>
      </c>
      <c r="AS36" s="3">
        <f t="shared" ref="AS36" si="32">AQ36+AR36</f>
        <v>51896.639999999999</v>
      </c>
      <c r="AU36" s="3">
        <v>186594.07</v>
      </c>
      <c r="AV36" s="3">
        <v>10372.140000000001</v>
      </c>
      <c r="AW36" s="3">
        <f t="shared" ref="AW36" si="33">AU36+AV36</f>
        <v>196966.21000000002</v>
      </c>
      <c r="AY36" s="3">
        <v>26215.1</v>
      </c>
      <c r="AZ36" s="3">
        <v>8136</v>
      </c>
      <c r="BA36" s="3">
        <f t="shared" ref="BA36" si="34">AY36+AZ36</f>
        <v>34351.1</v>
      </c>
      <c r="BC36" s="3">
        <v>171002.59</v>
      </c>
      <c r="BD36" s="3">
        <v>9217.6</v>
      </c>
      <c r="BE36" s="3">
        <f t="shared" si="10"/>
        <v>180220.19</v>
      </c>
      <c r="BG36" s="3">
        <v>821690.77</v>
      </c>
      <c r="BH36" s="3">
        <v>65702.080000000002</v>
      </c>
      <c r="BI36" s="3">
        <f t="shared" ref="BI36:BI39" si="35">BG36+BH36</f>
        <v>887392.85</v>
      </c>
    </row>
    <row r="37" spans="1:61" x14ac:dyDescent="0.2">
      <c r="A37" s="1" t="s">
        <v>24</v>
      </c>
      <c r="B37" s="1">
        <v>1970734.3599999999</v>
      </c>
      <c r="C37" s="1">
        <v>1249559.49</v>
      </c>
      <c r="D37" s="1">
        <v>1110659.98</v>
      </c>
      <c r="E37" s="1">
        <v>1338655.19</v>
      </c>
      <c r="F37" s="1">
        <v>745485.3</v>
      </c>
      <c r="G37" s="1">
        <v>596730.81999999995</v>
      </c>
      <c r="H37" s="1">
        <v>199099.49</v>
      </c>
      <c r="I37" s="1">
        <v>449775.02</v>
      </c>
      <c r="J37" s="1">
        <v>300102.5</v>
      </c>
      <c r="K37" s="1">
        <f t="shared" si="3"/>
        <v>2468683.96</v>
      </c>
      <c r="L37" s="133">
        <f t="shared" si="30"/>
        <v>722.61359368882302</v>
      </c>
      <c r="M37" s="133">
        <f t="shared" si="31"/>
        <v>25.267210543789378</v>
      </c>
      <c r="N37" s="133"/>
      <c r="O37" s="3">
        <v>1710284</v>
      </c>
      <c r="P37" s="3">
        <v>0</v>
      </c>
      <c r="Q37" s="3">
        <f>SUM(O37:P37)</f>
        <v>1710284</v>
      </c>
      <c r="S37" s="3">
        <v>1799166.65</v>
      </c>
      <c r="T37" s="3">
        <v>0</v>
      </c>
      <c r="U37" s="3">
        <f>SUM(S37:T37)</f>
        <v>1799166.65</v>
      </c>
      <c r="W37" s="3">
        <v>1970734.3599999999</v>
      </c>
      <c r="X37" s="3">
        <v>0</v>
      </c>
      <c r="Y37" s="3">
        <f>SUM(W37:X37)</f>
        <v>1970734.3599999999</v>
      </c>
      <c r="AA37" s="3">
        <v>1228110.49</v>
      </c>
      <c r="AB37" s="3">
        <v>21449</v>
      </c>
      <c r="AC37" s="3">
        <f>SUM(AA37:AB37)</f>
        <v>1249559.49</v>
      </c>
      <c r="AE37" s="3">
        <v>1098689.48</v>
      </c>
      <c r="AF37" s="3">
        <v>11970.5</v>
      </c>
      <c r="AG37" s="3">
        <f>SUM(AE37:AF37)</f>
        <v>1110659.98</v>
      </c>
      <c r="AI37" s="3">
        <v>879133.58</v>
      </c>
      <c r="AJ37" s="3">
        <v>459521.61</v>
      </c>
      <c r="AK37" s="3">
        <f>SUM(AI37:AJ37)</f>
        <v>1338655.19</v>
      </c>
      <c r="AM37" s="3">
        <v>745485.3</v>
      </c>
      <c r="AN37" s="3">
        <v>0</v>
      </c>
      <c r="AO37" s="3">
        <f t="shared" si="6"/>
        <v>745485.3</v>
      </c>
      <c r="AQ37" s="3">
        <v>596730.81999999995</v>
      </c>
      <c r="AR37" s="3">
        <v>0</v>
      </c>
      <c r="AS37" s="3">
        <f t="shared" si="14"/>
        <v>596730.81999999995</v>
      </c>
      <c r="AU37" s="3">
        <v>199099.49</v>
      </c>
      <c r="AV37" s="3">
        <v>0</v>
      </c>
      <c r="AW37" s="3">
        <f t="shared" si="15"/>
        <v>199099.49</v>
      </c>
      <c r="AY37" s="3">
        <v>449775.02</v>
      </c>
      <c r="AZ37" s="3">
        <v>0</v>
      </c>
      <c r="BA37" s="3">
        <f t="shared" si="16"/>
        <v>449775.02</v>
      </c>
      <c r="BC37" s="3">
        <v>300102.5</v>
      </c>
      <c r="BD37" s="3">
        <v>0</v>
      </c>
      <c r="BE37" s="3">
        <f t="shared" si="10"/>
        <v>300102.5</v>
      </c>
      <c r="BG37" s="3">
        <v>2468683.96</v>
      </c>
      <c r="BH37" s="3">
        <v>0</v>
      </c>
      <c r="BI37" s="3">
        <f t="shared" si="35"/>
        <v>2468683.96</v>
      </c>
    </row>
    <row r="38" spans="1:61" x14ac:dyDescent="0.2">
      <c r="A38" s="1" t="s">
        <v>25</v>
      </c>
      <c r="B38" s="1">
        <v>1005506.2799999999</v>
      </c>
      <c r="C38" s="1">
        <v>1027627.29</v>
      </c>
      <c r="D38" s="1">
        <v>490946.55000000005</v>
      </c>
      <c r="E38" s="1">
        <v>628128.16</v>
      </c>
      <c r="F38" s="1">
        <v>601483.46</v>
      </c>
      <c r="G38" s="1">
        <v>539058.01</v>
      </c>
      <c r="H38" s="1">
        <v>620029.88</v>
      </c>
      <c r="I38" s="1">
        <v>633529.00000000012</v>
      </c>
      <c r="J38" s="1">
        <v>638919.69999999995</v>
      </c>
      <c r="K38" s="1">
        <f t="shared" si="3"/>
        <v>628277.59000000008</v>
      </c>
      <c r="L38" s="133">
        <f t="shared" si="30"/>
        <v>-1.6656412378581957</v>
      </c>
      <c r="M38" s="133">
        <f t="shared" si="31"/>
        <v>-37.51629378187473</v>
      </c>
      <c r="N38" s="133"/>
      <c r="O38" s="3">
        <v>1244005.99</v>
      </c>
      <c r="P38" s="3">
        <v>12461</v>
      </c>
      <c r="Q38" s="3">
        <f>SUM(O38:P38)</f>
        <v>1256466.99</v>
      </c>
      <c r="S38" s="3">
        <v>1080736.48</v>
      </c>
      <c r="T38" s="3">
        <v>11310</v>
      </c>
      <c r="U38" s="3">
        <f>SUM(S38:T38)</f>
        <v>1092046.48</v>
      </c>
      <c r="W38" s="3">
        <v>994266.8899999999</v>
      </c>
      <c r="X38" s="3">
        <v>11239.39</v>
      </c>
      <c r="Y38" s="3">
        <f>SUM(W38:X38)</f>
        <v>1005506.2799999999</v>
      </c>
      <c r="AA38" s="3">
        <v>1019688.75</v>
      </c>
      <c r="AB38" s="3">
        <v>7938.54</v>
      </c>
      <c r="AC38" s="3">
        <f>SUM(AA38:AB38)</f>
        <v>1027627.29</v>
      </c>
      <c r="AE38" s="3">
        <v>475672.85000000003</v>
      </c>
      <c r="AF38" s="3">
        <v>15273.7</v>
      </c>
      <c r="AG38" s="3">
        <f>SUM(AE38:AF38)</f>
        <v>490946.55000000005</v>
      </c>
      <c r="AI38" s="3">
        <v>618326.1</v>
      </c>
      <c r="AJ38" s="3">
        <v>9802.06</v>
      </c>
      <c r="AK38" s="3">
        <f>SUM(AI38:AJ38)</f>
        <v>628128.16</v>
      </c>
      <c r="AM38" s="3">
        <v>595202.84</v>
      </c>
      <c r="AN38" s="3">
        <v>6280.62</v>
      </c>
      <c r="AO38" s="3">
        <f t="shared" si="6"/>
        <v>601483.46</v>
      </c>
      <c r="AQ38" s="3">
        <v>532871.5</v>
      </c>
      <c r="AR38" s="3">
        <v>6186.51</v>
      </c>
      <c r="AS38" s="3">
        <f t="shared" si="14"/>
        <v>539058.01</v>
      </c>
      <c r="AU38" s="3">
        <v>609855.07999999996</v>
      </c>
      <c r="AV38" s="3">
        <v>10174.799999999999</v>
      </c>
      <c r="AW38" s="3">
        <f t="shared" si="15"/>
        <v>620029.88</v>
      </c>
      <c r="AY38" s="3">
        <v>625532.32000000007</v>
      </c>
      <c r="AZ38" s="3">
        <v>7996.68</v>
      </c>
      <c r="BA38" s="3">
        <f t="shared" si="16"/>
        <v>633529.00000000012</v>
      </c>
      <c r="BC38" s="3">
        <v>633494.72</v>
      </c>
      <c r="BD38" s="3">
        <v>5424.98</v>
      </c>
      <c r="BE38" s="3">
        <f t="shared" si="10"/>
        <v>638919.69999999995</v>
      </c>
      <c r="BG38" s="3">
        <v>613907.24000000011</v>
      </c>
      <c r="BH38" s="3">
        <v>14370.35</v>
      </c>
      <c r="BI38" s="3">
        <f t="shared" si="35"/>
        <v>628277.59000000008</v>
      </c>
    </row>
    <row r="39" spans="1:61" x14ac:dyDescent="0.2">
      <c r="A39" s="15" t="s">
        <v>26</v>
      </c>
      <c r="B39" s="1">
        <v>414403.51</v>
      </c>
      <c r="C39" s="1">
        <v>264830.59999999998</v>
      </c>
      <c r="D39" s="1">
        <v>226342.73</v>
      </c>
      <c r="E39" s="1">
        <v>663270.86</v>
      </c>
      <c r="F39" s="1">
        <v>197863.26</v>
      </c>
      <c r="G39" s="1">
        <v>189954.86</v>
      </c>
      <c r="H39" s="1">
        <v>129687.59000000001</v>
      </c>
      <c r="I39" s="1">
        <v>223363.04</v>
      </c>
      <c r="J39" s="1">
        <v>288953.57</v>
      </c>
      <c r="K39" s="1">
        <f t="shared" si="3"/>
        <v>185166.52000000002</v>
      </c>
      <c r="L39" s="133">
        <f t="shared" si="30"/>
        <v>-35.918244581646796</v>
      </c>
      <c r="M39" s="133">
        <f t="shared" si="31"/>
        <v>-55.317337925057629</v>
      </c>
      <c r="N39" s="133"/>
      <c r="O39" s="3">
        <v>420749.77</v>
      </c>
      <c r="P39" s="3">
        <v>2689.71</v>
      </c>
      <c r="Q39" s="3">
        <f>SUM(O39:P39)</f>
        <v>423439.48000000004</v>
      </c>
      <c r="S39" s="3">
        <v>363513.47</v>
      </c>
      <c r="T39" s="3">
        <v>5214.67</v>
      </c>
      <c r="U39" s="3">
        <f>SUM(S39:T39)</f>
        <v>368728.13999999996</v>
      </c>
      <c r="W39" s="3">
        <v>414295.88</v>
      </c>
      <c r="X39" s="3">
        <v>107.63</v>
      </c>
      <c r="Y39" s="3">
        <f>SUM(W39:X39)</f>
        <v>414403.51</v>
      </c>
      <c r="AA39" s="3">
        <v>261579.11</v>
      </c>
      <c r="AB39" s="3">
        <v>3251.49</v>
      </c>
      <c r="AC39" s="3">
        <f>SUM(AA39:AB39)</f>
        <v>264830.59999999998</v>
      </c>
      <c r="AE39" s="3">
        <v>224718.87000000002</v>
      </c>
      <c r="AF39" s="3">
        <v>1623.86</v>
      </c>
      <c r="AG39" s="3">
        <f>SUM(AE39:AF39)</f>
        <v>226342.73</v>
      </c>
      <c r="AI39" s="3">
        <v>663270.86</v>
      </c>
      <c r="AJ39" s="3">
        <v>0</v>
      </c>
      <c r="AK39" s="3">
        <f>SUM(AI39:AJ39)</f>
        <v>663270.86</v>
      </c>
      <c r="AM39" s="3">
        <v>180999.25</v>
      </c>
      <c r="AN39" s="3">
        <v>16864.009999999998</v>
      </c>
      <c r="AO39" s="3">
        <f t="shared" si="6"/>
        <v>197863.26</v>
      </c>
      <c r="AQ39" s="3">
        <v>189954.86</v>
      </c>
      <c r="AR39" s="3">
        <v>0</v>
      </c>
      <c r="AS39" s="3">
        <f t="shared" si="14"/>
        <v>189954.86</v>
      </c>
      <c r="AU39" s="3">
        <v>129598.46</v>
      </c>
      <c r="AV39" s="3">
        <v>89.13</v>
      </c>
      <c r="AW39" s="3">
        <f t="shared" si="15"/>
        <v>129687.59000000001</v>
      </c>
      <c r="AY39" s="3">
        <v>221830.42</v>
      </c>
      <c r="AZ39" s="3">
        <v>1532.62</v>
      </c>
      <c r="BA39" s="3">
        <f t="shared" si="16"/>
        <v>223363.04</v>
      </c>
      <c r="BC39" s="3">
        <v>288953.57</v>
      </c>
      <c r="BD39" s="3">
        <v>0</v>
      </c>
      <c r="BE39" s="3">
        <f t="shared" ref="BE39" si="36">BC39+BD39</f>
        <v>288953.57</v>
      </c>
      <c r="BG39" s="3">
        <v>185166.52000000002</v>
      </c>
      <c r="BH39" s="3">
        <v>0</v>
      </c>
      <c r="BI39" s="3">
        <f t="shared" si="35"/>
        <v>185166.52000000002</v>
      </c>
    </row>
    <row r="40" spans="1:61" x14ac:dyDescent="0.2">
      <c r="A40" s="1" t="s">
        <v>224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  <row r="41" spans="1:61" x14ac:dyDescent="0.2">
      <c r="A41" s="210" t="s">
        <v>292</v>
      </c>
    </row>
  </sheetData>
  <mergeCells count="6">
    <mergeCell ref="S6:U6"/>
    <mergeCell ref="A1:M1"/>
    <mergeCell ref="O6:Q6"/>
    <mergeCell ref="L7:M7"/>
    <mergeCell ref="A4:M4"/>
    <mergeCell ref="A3:M3"/>
  </mergeCells>
  <phoneticPr fontId="2" type="noConversion"/>
  <printOptions horizontalCentered="1"/>
  <pageMargins left="0.34" right="0.36" top="1" bottom="0.93" header="0.5" footer="0.52"/>
  <pageSetup scale="83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BI42"/>
  <sheetViews>
    <sheetView topLeftCell="AQ1" zoomScaleNormal="100" workbookViewId="0">
      <selection activeCell="BG10" sqref="BG10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.875" style="1" bestFit="1" customWidth="1"/>
    <col min="14" max="14" width="7.5" style="3" customWidth="1"/>
    <col min="15" max="17" width="10" style="3" customWidth="1"/>
    <col min="18" max="18" width="3.5" style="3" customWidth="1"/>
    <col min="19" max="16384" width="10" style="3"/>
  </cols>
  <sheetData>
    <row r="1" spans="1:61" s="23" customFormat="1" ht="15.75" customHeight="1" x14ac:dyDescent="0.2">
      <c r="A1" s="296" t="s">
        <v>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61" s="23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61" s="23" customFormat="1" x14ac:dyDescent="0.2">
      <c r="A3" s="296" t="s">
        <v>130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6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61" s="23" customFormat="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25" t="s">
        <v>156</v>
      </c>
      <c r="P5" s="325"/>
      <c r="Q5" s="325"/>
      <c r="S5" s="325" t="s">
        <v>165</v>
      </c>
      <c r="T5" s="325"/>
      <c r="U5" s="325"/>
      <c r="W5" s="298" t="s">
        <v>179</v>
      </c>
      <c r="X5" s="325"/>
      <c r="Y5" s="325"/>
      <c r="AA5" s="298" t="s">
        <v>191</v>
      </c>
      <c r="AB5" s="325"/>
      <c r="AC5" s="325"/>
      <c r="AE5" s="298" t="s">
        <v>218</v>
      </c>
      <c r="AF5" s="325"/>
      <c r="AG5" s="325"/>
      <c r="AI5" s="298" t="s">
        <v>236</v>
      </c>
      <c r="AJ5" s="325"/>
      <c r="AK5" s="325"/>
      <c r="AM5" s="298" t="s">
        <v>244</v>
      </c>
      <c r="AN5" s="325"/>
      <c r="AO5" s="325"/>
      <c r="AQ5" s="298" t="s">
        <v>256</v>
      </c>
      <c r="AR5" s="325"/>
      <c r="AS5" s="325"/>
      <c r="AU5" s="298" t="s">
        <v>267</v>
      </c>
      <c r="AV5" s="325"/>
      <c r="AW5" s="325"/>
      <c r="AY5" s="1" t="s">
        <v>276</v>
      </c>
      <c r="BC5" s="298" t="s">
        <v>287</v>
      </c>
      <c r="BD5" s="325"/>
      <c r="BE5" s="325"/>
      <c r="BG5" s="298" t="s">
        <v>303</v>
      </c>
      <c r="BH5" s="325"/>
      <c r="BI5" s="325"/>
    </row>
    <row r="6" spans="1:61" s="23" customFormat="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103" t="s">
        <v>88</v>
      </c>
      <c r="P6" s="103" t="s">
        <v>108</v>
      </c>
      <c r="S6" s="103" t="s">
        <v>88</v>
      </c>
      <c r="T6" s="103" t="s">
        <v>108</v>
      </c>
      <c r="W6" s="103" t="s">
        <v>88</v>
      </c>
      <c r="X6" s="103" t="s">
        <v>108</v>
      </c>
      <c r="AA6" s="103" t="s">
        <v>88</v>
      </c>
      <c r="AB6" s="103" t="s">
        <v>108</v>
      </c>
      <c r="AE6" s="103" t="s">
        <v>88</v>
      </c>
      <c r="AF6" s="103" t="s">
        <v>108</v>
      </c>
      <c r="AI6" s="103" t="s">
        <v>88</v>
      </c>
      <c r="AJ6" s="103" t="s">
        <v>108</v>
      </c>
      <c r="AM6" s="103" t="s">
        <v>88</v>
      </c>
      <c r="AN6" s="103" t="s">
        <v>108</v>
      </c>
      <c r="AQ6" s="103" t="s">
        <v>88</v>
      </c>
      <c r="AR6" s="103" t="s">
        <v>108</v>
      </c>
      <c r="AU6" s="103" t="s">
        <v>88</v>
      </c>
      <c r="AV6" s="103" t="s">
        <v>108</v>
      </c>
      <c r="AY6" s="23" t="s">
        <v>88</v>
      </c>
      <c r="AZ6" s="23" t="s">
        <v>108</v>
      </c>
      <c r="BC6" s="103" t="s">
        <v>88</v>
      </c>
      <c r="BD6" s="103" t="s">
        <v>108</v>
      </c>
      <c r="BG6" s="103" t="s">
        <v>88</v>
      </c>
      <c r="BH6" s="103" t="s">
        <v>108</v>
      </c>
    </row>
    <row r="7" spans="1:61" s="23" customForma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98" t="s">
        <v>27</v>
      </c>
      <c r="M7" s="298"/>
      <c r="N7" s="1"/>
      <c r="O7" s="28" t="s">
        <v>83</v>
      </c>
      <c r="P7" s="22"/>
      <c r="S7" s="28" t="s">
        <v>83</v>
      </c>
      <c r="T7" s="22"/>
      <c r="W7" s="28" t="s">
        <v>83</v>
      </c>
      <c r="X7" s="22"/>
      <c r="AA7" s="28" t="s">
        <v>83</v>
      </c>
      <c r="AB7" s="22"/>
      <c r="AE7" s="183" t="s">
        <v>83</v>
      </c>
      <c r="AF7" s="182"/>
      <c r="AI7" s="204" t="s">
        <v>83</v>
      </c>
      <c r="AJ7" s="203"/>
      <c r="AM7" s="219" t="s">
        <v>83</v>
      </c>
      <c r="AN7" s="218"/>
      <c r="AQ7" s="237" t="s">
        <v>83</v>
      </c>
      <c r="AR7" s="236"/>
      <c r="AU7" s="237" t="s">
        <v>83</v>
      </c>
      <c r="AV7" s="236"/>
      <c r="AY7" s="23" t="s">
        <v>83</v>
      </c>
      <c r="BC7" s="237" t="s">
        <v>83</v>
      </c>
      <c r="BD7" s="236"/>
      <c r="BG7" s="237" t="s">
        <v>83</v>
      </c>
      <c r="BH7" s="236"/>
    </row>
    <row r="8" spans="1:61" s="23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28" t="s">
        <v>84</v>
      </c>
      <c r="P8" s="28" t="s">
        <v>83</v>
      </c>
      <c r="Q8" s="59" t="s">
        <v>109</v>
      </c>
      <c r="S8" s="28" t="s">
        <v>84</v>
      </c>
      <c r="T8" s="28" t="s">
        <v>83</v>
      </c>
      <c r="U8" s="59" t="s">
        <v>109</v>
      </c>
      <c r="W8" s="28" t="s">
        <v>84</v>
      </c>
      <c r="X8" s="28" t="s">
        <v>83</v>
      </c>
      <c r="Y8" s="59" t="s">
        <v>109</v>
      </c>
      <c r="AA8" s="28" t="s">
        <v>84</v>
      </c>
      <c r="AB8" s="28" t="s">
        <v>83</v>
      </c>
      <c r="AC8" s="59" t="s">
        <v>109</v>
      </c>
      <c r="AE8" s="183" t="s">
        <v>84</v>
      </c>
      <c r="AF8" s="183" t="s">
        <v>83</v>
      </c>
      <c r="AG8" s="59" t="s">
        <v>109</v>
      </c>
      <c r="AI8" s="204" t="s">
        <v>84</v>
      </c>
      <c r="AJ8" s="204" t="s">
        <v>83</v>
      </c>
      <c r="AK8" s="59" t="s">
        <v>109</v>
      </c>
      <c r="AM8" s="219" t="s">
        <v>84</v>
      </c>
      <c r="AN8" s="219" t="s">
        <v>83</v>
      </c>
      <c r="AO8" s="59" t="s">
        <v>109</v>
      </c>
      <c r="AQ8" s="237" t="s">
        <v>84</v>
      </c>
      <c r="AR8" s="237" t="s">
        <v>83</v>
      </c>
      <c r="AS8" s="59" t="s">
        <v>109</v>
      </c>
      <c r="AU8" s="237" t="s">
        <v>84</v>
      </c>
      <c r="AV8" s="237" t="s">
        <v>83</v>
      </c>
      <c r="AW8" s="59" t="s">
        <v>109</v>
      </c>
      <c r="AY8" s="23" t="s">
        <v>84</v>
      </c>
      <c r="AZ8" s="23" t="s">
        <v>83</v>
      </c>
      <c r="BA8" s="23" t="s">
        <v>109</v>
      </c>
      <c r="BC8" s="237" t="s">
        <v>84</v>
      </c>
      <c r="BD8" s="237" t="s">
        <v>83</v>
      </c>
      <c r="BE8" s="59" t="s">
        <v>109</v>
      </c>
      <c r="BG8" s="237" t="s">
        <v>84</v>
      </c>
      <c r="BH8" s="237" t="s">
        <v>83</v>
      </c>
      <c r="BI8" s="59" t="s">
        <v>109</v>
      </c>
    </row>
    <row r="9" spans="1:61" s="23" customFormat="1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216"/>
      <c r="O9" s="29" t="s">
        <v>85</v>
      </c>
      <c r="P9" s="29" t="s">
        <v>86</v>
      </c>
      <c r="Q9" s="115" t="s">
        <v>62</v>
      </c>
      <c r="S9" s="29" t="s">
        <v>85</v>
      </c>
      <c r="T9" s="29" t="s">
        <v>86</v>
      </c>
      <c r="U9" s="115" t="s">
        <v>62</v>
      </c>
      <c r="W9" s="29" t="s">
        <v>85</v>
      </c>
      <c r="X9" s="29" t="s">
        <v>86</v>
      </c>
      <c r="Y9" s="115" t="s">
        <v>62</v>
      </c>
      <c r="AA9" s="29" t="s">
        <v>85</v>
      </c>
      <c r="AB9" s="29" t="s">
        <v>86</v>
      </c>
      <c r="AC9" s="115" t="s">
        <v>62</v>
      </c>
      <c r="AE9" s="181" t="s">
        <v>85</v>
      </c>
      <c r="AF9" s="181" t="s">
        <v>86</v>
      </c>
      <c r="AG9" s="115" t="s">
        <v>62</v>
      </c>
      <c r="AI9" s="235" t="s">
        <v>85</v>
      </c>
      <c r="AJ9" s="235" t="s">
        <v>86</v>
      </c>
      <c r="AK9" s="115" t="s">
        <v>62</v>
      </c>
      <c r="AM9" s="235" t="s">
        <v>85</v>
      </c>
      <c r="AN9" s="235" t="s">
        <v>86</v>
      </c>
      <c r="AO9" s="115" t="s">
        <v>62</v>
      </c>
      <c r="AQ9" s="235" t="s">
        <v>85</v>
      </c>
      <c r="AR9" s="235" t="s">
        <v>86</v>
      </c>
      <c r="AS9" s="115" t="s">
        <v>62</v>
      </c>
      <c r="AU9" s="235" t="s">
        <v>85</v>
      </c>
      <c r="AV9" s="235" t="s">
        <v>86</v>
      </c>
      <c r="AW9" s="115" t="s">
        <v>62</v>
      </c>
      <c r="AY9" s="23" t="s">
        <v>85</v>
      </c>
      <c r="AZ9" s="23" t="s">
        <v>86</v>
      </c>
      <c r="BA9" s="23" t="s">
        <v>62</v>
      </c>
      <c r="BC9" s="276" t="s">
        <v>85</v>
      </c>
      <c r="BD9" s="276" t="s">
        <v>86</v>
      </c>
      <c r="BE9" s="115" t="s">
        <v>62</v>
      </c>
      <c r="BG9" s="289" t="s">
        <v>85</v>
      </c>
      <c r="BH9" s="289" t="s">
        <v>86</v>
      </c>
      <c r="BI9" s="115" t="s">
        <v>62</v>
      </c>
    </row>
    <row r="10" spans="1:61" s="23" customFormat="1" x14ac:dyDescent="0.2">
      <c r="A10" s="7" t="s">
        <v>2</v>
      </c>
      <c r="B10" s="11">
        <f t="shared" ref="B10:J10" si="0">SUM(B12:B39)</f>
        <v>13144701.239999998</v>
      </c>
      <c r="C10" s="11">
        <f t="shared" si="0"/>
        <v>12164696.239999996</v>
      </c>
      <c r="D10" s="11">
        <f t="shared" si="0"/>
        <v>10475069.799999997</v>
      </c>
      <c r="E10" s="11">
        <f t="shared" si="0"/>
        <v>10938550.020000001</v>
      </c>
      <c r="F10" s="11">
        <f t="shared" si="0"/>
        <v>10420278.049999999</v>
      </c>
      <c r="G10" s="11">
        <f t="shared" si="0"/>
        <v>11921724.060000001</v>
      </c>
      <c r="H10" s="11">
        <f t="shared" si="0"/>
        <v>10778024.690000005</v>
      </c>
      <c r="I10" s="11">
        <f t="shared" si="0"/>
        <v>11375890.260000002</v>
      </c>
      <c r="J10" s="11">
        <f t="shared" si="0"/>
        <v>11150275.879999997</v>
      </c>
      <c r="K10" s="11">
        <f t="shared" ref="K10" si="1">SUM(K12:K39)</f>
        <v>10820447.440000005</v>
      </c>
      <c r="L10" s="133">
        <f>(K10-J10)*100/J10</f>
        <v>-2.9580294115556192</v>
      </c>
      <c r="M10" s="133">
        <f>(K10-B10)*100/B10</f>
        <v>-17.682058782189511</v>
      </c>
      <c r="N10" s="11"/>
      <c r="O10" s="60">
        <f>SUM(O12:O39)</f>
        <v>19822218.010000005</v>
      </c>
      <c r="P10" s="60">
        <f>SUM(P12:P39)</f>
        <v>42161.619999999995</v>
      </c>
      <c r="Q10" s="60">
        <f>SUM(Q12:Q39)</f>
        <v>19864379.630000003</v>
      </c>
      <c r="S10" s="60">
        <f>SUM(S12:S39)</f>
        <v>19153940.57</v>
      </c>
      <c r="T10" s="60">
        <f>SUM(T12:T39)</f>
        <v>569090.75</v>
      </c>
      <c r="U10" s="60">
        <f>SUM(U12:U39)</f>
        <v>19723031.32</v>
      </c>
      <c r="W10" s="60">
        <f>SUM(W12:W39)</f>
        <v>13001729.389999999</v>
      </c>
      <c r="X10" s="60">
        <f>SUM(X12:X39)</f>
        <v>142971.85</v>
      </c>
      <c r="Y10" s="60">
        <f>SUM(Y12:Y39)</f>
        <v>13144701.239999998</v>
      </c>
      <c r="AA10" s="60">
        <f>SUM(AA12:AA39)</f>
        <v>12090597.299999997</v>
      </c>
      <c r="AB10" s="60">
        <f>SUM(AB12:AB39)</f>
        <v>74098.94</v>
      </c>
      <c r="AC10" s="60">
        <f>SUM(AC12:AC39)</f>
        <v>12164696.239999996</v>
      </c>
      <c r="AE10" s="60">
        <f>SUM(AE12:AE39)</f>
        <v>10420151.179999996</v>
      </c>
      <c r="AF10" s="60">
        <f>SUM(AF12:AF39)</f>
        <v>54918.62</v>
      </c>
      <c r="AG10" s="60">
        <f>SUM(AG12:AG39)</f>
        <v>10475069.799999997</v>
      </c>
      <c r="AI10" s="60">
        <f>SUM(AI12:AI39)</f>
        <v>10255465.229999997</v>
      </c>
      <c r="AJ10" s="60">
        <f>SUM(AJ12:AJ39)</f>
        <v>683084.79</v>
      </c>
      <c r="AK10" s="60">
        <f>SUM(AK12:AK39)</f>
        <v>10938550.020000001</v>
      </c>
      <c r="AM10" s="23">
        <f>SUM(AM12:AM39)</f>
        <v>10372794.879999999</v>
      </c>
      <c r="AN10" s="23">
        <f t="shared" ref="AN10:AO10" si="2">SUM(AN12:AN39)</f>
        <v>47483.170000000006</v>
      </c>
      <c r="AO10" s="23">
        <f t="shared" si="2"/>
        <v>10420278.049999999</v>
      </c>
      <c r="AQ10" s="23">
        <v>11119412.73</v>
      </c>
      <c r="AR10" s="23">
        <v>802311.32999999984</v>
      </c>
      <c r="AS10" s="23">
        <f>AQ10+AR10</f>
        <v>11921724.060000001</v>
      </c>
      <c r="AU10" s="23">
        <v>10750460.670000002</v>
      </c>
      <c r="AV10" s="23">
        <v>27564.02</v>
      </c>
      <c r="AW10" s="23">
        <f>SUM(AW12:AW39)</f>
        <v>10778024.690000005</v>
      </c>
      <c r="AY10" s="23">
        <v>11350535.610000001</v>
      </c>
      <c r="AZ10" s="23">
        <v>25354.65</v>
      </c>
      <c r="BA10" s="23">
        <f>SUM(BA12:BA39)</f>
        <v>11375890.260000002</v>
      </c>
      <c r="BC10" s="23">
        <f>SUM(BC12:BC39)</f>
        <v>11121516.149999997</v>
      </c>
      <c r="BD10" s="23">
        <f>SUM(BD12:BD39)</f>
        <v>28759.730000000003</v>
      </c>
      <c r="BE10" s="23">
        <f>SUM(BE12:BE39)</f>
        <v>11150275.879999997</v>
      </c>
      <c r="BG10" s="23">
        <f>SUM(BG12:BG39)</f>
        <v>10792926.060000002</v>
      </c>
      <c r="BH10" s="23">
        <f>SUM(BH12:BH39)</f>
        <v>27521.38</v>
      </c>
      <c r="BI10" s="23">
        <f>SUM(BI12:BI39)</f>
        <v>10820447.440000005</v>
      </c>
    </row>
    <row r="11" spans="1:61" s="23" customForma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"/>
      <c r="N11" s="1"/>
    </row>
    <row r="12" spans="1:61" s="23" customFormat="1" x14ac:dyDescent="0.2">
      <c r="A12" s="1" t="s">
        <v>3</v>
      </c>
      <c r="B12" s="1">
        <v>855394.03</v>
      </c>
      <c r="C12" s="1">
        <v>110293.26</v>
      </c>
      <c r="D12" s="1">
        <v>109537.05</v>
      </c>
      <c r="E12" s="1">
        <v>109861.08</v>
      </c>
      <c r="F12" s="1">
        <v>109796.5</v>
      </c>
      <c r="G12" s="1">
        <v>109636.19</v>
      </c>
      <c r="H12" s="1">
        <v>108718.87</v>
      </c>
      <c r="I12" s="1">
        <v>111562</v>
      </c>
      <c r="J12" s="1">
        <v>107078.38</v>
      </c>
      <c r="K12" s="1">
        <f>BI12</f>
        <v>144213.34</v>
      </c>
      <c r="L12" s="133">
        <f>(K12-J12)*100/J12</f>
        <v>34.680166061533605</v>
      </c>
      <c r="M12" s="133">
        <f>(K12-B12)*100/B12</f>
        <v>-83.140712356853825</v>
      </c>
      <c r="N12" s="1"/>
      <c r="O12" s="89">
        <v>86009.87</v>
      </c>
      <c r="P12" s="23">
        <v>0</v>
      </c>
      <c r="Q12" s="23">
        <f>SUM(O12:P12)</f>
        <v>86009.87</v>
      </c>
      <c r="S12" s="89">
        <v>301951.23</v>
      </c>
      <c r="T12" s="23">
        <v>0</v>
      </c>
      <c r="U12" s="23">
        <f>SUM(S12:T12)</f>
        <v>301951.23</v>
      </c>
      <c r="W12" s="89">
        <v>855394.03</v>
      </c>
      <c r="X12" s="23">
        <v>0</v>
      </c>
      <c r="Y12" s="23">
        <f>SUM(W12:X12)</f>
        <v>855394.03</v>
      </c>
      <c r="AA12" s="23">
        <v>110293.26</v>
      </c>
      <c r="AB12" s="23">
        <v>0</v>
      </c>
      <c r="AC12" s="23">
        <f>SUM(AA12:AB12)</f>
        <v>110293.26</v>
      </c>
      <c r="AE12" s="90">
        <v>109537.05</v>
      </c>
      <c r="AF12" s="73">
        <v>0</v>
      </c>
      <c r="AG12" s="23">
        <f>SUM(AE12:AF12)</f>
        <v>109537.05</v>
      </c>
      <c r="AI12" s="90">
        <v>109861.08</v>
      </c>
      <c r="AJ12" s="73">
        <v>0</v>
      </c>
      <c r="AK12" s="23">
        <f>SUM(AI12:AJ12)</f>
        <v>109861.08</v>
      </c>
      <c r="AM12" s="23">
        <v>109796.5</v>
      </c>
      <c r="AN12" s="23">
        <v>0</v>
      </c>
      <c r="AO12" s="23">
        <f>SUM(AM12:AN12)</f>
        <v>109796.5</v>
      </c>
      <c r="AQ12" s="23">
        <v>109636.19</v>
      </c>
      <c r="AR12" s="23">
        <v>0</v>
      </c>
      <c r="AS12" s="23">
        <f>AQ12+AR12</f>
        <v>109636.19</v>
      </c>
      <c r="AU12" s="23">
        <v>108718.87</v>
      </c>
      <c r="AV12" s="23">
        <v>0</v>
      </c>
      <c r="AW12" s="23">
        <f>AU12+AV12</f>
        <v>108718.87</v>
      </c>
      <c r="AY12" s="23">
        <v>111562</v>
      </c>
      <c r="AZ12" s="23">
        <v>0</v>
      </c>
      <c r="BA12" s="23">
        <f>AY12+AZ12</f>
        <v>111562</v>
      </c>
      <c r="BC12" s="23">
        <v>107078.38</v>
      </c>
      <c r="BD12" s="23">
        <v>0</v>
      </c>
      <c r="BE12" s="23">
        <f>BC12+BD12</f>
        <v>107078.38</v>
      </c>
      <c r="BG12" s="23">
        <v>144213.34</v>
      </c>
      <c r="BH12" s="23">
        <v>0</v>
      </c>
      <c r="BI12" s="23">
        <f>BG12+BH12</f>
        <v>144213.34</v>
      </c>
    </row>
    <row r="13" spans="1:61" s="23" customFormat="1" x14ac:dyDescent="0.2">
      <c r="A13" s="1" t="s">
        <v>4</v>
      </c>
      <c r="B13" s="1">
        <v>781635.1</v>
      </c>
      <c r="C13" s="1">
        <v>799179.08</v>
      </c>
      <c r="D13" s="1">
        <v>824319.59</v>
      </c>
      <c r="E13" s="1">
        <v>1404005.08</v>
      </c>
      <c r="F13" s="1">
        <v>1003400.77</v>
      </c>
      <c r="G13" s="1">
        <v>1075417.6200000001</v>
      </c>
      <c r="H13" s="1">
        <v>1098076.94</v>
      </c>
      <c r="I13" s="1">
        <v>1398718.12</v>
      </c>
      <c r="J13" s="1">
        <v>1402469.36</v>
      </c>
      <c r="K13" s="1">
        <f t="shared" ref="K13:K39" si="3">BI13</f>
        <v>1589721.89</v>
      </c>
      <c r="L13" s="133">
        <f t="shared" ref="L13:L16" si="4">(K13-J13)*100/J13</f>
        <v>13.35163072653507</v>
      </c>
      <c r="M13" s="133">
        <f t="shared" ref="M13:M16" si="5">(K13-B13)*100/B13</f>
        <v>103.38414817860659</v>
      </c>
      <c r="N13" s="1"/>
      <c r="O13" s="89">
        <v>1557708.08</v>
      </c>
      <c r="P13" s="23">
        <v>0</v>
      </c>
      <c r="Q13" s="23">
        <f>SUM(O13:P13)</f>
        <v>1557708.08</v>
      </c>
      <c r="S13" s="89">
        <v>841992.45</v>
      </c>
      <c r="T13" s="23">
        <v>517575.06</v>
      </c>
      <c r="U13" s="23">
        <f>SUM(S13:T13)</f>
        <v>1359567.51</v>
      </c>
      <c r="W13" s="89">
        <v>781635.1</v>
      </c>
      <c r="X13" s="23">
        <v>0</v>
      </c>
      <c r="Y13" s="23">
        <f>SUM(W13:X13)</f>
        <v>781635.1</v>
      </c>
      <c r="AA13" s="23">
        <v>799179.08</v>
      </c>
      <c r="AB13" s="23">
        <v>0</v>
      </c>
      <c r="AC13" s="23">
        <f>SUM(AA13:AB13)</f>
        <v>799179.08</v>
      </c>
      <c r="AE13" s="90">
        <v>824319.59</v>
      </c>
      <c r="AF13" s="73">
        <v>0</v>
      </c>
      <c r="AG13" s="23">
        <f>SUM(AE13:AF13)</f>
        <v>824319.59</v>
      </c>
      <c r="AI13" s="90">
        <v>758190.53</v>
      </c>
      <c r="AJ13" s="73">
        <v>645814.55000000005</v>
      </c>
      <c r="AK13" s="23">
        <f>SUM(AI13:AJ13)</f>
        <v>1404005.08</v>
      </c>
      <c r="AM13" s="23">
        <v>1003400.77</v>
      </c>
      <c r="AN13" s="23">
        <v>0</v>
      </c>
      <c r="AO13" s="23">
        <f t="shared" ref="AO13:AO39" si="6">SUM(AM13:AN13)</f>
        <v>1003400.77</v>
      </c>
      <c r="AQ13" s="23">
        <v>1075417.6200000001</v>
      </c>
      <c r="AR13" s="23">
        <v>0</v>
      </c>
      <c r="AS13" s="23">
        <f t="shared" ref="AS13:AS16" si="7">AQ13+AR13</f>
        <v>1075417.6200000001</v>
      </c>
      <c r="AU13" s="23">
        <v>1098076.94</v>
      </c>
      <c r="AV13" s="23">
        <v>0</v>
      </c>
      <c r="AW13" s="23">
        <f t="shared" ref="AW13:AW16" si="8">AU13+AV13</f>
        <v>1098076.94</v>
      </c>
      <c r="AY13" s="23">
        <v>1398718.12</v>
      </c>
      <c r="AZ13" s="23">
        <v>0</v>
      </c>
      <c r="BA13" s="23">
        <f t="shared" ref="BA13:BA16" si="9">AY13+AZ13</f>
        <v>1398718.12</v>
      </c>
      <c r="BC13" s="23">
        <v>1402469.36</v>
      </c>
      <c r="BD13" s="23">
        <v>0</v>
      </c>
      <c r="BE13" s="23">
        <f t="shared" ref="BE13:BE16" si="10">BC13+BD13</f>
        <v>1402469.36</v>
      </c>
      <c r="BG13" s="23">
        <v>1589721.89</v>
      </c>
      <c r="BH13" s="23">
        <v>0</v>
      </c>
      <c r="BI13" s="23">
        <f t="shared" ref="BI13:BI16" si="11">BG13+BH13</f>
        <v>1589721.89</v>
      </c>
    </row>
    <row r="14" spans="1:61" s="23" customFormat="1" x14ac:dyDescent="0.2">
      <c r="A14" s="1" t="s">
        <v>5</v>
      </c>
      <c r="B14" s="1">
        <v>63613.62</v>
      </c>
      <c r="C14" s="71">
        <v>27259.020000000004</v>
      </c>
      <c r="D14" s="1">
        <v>252606.12</v>
      </c>
      <c r="E14" s="1">
        <v>88797.11</v>
      </c>
      <c r="F14" s="1">
        <v>21646.61</v>
      </c>
      <c r="G14" s="1">
        <v>116580.29</v>
      </c>
      <c r="H14" s="1">
        <v>12437.77</v>
      </c>
      <c r="I14" s="1">
        <v>23006.26</v>
      </c>
      <c r="J14" s="1">
        <v>15186.98</v>
      </c>
      <c r="K14" s="1">
        <f t="shared" si="3"/>
        <v>1000.01</v>
      </c>
      <c r="L14" s="133">
        <f t="shared" si="4"/>
        <v>-93.415346566598501</v>
      </c>
      <c r="M14" s="133">
        <f t="shared" si="5"/>
        <v>-98.427993879298171</v>
      </c>
      <c r="N14" s="1"/>
      <c r="O14" s="89">
        <v>18245.009999999998</v>
      </c>
      <c r="P14" s="23">
        <v>0</v>
      </c>
      <c r="Q14" s="23">
        <f>SUM(O14:P14)</f>
        <v>18245.009999999998</v>
      </c>
      <c r="S14" s="89">
        <v>273032.84000000003</v>
      </c>
      <c r="T14" s="23">
        <v>0</v>
      </c>
      <c r="U14" s="23">
        <f>SUM(S14:T14)</f>
        <v>273032.84000000003</v>
      </c>
      <c r="W14" s="89">
        <v>63613.62</v>
      </c>
      <c r="X14" s="23">
        <v>0</v>
      </c>
      <c r="Y14" s="23">
        <f>SUM(W14:X14)</f>
        <v>63613.62</v>
      </c>
      <c r="AA14" s="23">
        <v>13005.170000000002</v>
      </c>
      <c r="AB14" s="23">
        <v>14253.85</v>
      </c>
      <c r="AC14" s="23">
        <f>SUM(AA14:AB14)</f>
        <v>27259.020000000004</v>
      </c>
      <c r="AE14" s="90">
        <v>246966.33</v>
      </c>
      <c r="AF14" s="73">
        <v>5639.79</v>
      </c>
      <c r="AG14" s="23">
        <f>SUM(AE14:AF14)</f>
        <v>252606.12</v>
      </c>
      <c r="AI14" s="90">
        <v>82624.399999999994</v>
      </c>
      <c r="AJ14" s="73">
        <v>6172.71</v>
      </c>
      <c r="AK14" s="23">
        <f>SUM(AI14:AJ14)</f>
        <v>88797.11</v>
      </c>
      <c r="AM14" s="23">
        <v>14958.06</v>
      </c>
      <c r="AN14" s="23">
        <v>6688.55</v>
      </c>
      <c r="AO14" s="23">
        <f t="shared" si="6"/>
        <v>21646.61</v>
      </c>
      <c r="AQ14" s="23">
        <v>116580.29</v>
      </c>
      <c r="AR14" s="23">
        <v>0</v>
      </c>
      <c r="AS14" s="23">
        <f t="shared" si="7"/>
        <v>116580.29</v>
      </c>
      <c r="AU14" s="23">
        <v>12437.77</v>
      </c>
      <c r="AV14" s="23">
        <v>0</v>
      </c>
      <c r="AW14" s="23">
        <f t="shared" si="8"/>
        <v>12437.77</v>
      </c>
      <c r="AY14" s="23">
        <v>23006.26</v>
      </c>
      <c r="AZ14" s="23">
        <v>0</v>
      </c>
      <c r="BA14" s="23">
        <f t="shared" si="9"/>
        <v>23006.26</v>
      </c>
      <c r="BC14" s="23">
        <v>15186.98</v>
      </c>
      <c r="BD14" s="23">
        <v>0</v>
      </c>
      <c r="BE14" s="23">
        <f t="shared" si="10"/>
        <v>15186.98</v>
      </c>
      <c r="BG14" s="23">
        <v>1000.01</v>
      </c>
      <c r="BH14" s="23">
        <v>0</v>
      </c>
      <c r="BI14" s="23">
        <f t="shared" si="11"/>
        <v>1000.01</v>
      </c>
    </row>
    <row r="15" spans="1:61" s="23" customFormat="1" x14ac:dyDescent="0.2">
      <c r="A15" s="1" t="s">
        <v>6</v>
      </c>
      <c r="B15" s="1">
        <v>1875881</v>
      </c>
      <c r="C15" s="1">
        <v>2196807</v>
      </c>
      <c r="D15" s="1">
        <v>1884332</v>
      </c>
      <c r="E15" s="1">
        <v>1780380</v>
      </c>
      <c r="F15" s="1">
        <v>1852621</v>
      </c>
      <c r="G15" s="1">
        <v>2700211.57</v>
      </c>
      <c r="H15" s="1">
        <v>3070534</v>
      </c>
      <c r="I15" s="1">
        <v>2720588</v>
      </c>
      <c r="J15" s="1">
        <v>2300826</v>
      </c>
      <c r="K15" s="1">
        <f t="shared" si="3"/>
        <v>2445475</v>
      </c>
      <c r="L15" s="133">
        <f t="shared" si="4"/>
        <v>6.2868291648303698</v>
      </c>
      <c r="M15" s="133">
        <f t="shared" si="5"/>
        <v>30.364079597799648</v>
      </c>
      <c r="N15" s="1"/>
      <c r="O15" s="89">
        <v>1552441.55</v>
      </c>
      <c r="P15" s="23">
        <v>2299</v>
      </c>
      <c r="Q15" s="23">
        <f>SUM(O15:P15)</f>
        <v>1554740.55</v>
      </c>
      <c r="S15" s="89">
        <v>2044176.8</v>
      </c>
      <c r="T15" s="23">
        <v>4275</v>
      </c>
      <c r="U15" s="23">
        <f>SUM(S15:T15)</f>
        <v>2048451.8</v>
      </c>
      <c r="W15" s="89">
        <v>1869810</v>
      </c>
      <c r="X15" s="23">
        <v>6071</v>
      </c>
      <c r="Y15" s="23">
        <f>SUM(W15:X15)</f>
        <v>1875881</v>
      </c>
      <c r="AA15" s="23">
        <v>2188834</v>
      </c>
      <c r="AB15" s="23">
        <v>7973</v>
      </c>
      <c r="AC15" s="23">
        <f>SUM(AA15:AB15)</f>
        <v>2196807</v>
      </c>
      <c r="AE15" s="90">
        <v>1884332</v>
      </c>
      <c r="AF15" s="162">
        <v>0</v>
      </c>
      <c r="AG15" s="23">
        <f>SUM(AE15:AF15)</f>
        <v>1884332</v>
      </c>
      <c r="AI15" s="90">
        <v>1775712</v>
      </c>
      <c r="AJ15" s="162">
        <v>4668</v>
      </c>
      <c r="AK15" s="23">
        <f>SUM(AI15:AJ15)</f>
        <v>1780380</v>
      </c>
      <c r="AM15" s="23">
        <v>1852621</v>
      </c>
      <c r="AN15" s="23">
        <v>0</v>
      </c>
      <c r="AO15" s="23">
        <f t="shared" si="6"/>
        <v>1852621</v>
      </c>
      <c r="AQ15" s="23">
        <v>1927843</v>
      </c>
      <c r="AR15" s="23">
        <v>772368.57</v>
      </c>
      <c r="AS15" s="23">
        <f t="shared" si="7"/>
        <v>2700211.57</v>
      </c>
      <c r="AU15" s="23">
        <v>3070534</v>
      </c>
      <c r="AV15" s="23">
        <v>0</v>
      </c>
      <c r="AW15" s="23">
        <f t="shared" si="8"/>
        <v>3070534</v>
      </c>
      <c r="AY15" s="23">
        <v>2720588</v>
      </c>
      <c r="AZ15" s="23">
        <v>0</v>
      </c>
      <c r="BA15" s="23">
        <f t="shared" si="9"/>
        <v>2720588</v>
      </c>
      <c r="BC15" s="23">
        <v>2300826</v>
      </c>
      <c r="BD15" s="23">
        <v>0</v>
      </c>
      <c r="BE15" s="23">
        <f t="shared" si="10"/>
        <v>2300826</v>
      </c>
      <c r="BG15" s="23">
        <v>2445475</v>
      </c>
      <c r="BH15" s="23">
        <v>0</v>
      </c>
      <c r="BI15" s="23">
        <f t="shared" si="11"/>
        <v>2445475</v>
      </c>
    </row>
    <row r="16" spans="1:61" s="23" customFormat="1" x14ac:dyDescent="0.2">
      <c r="A16" s="1" t="s">
        <v>7</v>
      </c>
      <c r="B16" s="1">
        <v>236491.31</v>
      </c>
      <c r="C16" s="1">
        <v>6248.75</v>
      </c>
      <c r="D16" s="1">
        <v>4276.68</v>
      </c>
      <c r="E16" s="1">
        <v>213775.63999999998</v>
      </c>
      <c r="F16" s="1">
        <v>236679.33</v>
      </c>
      <c r="G16" s="1">
        <v>219375.06</v>
      </c>
      <c r="H16" s="1">
        <v>200402.75</v>
      </c>
      <c r="I16" s="1">
        <v>183948.99</v>
      </c>
      <c r="J16" s="1">
        <v>204054.86</v>
      </c>
      <c r="K16" s="1">
        <f t="shared" si="3"/>
        <v>206747.03</v>
      </c>
      <c r="L16" s="133">
        <f t="shared" si="4"/>
        <v>1.3193363784621512</v>
      </c>
      <c r="M16" s="133">
        <f t="shared" si="5"/>
        <v>-12.577324722840768</v>
      </c>
      <c r="N16" s="1"/>
      <c r="O16" s="89">
        <v>202388.08</v>
      </c>
      <c r="P16" s="23">
        <v>0</v>
      </c>
      <c r="Q16" s="23">
        <f>SUM(O16:P16)</f>
        <v>202388.08</v>
      </c>
      <c r="S16" s="89">
        <v>190068.22</v>
      </c>
      <c r="T16" s="23">
        <v>8189.77</v>
      </c>
      <c r="U16" s="23">
        <f>SUM(S16:T16)</f>
        <v>198257.99</v>
      </c>
      <c r="W16" s="89">
        <v>232240.59</v>
      </c>
      <c r="X16" s="23">
        <v>4250.72</v>
      </c>
      <c r="Y16" s="23">
        <f>SUM(W16:X16)</f>
        <v>236491.31</v>
      </c>
      <c r="AA16" s="23">
        <v>9.51</v>
      </c>
      <c r="AB16" s="23">
        <v>6239.24</v>
      </c>
      <c r="AC16" s="23">
        <f>SUM(AA16:AB16)</f>
        <v>6248.75</v>
      </c>
      <c r="AE16" s="90">
        <v>2093.19</v>
      </c>
      <c r="AF16" s="73">
        <v>2183.4899999999998</v>
      </c>
      <c r="AG16" s="23">
        <f>SUM(AE16:AF16)</f>
        <v>4276.68</v>
      </c>
      <c r="AI16" s="90">
        <v>212111.96</v>
      </c>
      <c r="AJ16" s="73">
        <v>1663.68</v>
      </c>
      <c r="AK16" s="23">
        <f>SUM(AI16:AJ16)</f>
        <v>213775.63999999998</v>
      </c>
      <c r="AM16" s="23">
        <v>229901.58</v>
      </c>
      <c r="AN16" s="23">
        <v>6777.75</v>
      </c>
      <c r="AO16" s="23">
        <f t="shared" si="6"/>
        <v>236679.33</v>
      </c>
      <c r="AQ16" s="23">
        <v>214741.69</v>
      </c>
      <c r="AR16" s="23">
        <v>4633.37</v>
      </c>
      <c r="AS16" s="23">
        <f t="shared" si="7"/>
        <v>219375.06</v>
      </c>
      <c r="AU16" s="23">
        <v>197556.9</v>
      </c>
      <c r="AV16" s="23">
        <v>2845.85</v>
      </c>
      <c r="AW16" s="23">
        <f t="shared" si="8"/>
        <v>200402.75</v>
      </c>
      <c r="AY16" s="23">
        <v>182222.5</v>
      </c>
      <c r="AZ16" s="23">
        <v>1726.49</v>
      </c>
      <c r="BA16" s="23">
        <f t="shared" si="9"/>
        <v>183948.99</v>
      </c>
      <c r="BC16" s="23">
        <v>196464.8</v>
      </c>
      <c r="BD16" s="23">
        <v>7590.06</v>
      </c>
      <c r="BE16" s="23">
        <f t="shared" si="10"/>
        <v>204054.86</v>
      </c>
      <c r="BG16" s="23">
        <v>203295.1</v>
      </c>
      <c r="BH16" s="23">
        <v>3451.93</v>
      </c>
      <c r="BI16" s="23">
        <f t="shared" si="11"/>
        <v>206747.03</v>
      </c>
    </row>
    <row r="17" spans="1:61" s="23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33"/>
      <c r="M17" s="133"/>
      <c r="N17" s="1"/>
      <c r="O17" s="50"/>
      <c r="S17" s="50"/>
      <c r="W17" s="50"/>
      <c r="AE17" s="189"/>
      <c r="AF17" s="165"/>
      <c r="AI17" s="189"/>
      <c r="AJ17" s="165"/>
    </row>
    <row r="18" spans="1:61" s="23" customFormat="1" x14ac:dyDescent="0.2">
      <c r="A18" s="1" t="s">
        <v>8</v>
      </c>
      <c r="B18" s="1">
        <v>138294.08000000002</v>
      </c>
      <c r="C18" s="1">
        <v>38747.839999999997</v>
      </c>
      <c r="D18" s="1">
        <v>38392.22</v>
      </c>
      <c r="E18" s="1">
        <v>42708.480000000003</v>
      </c>
      <c r="F18" s="1">
        <v>41458.76</v>
      </c>
      <c r="G18" s="1">
        <v>44442.16</v>
      </c>
      <c r="H18" s="1">
        <v>45207.59</v>
      </c>
      <c r="I18" s="1">
        <v>51695.039999999994</v>
      </c>
      <c r="J18" s="1">
        <v>47948.46</v>
      </c>
      <c r="K18" s="1">
        <f t="shared" si="3"/>
        <v>49205.2</v>
      </c>
      <c r="L18" s="133">
        <f t="shared" ref="L18:L21" si="12">(K18-J18)*100/J18</f>
        <v>2.6210226564106502</v>
      </c>
      <c r="M18" s="133">
        <f t="shared" ref="M18:M22" si="13">(K18-B18)*100/B18</f>
        <v>-64.419879722978749</v>
      </c>
      <c r="N18" s="1"/>
      <c r="O18" s="89">
        <v>91003.28</v>
      </c>
      <c r="P18" s="23">
        <v>0</v>
      </c>
      <c r="Q18" s="23">
        <f>SUM(O18:P18)</f>
        <v>91003.28</v>
      </c>
      <c r="S18" s="89">
        <v>98549.25</v>
      </c>
      <c r="T18" s="23">
        <v>0</v>
      </c>
      <c r="U18" s="23">
        <f>SUM(S18:T18)</f>
        <v>98549.25</v>
      </c>
      <c r="W18" s="89">
        <v>103436.77</v>
      </c>
      <c r="X18" s="23">
        <v>34857.31</v>
      </c>
      <c r="Y18" s="23">
        <f>SUM(W18:X18)</f>
        <v>138294.08000000002</v>
      </c>
      <c r="AA18" s="23">
        <v>38747.839999999997</v>
      </c>
      <c r="AB18" s="23">
        <v>0</v>
      </c>
      <c r="AC18" s="23">
        <f>SUM(AA18:AB18)</f>
        <v>38747.839999999997</v>
      </c>
      <c r="AE18" s="90">
        <v>38392.22</v>
      </c>
      <c r="AF18" s="162">
        <v>0</v>
      </c>
      <c r="AG18" s="23">
        <f>SUM(AE18:AF18)</f>
        <v>38392.22</v>
      </c>
      <c r="AI18" s="90">
        <v>42708.480000000003</v>
      </c>
      <c r="AJ18" s="162">
        <v>0</v>
      </c>
      <c r="AK18" s="23">
        <f>SUM(AI18:AJ18)</f>
        <v>42708.480000000003</v>
      </c>
      <c r="AM18" s="23">
        <v>41458.76</v>
      </c>
      <c r="AN18" s="23">
        <v>0</v>
      </c>
      <c r="AO18" s="23">
        <f t="shared" si="6"/>
        <v>41458.76</v>
      </c>
      <c r="AQ18" s="23">
        <v>44442.16</v>
      </c>
      <c r="AR18" s="23">
        <v>0</v>
      </c>
      <c r="AS18" s="23">
        <f t="shared" ref="AS18:AS39" si="14">AQ18+AR18</f>
        <v>44442.16</v>
      </c>
      <c r="AU18" s="23">
        <v>45207.59</v>
      </c>
      <c r="AV18" s="23">
        <v>0</v>
      </c>
      <c r="AW18" s="23">
        <f t="shared" ref="AW18:AW39" si="15">AU18+AV18</f>
        <v>45207.59</v>
      </c>
      <c r="AY18" s="23">
        <v>51695.039999999994</v>
      </c>
      <c r="AZ18" s="23">
        <v>0</v>
      </c>
      <c r="BA18" s="23">
        <f t="shared" ref="BA18:BA39" si="16">AY18+AZ18</f>
        <v>51695.039999999994</v>
      </c>
      <c r="BC18" s="23">
        <v>47948.46</v>
      </c>
      <c r="BD18" s="23">
        <v>0</v>
      </c>
      <c r="BE18" s="23">
        <f t="shared" ref="BE18:BE22" si="17">BC18+BD18</f>
        <v>47948.46</v>
      </c>
      <c r="BG18" s="23">
        <v>49205.2</v>
      </c>
      <c r="BH18" s="23">
        <v>0</v>
      </c>
      <c r="BI18" s="23">
        <f t="shared" ref="BI18:BI22" si="18">BG18+BH18</f>
        <v>49205.2</v>
      </c>
    </row>
    <row r="19" spans="1:61" s="23" customFormat="1" x14ac:dyDescent="0.2">
      <c r="A19" s="1" t="s">
        <v>9</v>
      </c>
      <c r="B19" s="1">
        <v>1220737.28</v>
      </c>
      <c r="C19" s="1">
        <v>516187.91</v>
      </c>
      <c r="D19" s="1">
        <v>4777.8599999999997</v>
      </c>
      <c r="E19" s="1">
        <v>515318.49</v>
      </c>
      <c r="F19" s="1">
        <v>514592.51</v>
      </c>
      <c r="G19" s="1">
        <v>516530.68000000005</v>
      </c>
      <c r="H19" s="1">
        <v>520663.44</v>
      </c>
      <c r="I19" s="1">
        <v>499929.24</v>
      </c>
      <c r="J19" s="1">
        <v>499943.51</v>
      </c>
      <c r="K19" s="1">
        <f t="shared" si="3"/>
        <v>509136.9</v>
      </c>
      <c r="L19" s="133">
        <f t="shared" si="12"/>
        <v>1.8388857573128641</v>
      </c>
      <c r="M19" s="133">
        <f t="shared" si="13"/>
        <v>-58.292672113691815</v>
      </c>
      <c r="N19" s="1"/>
      <c r="O19" s="89">
        <v>430156.21</v>
      </c>
      <c r="P19" s="23">
        <v>382.74</v>
      </c>
      <c r="Q19" s="23">
        <f>SUM(O19:P19)</f>
        <v>430538.95</v>
      </c>
      <c r="S19" s="89">
        <v>499319.13</v>
      </c>
      <c r="T19" s="23">
        <v>1399.53</v>
      </c>
      <c r="U19" s="23">
        <f>SUM(S19:T19)</f>
        <v>500718.66000000003</v>
      </c>
      <c r="W19" s="89">
        <v>1219755.28</v>
      </c>
      <c r="X19" s="23">
        <v>982</v>
      </c>
      <c r="Y19" s="23">
        <f>SUM(W19:X19)</f>
        <v>1220737.28</v>
      </c>
      <c r="AA19" s="23">
        <v>514909.1</v>
      </c>
      <c r="AB19" s="23">
        <v>1278.81</v>
      </c>
      <c r="AC19" s="23">
        <f>SUM(AA19:AB19)</f>
        <v>516187.91</v>
      </c>
      <c r="AE19" s="90">
        <v>0</v>
      </c>
      <c r="AF19" s="94">
        <v>4777.8599999999997</v>
      </c>
      <c r="AG19" s="23">
        <f>SUM(AE19:AF19)</f>
        <v>4777.8599999999997</v>
      </c>
      <c r="AI19" s="90">
        <v>514240.74</v>
      </c>
      <c r="AJ19" s="94">
        <v>1077.75</v>
      </c>
      <c r="AK19" s="23">
        <f>SUM(AI19:AJ19)</f>
        <v>515318.49</v>
      </c>
      <c r="AM19" s="23">
        <v>513450.21</v>
      </c>
      <c r="AN19" s="23">
        <v>1142.3</v>
      </c>
      <c r="AO19" s="23">
        <f t="shared" si="6"/>
        <v>514592.51</v>
      </c>
      <c r="AQ19" s="23">
        <v>514357.28</v>
      </c>
      <c r="AR19" s="23">
        <v>2173.4</v>
      </c>
      <c r="AS19" s="23">
        <f t="shared" si="14"/>
        <v>516530.68000000005</v>
      </c>
      <c r="AU19" s="23">
        <v>518998.56</v>
      </c>
      <c r="AV19" s="23">
        <v>1664.88</v>
      </c>
      <c r="AW19" s="23">
        <f t="shared" si="15"/>
        <v>520663.44</v>
      </c>
      <c r="AY19" s="23">
        <v>498207.5</v>
      </c>
      <c r="AZ19" s="23">
        <v>1721.74</v>
      </c>
      <c r="BA19" s="23">
        <f t="shared" si="16"/>
        <v>499929.24</v>
      </c>
      <c r="BC19" s="23">
        <v>498795.34</v>
      </c>
      <c r="BD19" s="23">
        <v>1148.17</v>
      </c>
      <c r="BE19" s="23">
        <f t="shared" si="17"/>
        <v>499943.51</v>
      </c>
      <c r="BG19" s="23">
        <v>507637.87</v>
      </c>
      <c r="BH19" s="23">
        <v>1499.03</v>
      </c>
      <c r="BI19" s="23">
        <f t="shared" si="18"/>
        <v>509136.9</v>
      </c>
    </row>
    <row r="20" spans="1:61" s="23" customFormat="1" x14ac:dyDescent="0.2">
      <c r="A20" s="1" t="s">
        <v>10</v>
      </c>
      <c r="B20" s="1">
        <v>181122.47</v>
      </c>
      <c r="C20" s="1">
        <v>186826.92</v>
      </c>
      <c r="D20" s="1">
        <v>169506.48</v>
      </c>
      <c r="E20" s="1">
        <v>169506.48</v>
      </c>
      <c r="F20" s="1">
        <v>147151.39000000001</v>
      </c>
      <c r="G20" s="1">
        <v>155394.76</v>
      </c>
      <c r="H20" s="1">
        <v>159478.85999999999</v>
      </c>
      <c r="I20" s="1">
        <v>153379.04</v>
      </c>
      <c r="J20" s="1">
        <v>169793.56</v>
      </c>
      <c r="K20" s="1">
        <f t="shared" si="3"/>
        <v>137748.91</v>
      </c>
      <c r="L20" s="133">
        <f t="shared" si="12"/>
        <v>-18.872712251277374</v>
      </c>
      <c r="M20" s="133">
        <f t="shared" si="13"/>
        <v>-23.947089502478626</v>
      </c>
      <c r="N20" s="1"/>
      <c r="O20" s="89">
        <v>203493.99</v>
      </c>
      <c r="P20" s="23">
        <v>0</v>
      </c>
      <c r="Q20" s="23">
        <f>SUM(O20:P20)</f>
        <v>203493.99</v>
      </c>
      <c r="S20" s="89">
        <v>210110.1</v>
      </c>
      <c r="T20" s="23">
        <v>0</v>
      </c>
      <c r="U20" s="23">
        <f>SUM(S20:T20)</f>
        <v>210110.1</v>
      </c>
      <c r="W20" s="89">
        <v>181122.47</v>
      </c>
      <c r="X20" s="23">
        <v>0</v>
      </c>
      <c r="Y20" s="23">
        <f>SUM(W20:X20)</f>
        <v>181122.47</v>
      </c>
      <c r="AA20" s="23">
        <v>186826.92</v>
      </c>
      <c r="AB20" s="23">
        <v>0</v>
      </c>
      <c r="AC20" s="23">
        <f>SUM(AA20:AB20)</f>
        <v>186826.92</v>
      </c>
      <c r="AE20" s="90">
        <v>169506.48</v>
      </c>
      <c r="AF20" s="162">
        <v>0</v>
      </c>
      <c r="AG20" s="23">
        <f>SUM(AE20:AF20)</f>
        <v>169506.48</v>
      </c>
      <c r="AI20" s="90">
        <v>169506.48</v>
      </c>
      <c r="AJ20" s="162">
        <v>0</v>
      </c>
      <c r="AK20" s="23">
        <f>SUM(AI20:AJ20)</f>
        <v>169506.48</v>
      </c>
      <c r="AM20" s="23">
        <v>147151.39000000001</v>
      </c>
      <c r="AN20" s="23">
        <v>0</v>
      </c>
      <c r="AO20" s="23">
        <f t="shared" si="6"/>
        <v>147151.39000000001</v>
      </c>
      <c r="AQ20" s="23">
        <v>155394.76</v>
      </c>
      <c r="AR20" s="23">
        <v>0</v>
      </c>
      <c r="AS20" s="23">
        <f t="shared" si="14"/>
        <v>155394.76</v>
      </c>
      <c r="AU20" s="23">
        <v>159478.85999999999</v>
      </c>
      <c r="AV20" s="23">
        <v>0</v>
      </c>
      <c r="AW20" s="23">
        <f t="shared" si="15"/>
        <v>159478.85999999999</v>
      </c>
      <c r="AY20" s="23">
        <v>153379.04</v>
      </c>
      <c r="AZ20" s="23">
        <v>0</v>
      </c>
      <c r="BA20" s="23">
        <f t="shared" si="16"/>
        <v>153379.04</v>
      </c>
      <c r="BC20" s="23">
        <v>169793.56</v>
      </c>
      <c r="BD20" s="23">
        <v>0</v>
      </c>
      <c r="BE20" s="23">
        <f t="shared" si="17"/>
        <v>169793.56</v>
      </c>
      <c r="BG20" s="23">
        <v>137748.91</v>
      </c>
      <c r="BH20" s="23">
        <v>0</v>
      </c>
      <c r="BI20" s="23">
        <f t="shared" si="18"/>
        <v>137748.91</v>
      </c>
    </row>
    <row r="21" spans="1:61" s="23" customFormat="1" x14ac:dyDescent="0.2">
      <c r="A21" s="1" t="s">
        <v>11</v>
      </c>
      <c r="B21" s="1">
        <v>219797.76000000001</v>
      </c>
      <c r="C21" s="1">
        <v>227195.75</v>
      </c>
      <c r="D21" s="1">
        <v>220780.47</v>
      </c>
      <c r="E21" s="1">
        <v>225124.79</v>
      </c>
      <c r="F21" s="1">
        <v>224739.61</v>
      </c>
      <c r="G21" s="1">
        <v>483933.61</v>
      </c>
      <c r="H21" s="1">
        <v>216712.05</v>
      </c>
      <c r="I21" s="1">
        <v>231678.07999999999</v>
      </c>
      <c r="J21" s="1">
        <v>231497.28</v>
      </c>
      <c r="K21" s="1">
        <f t="shared" si="3"/>
        <v>232830.43</v>
      </c>
      <c r="L21" s="133">
        <f t="shared" si="12"/>
        <v>0.57588149631822638</v>
      </c>
      <c r="M21" s="133">
        <f t="shared" si="13"/>
        <v>5.9293916371122179</v>
      </c>
      <c r="N21" s="1"/>
      <c r="O21" s="89">
        <v>563212.1</v>
      </c>
      <c r="P21" s="23">
        <v>0</v>
      </c>
      <c r="Q21" s="23">
        <f>SUM(O21:P21)</f>
        <v>563212.1</v>
      </c>
      <c r="S21" s="89">
        <v>496414.33</v>
      </c>
      <c r="T21" s="23">
        <v>0</v>
      </c>
      <c r="U21" s="23">
        <f>SUM(S21:T21)</f>
        <v>496414.33</v>
      </c>
      <c r="W21" s="89">
        <v>219797.76000000001</v>
      </c>
      <c r="X21" s="23">
        <v>0</v>
      </c>
      <c r="Y21" s="23">
        <f>SUM(W21:X21)</f>
        <v>219797.76000000001</v>
      </c>
      <c r="AA21" s="23">
        <v>227195.75</v>
      </c>
      <c r="AB21" s="23">
        <v>0</v>
      </c>
      <c r="AC21" s="23">
        <f>SUM(AA21:AB21)</f>
        <v>227195.75</v>
      </c>
      <c r="AE21" s="90">
        <v>220780.47</v>
      </c>
      <c r="AF21" s="162">
        <v>0</v>
      </c>
      <c r="AG21" s="23">
        <f>SUM(AE21:AF21)</f>
        <v>220780.47</v>
      </c>
      <c r="AI21" s="90">
        <v>225124.79</v>
      </c>
      <c r="AJ21" s="162">
        <v>0</v>
      </c>
      <c r="AK21" s="23">
        <f>SUM(AI21:AJ21)</f>
        <v>225124.79</v>
      </c>
      <c r="AM21" s="23">
        <v>224739.61</v>
      </c>
      <c r="AN21" s="23">
        <v>0</v>
      </c>
      <c r="AO21" s="23">
        <f t="shared" si="6"/>
        <v>224739.61</v>
      </c>
      <c r="AQ21" s="23">
        <v>483933.61</v>
      </c>
      <c r="AR21" s="23">
        <v>0</v>
      </c>
      <c r="AS21" s="23">
        <f t="shared" si="14"/>
        <v>483933.61</v>
      </c>
      <c r="AU21" s="23">
        <v>216712.05</v>
      </c>
      <c r="AV21" s="23">
        <v>0</v>
      </c>
      <c r="AW21" s="23">
        <f t="shared" si="15"/>
        <v>216712.05</v>
      </c>
      <c r="AY21" s="23">
        <v>231678.07999999999</v>
      </c>
      <c r="AZ21" s="23">
        <v>0</v>
      </c>
      <c r="BA21" s="23">
        <f t="shared" si="16"/>
        <v>231678.07999999999</v>
      </c>
      <c r="BC21" s="23">
        <v>231497.28</v>
      </c>
      <c r="BD21" s="23">
        <v>0</v>
      </c>
      <c r="BE21" s="23">
        <f t="shared" si="17"/>
        <v>231497.28</v>
      </c>
      <c r="BG21" s="23">
        <v>232830.43</v>
      </c>
      <c r="BH21" s="23">
        <v>0</v>
      </c>
      <c r="BI21" s="23">
        <f t="shared" si="18"/>
        <v>232830.43</v>
      </c>
    </row>
    <row r="22" spans="1:61" s="23" customFormat="1" x14ac:dyDescent="0.2">
      <c r="A22" s="1" t="s">
        <v>12</v>
      </c>
      <c r="B22" s="1">
        <v>12632.29</v>
      </c>
      <c r="C22" s="1">
        <v>5232.5600000000004</v>
      </c>
      <c r="D22" s="1">
        <v>7916.65</v>
      </c>
      <c r="E22" s="1">
        <v>0</v>
      </c>
      <c r="F22" s="177">
        <v>0</v>
      </c>
      <c r="G22" s="177">
        <v>5609.77</v>
      </c>
      <c r="H22" s="71">
        <v>3926.47</v>
      </c>
      <c r="I22" s="71">
        <v>231330.71</v>
      </c>
      <c r="J22" s="1">
        <v>0</v>
      </c>
      <c r="K22" s="1">
        <f t="shared" si="3"/>
        <v>4298.22</v>
      </c>
      <c r="L22" s="292" t="s">
        <v>67</v>
      </c>
      <c r="M22" s="133">
        <f t="shared" si="13"/>
        <v>-65.974340361090498</v>
      </c>
      <c r="N22" s="1"/>
      <c r="O22" s="89">
        <v>17394</v>
      </c>
      <c r="P22" s="23">
        <v>0</v>
      </c>
      <c r="Q22" s="23">
        <f>SUM(O22:P22)</f>
        <v>17394</v>
      </c>
      <c r="S22" s="89">
        <v>18772.259999999998</v>
      </c>
      <c r="T22" s="23">
        <v>0</v>
      </c>
      <c r="U22" s="23">
        <f>SUM(S22:T22)</f>
        <v>18772.259999999998</v>
      </c>
      <c r="W22" s="89">
        <v>12632.29</v>
      </c>
      <c r="X22" s="23">
        <v>0</v>
      </c>
      <c r="Y22" s="23">
        <f>SUM(W22:X22)</f>
        <v>12632.29</v>
      </c>
      <c r="AA22" s="23">
        <v>5232.5600000000004</v>
      </c>
      <c r="AB22" s="23">
        <v>0</v>
      </c>
      <c r="AC22" s="23">
        <f>SUM(AA22:AB22)</f>
        <v>5232.5600000000004</v>
      </c>
      <c r="AE22" s="90">
        <v>7916.65</v>
      </c>
      <c r="AF22" s="162">
        <v>0</v>
      </c>
      <c r="AG22" s="23">
        <f>SUM(AE22:AF22)</f>
        <v>7916.65</v>
      </c>
      <c r="AI22" s="90">
        <v>0</v>
      </c>
      <c r="AJ22" s="162">
        <v>0</v>
      </c>
      <c r="AK22" s="23">
        <f>SUM(AI22:AJ22)</f>
        <v>0</v>
      </c>
      <c r="AM22" s="23">
        <v>0</v>
      </c>
      <c r="AN22" s="23">
        <v>0</v>
      </c>
      <c r="AO22" s="23">
        <f t="shared" si="6"/>
        <v>0</v>
      </c>
      <c r="AQ22" s="23">
        <v>5609.77</v>
      </c>
      <c r="AR22" s="23">
        <v>0</v>
      </c>
      <c r="AS22" s="23">
        <f t="shared" si="14"/>
        <v>5609.77</v>
      </c>
      <c r="AU22" s="23">
        <v>3926.47</v>
      </c>
      <c r="AV22" s="23">
        <v>0</v>
      </c>
      <c r="AW22" s="23">
        <f t="shared" si="15"/>
        <v>3926.47</v>
      </c>
      <c r="AY22" s="23">
        <v>231330.71</v>
      </c>
      <c r="AZ22" s="23">
        <v>0</v>
      </c>
      <c r="BA22" s="23">
        <f t="shared" si="16"/>
        <v>231330.71</v>
      </c>
      <c r="BC22" s="23">
        <v>0</v>
      </c>
      <c r="BD22" s="23">
        <v>0</v>
      </c>
      <c r="BE22" s="23">
        <f t="shared" si="17"/>
        <v>0</v>
      </c>
      <c r="BG22" s="23">
        <v>4298.22</v>
      </c>
      <c r="BH22" s="23">
        <v>0</v>
      </c>
      <c r="BI22" s="23">
        <f t="shared" si="18"/>
        <v>4298.22</v>
      </c>
    </row>
    <row r="23" spans="1:61" s="23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33"/>
      <c r="M23" s="133"/>
      <c r="N23" s="1"/>
      <c r="O23" s="119"/>
      <c r="S23" s="119"/>
      <c r="W23" s="119"/>
      <c r="AE23" s="189"/>
      <c r="AF23" s="188"/>
      <c r="AI23" s="189"/>
      <c r="AJ23" s="188"/>
    </row>
    <row r="24" spans="1:61" s="23" customFormat="1" x14ac:dyDescent="0.2">
      <c r="A24" s="1" t="s">
        <v>13</v>
      </c>
      <c r="B24" s="1">
        <v>947072.69000000006</v>
      </c>
      <c r="C24" s="1">
        <v>911275.34000000008</v>
      </c>
      <c r="D24" s="1">
        <v>907210.62</v>
      </c>
      <c r="E24" s="1">
        <v>813295.4</v>
      </c>
      <c r="F24" s="1">
        <v>939065.47</v>
      </c>
      <c r="G24" s="1">
        <v>904349.07</v>
      </c>
      <c r="H24" s="1">
        <v>918683.15</v>
      </c>
      <c r="I24" s="1">
        <v>871209.2</v>
      </c>
      <c r="J24" s="1">
        <v>805831.77</v>
      </c>
      <c r="K24" s="1">
        <f t="shared" si="3"/>
        <v>1048786.44</v>
      </c>
      <c r="L24" s="133">
        <f t="shared" ref="L24:L28" si="19">(K24-J24)*100/J24</f>
        <v>30.149552182585197</v>
      </c>
      <c r="M24" s="133">
        <f t="shared" ref="M24:M28" si="20">(K24-B24)*100/B24</f>
        <v>10.739803932050863</v>
      </c>
      <c r="N24" s="1"/>
      <c r="O24" s="89">
        <v>713802.93</v>
      </c>
      <c r="P24" s="23">
        <v>6204.41</v>
      </c>
      <c r="Q24" s="23">
        <f>SUM(O24:P24)</f>
        <v>720007.34000000008</v>
      </c>
      <c r="S24" s="89">
        <v>775405.97</v>
      </c>
      <c r="T24" s="23">
        <v>6446.41</v>
      </c>
      <c r="U24" s="23">
        <f>SUM(S24:T24)</f>
        <v>781852.38</v>
      </c>
      <c r="W24" s="89">
        <v>939344.53</v>
      </c>
      <c r="X24" s="23">
        <v>7728.16</v>
      </c>
      <c r="Y24" s="23">
        <f>SUM(W24:X24)</f>
        <v>947072.69000000006</v>
      </c>
      <c r="AA24" s="23">
        <v>903684.68</v>
      </c>
      <c r="AB24" s="23">
        <v>7590.66</v>
      </c>
      <c r="AC24" s="23">
        <f>SUM(AA24:AB24)</f>
        <v>911275.34000000008</v>
      </c>
      <c r="AE24" s="90">
        <v>900660.8</v>
      </c>
      <c r="AF24" s="90">
        <v>6549.82</v>
      </c>
      <c r="AG24" s="23">
        <f>SUM(AE24:AF24)</f>
        <v>907210.62</v>
      </c>
      <c r="AI24" s="90">
        <v>813295.4</v>
      </c>
      <c r="AJ24" s="90">
        <v>0</v>
      </c>
      <c r="AK24" s="23">
        <f>SUM(AI24:AJ24)</f>
        <v>813295.4</v>
      </c>
      <c r="AM24" s="23">
        <v>937055.34</v>
      </c>
      <c r="AN24" s="23">
        <v>2010.13</v>
      </c>
      <c r="AO24" s="23">
        <f t="shared" si="6"/>
        <v>939065.47</v>
      </c>
      <c r="AQ24" s="23">
        <v>902646.85</v>
      </c>
      <c r="AR24" s="23">
        <v>1702.22</v>
      </c>
      <c r="AS24" s="23">
        <f t="shared" ref="AS24" si="21">AQ24+AR24</f>
        <v>904349.07</v>
      </c>
      <c r="AU24" s="23">
        <v>918683.15</v>
      </c>
      <c r="AV24" s="23">
        <v>0</v>
      </c>
      <c r="AW24" s="23">
        <f t="shared" ref="AW24" si="22">AU24+AV24</f>
        <v>918683.15</v>
      </c>
      <c r="AY24" s="23">
        <v>868753.11</v>
      </c>
      <c r="AZ24" s="23">
        <v>2456.09</v>
      </c>
      <c r="BA24" s="23">
        <f t="shared" ref="BA24" si="23">AY24+AZ24</f>
        <v>871209.2</v>
      </c>
      <c r="BC24" s="23">
        <v>805831.77</v>
      </c>
      <c r="BD24" s="23">
        <v>0</v>
      </c>
      <c r="BE24" s="23">
        <f t="shared" ref="BE24:BE28" si="24">BC24+BD24</f>
        <v>805831.77</v>
      </c>
      <c r="BG24" s="23">
        <v>1047286.4400000001</v>
      </c>
      <c r="BH24" s="23">
        <v>1500</v>
      </c>
      <c r="BI24" s="23">
        <f t="shared" ref="BI24:BI28" si="25">BG24+BH24</f>
        <v>1048786.44</v>
      </c>
    </row>
    <row r="25" spans="1:61" s="23" customFormat="1" x14ac:dyDescent="0.2">
      <c r="A25" s="1" t="s">
        <v>14</v>
      </c>
      <c r="B25" s="1">
        <v>57492.15</v>
      </c>
      <c r="C25" s="1">
        <v>42234.080000000002</v>
      </c>
      <c r="D25" s="1">
        <v>39593.629999999997</v>
      </c>
      <c r="E25" s="1">
        <v>21761.4</v>
      </c>
      <c r="F25" s="1">
        <v>20869.599999999999</v>
      </c>
      <c r="G25" s="1">
        <v>40930.910000000003</v>
      </c>
      <c r="H25" s="1">
        <v>22627.78</v>
      </c>
      <c r="I25" s="1">
        <v>20609.62</v>
      </c>
      <c r="J25" s="1">
        <v>18682.59</v>
      </c>
      <c r="K25" s="1">
        <f t="shared" si="3"/>
        <v>14388.95</v>
      </c>
      <c r="L25" s="133">
        <f t="shared" si="19"/>
        <v>-22.982038357636707</v>
      </c>
      <c r="M25" s="133">
        <f t="shared" si="20"/>
        <v>-74.972322308349916</v>
      </c>
      <c r="N25" s="1"/>
      <c r="O25" s="89">
        <v>63598.51</v>
      </c>
      <c r="P25" s="23">
        <v>0</v>
      </c>
      <c r="Q25" s="23">
        <f>SUM(O25:P25)</f>
        <v>63598.51</v>
      </c>
      <c r="S25" s="89">
        <v>54923.78</v>
      </c>
      <c r="T25" s="23">
        <v>0</v>
      </c>
      <c r="U25" s="23">
        <f>SUM(S25:T25)</f>
        <v>54923.78</v>
      </c>
      <c r="W25" s="89">
        <v>57492.15</v>
      </c>
      <c r="X25" s="23">
        <v>0</v>
      </c>
      <c r="Y25" s="23">
        <f>SUM(W25:X25)</f>
        <v>57492.15</v>
      </c>
      <c r="AA25" s="23">
        <v>42234.080000000002</v>
      </c>
      <c r="AB25" s="23">
        <v>0</v>
      </c>
      <c r="AC25" s="23">
        <f>SUM(AA25:AB25)</f>
        <v>42234.080000000002</v>
      </c>
      <c r="AE25" s="90">
        <v>39593.629999999997</v>
      </c>
      <c r="AF25" s="162">
        <v>0</v>
      </c>
      <c r="AG25" s="23">
        <f>SUM(AE25:AF25)</f>
        <v>39593.629999999997</v>
      </c>
      <c r="AI25" s="90">
        <v>21761.4</v>
      </c>
      <c r="AJ25" s="162">
        <v>0</v>
      </c>
      <c r="AK25" s="23">
        <f>SUM(AI25:AJ25)</f>
        <v>21761.4</v>
      </c>
      <c r="AM25" s="23">
        <v>20869.599999999999</v>
      </c>
      <c r="AN25" s="23">
        <v>0</v>
      </c>
      <c r="AO25" s="23">
        <f t="shared" si="6"/>
        <v>20869.599999999999</v>
      </c>
      <c r="AQ25" s="23">
        <v>40930.910000000003</v>
      </c>
      <c r="AR25" s="23">
        <v>0</v>
      </c>
      <c r="AS25" s="23">
        <f t="shared" si="14"/>
        <v>40930.910000000003</v>
      </c>
      <c r="AU25" s="23">
        <v>22627.78</v>
      </c>
      <c r="AV25" s="23">
        <v>0</v>
      </c>
      <c r="AW25" s="23">
        <f t="shared" si="15"/>
        <v>22627.78</v>
      </c>
      <c r="AY25" s="23">
        <v>20609.62</v>
      </c>
      <c r="AZ25" s="23">
        <v>0</v>
      </c>
      <c r="BA25" s="23">
        <f t="shared" si="16"/>
        <v>20609.62</v>
      </c>
      <c r="BC25" s="23">
        <v>18682.59</v>
      </c>
      <c r="BD25" s="23">
        <v>0</v>
      </c>
      <c r="BE25" s="23">
        <f t="shared" si="24"/>
        <v>18682.59</v>
      </c>
      <c r="BG25" s="23">
        <v>14388.95</v>
      </c>
      <c r="BH25" s="23">
        <v>0</v>
      </c>
      <c r="BI25" s="23">
        <f t="shared" si="25"/>
        <v>14388.95</v>
      </c>
    </row>
    <row r="26" spans="1:61" s="23" customFormat="1" x14ac:dyDescent="0.2">
      <c r="A26" s="1" t="s">
        <v>15</v>
      </c>
      <c r="B26" s="1">
        <v>1014751.2699999999</v>
      </c>
      <c r="C26" s="1">
        <v>1026917.5499999999</v>
      </c>
      <c r="D26" s="1">
        <v>1358869.08</v>
      </c>
      <c r="E26" s="1">
        <v>1373674.9500000002</v>
      </c>
      <c r="F26" s="1">
        <v>730945.58</v>
      </c>
      <c r="G26" s="1">
        <v>731759.46</v>
      </c>
      <c r="H26" s="1">
        <v>741521.77</v>
      </c>
      <c r="I26" s="1">
        <v>463927.52999999997</v>
      </c>
      <c r="J26" s="1">
        <v>498534.64</v>
      </c>
      <c r="K26" s="1">
        <f t="shared" si="3"/>
        <v>504079.51</v>
      </c>
      <c r="L26" s="133">
        <f t="shared" si="19"/>
        <v>1.1122336453892141</v>
      </c>
      <c r="M26" s="133">
        <f t="shared" si="20"/>
        <v>-50.3248209780511</v>
      </c>
      <c r="N26" s="1"/>
      <c r="O26" s="89">
        <v>1622204.72</v>
      </c>
      <c r="P26" s="23">
        <v>6474.33</v>
      </c>
      <c r="Q26" s="23">
        <f>SUM(O26:P26)</f>
        <v>1628679.05</v>
      </c>
      <c r="S26" s="89">
        <v>1293558.78</v>
      </c>
      <c r="T26" s="23">
        <v>8704.1299999999992</v>
      </c>
      <c r="U26" s="23">
        <f>SUM(S26:T26)</f>
        <v>1302262.9099999999</v>
      </c>
      <c r="W26" s="89">
        <v>1008190.82</v>
      </c>
      <c r="X26" s="23">
        <v>6560.45</v>
      </c>
      <c r="Y26" s="23">
        <f>SUM(W26:X26)</f>
        <v>1014751.2699999999</v>
      </c>
      <c r="AA26" s="23">
        <v>1020979.44</v>
      </c>
      <c r="AB26" s="23">
        <v>5938.11</v>
      </c>
      <c r="AC26" s="23">
        <f>SUM(AA26:AB26)</f>
        <v>1026917.5499999999</v>
      </c>
      <c r="AE26" s="90">
        <v>1350220.51</v>
      </c>
      <c r="AF26" s="90">
        <v>8648.57</v>
      </c>
      <c r="AG26" s="23">
        <f>SUM(AE26:AF26)</f>
        <v>1358869.08</v>
      </c>
      <c r="AI26" s="90">
        <v>1364544.59</v>
      </c>
      <c r="AJ26" s="90">
        <v>9130.36</v>
      </c>
      <c r="AK26" s="23">
        <f>SUM(AI26:AJ26)</f>
        <v>1373674.9500000002</v>
      </c>
      <c r="AM26" s="23">
        <v>719272.51</v>
      </c>
      <c r="AN26" s="23">
        <v>11673.07</v>
      </c>
      <c r="AO26" s="23">
        <f t="shared" si="6"/>
        <v>730945.58</v>
      </c>
      <c r="AQ26" s="23">
        <v>721919.63</v>
      </c>
      <c r="AR26" s="23">
        <v>9839.83</v>
      </c>
      <c r="AS26" s="23">
        <f t="shared" si="14"/>
        <v>731759.46</v>
      </c>
      <c r="AU26" s="23">
        <v>731680.22</v>
      </c>
      <c r="AV26" s="23">
        <v>9841.5499999999993</v>
      </c>
      <c r="AW26" s="23">
        <f t="shared" si="15"/>
        <v>741521.77</v>
      </c>
      <c r="AY26" s="23">
        <v>454101.23</v>
      </c>
      <c r="AZ26" s="23">
        <v>9826.2999999999993</v>
      </c>
      <c r="BA26" s="23">
        <f t="shared" si="16"/>
        <v>463927.52999999997</v>
      </c>
      <c r="BC26" s="23">
        <v>488693.89</v>
      </c>
      <c r="BD26" s="23">
        <v>9840.75</v>
      </c>
      <c r="BE26" s="23">
        <f t="shared" si="24"/>
        <v>498534.64</v>
      </c>
      <c r="BG26" s="23">
        <v>494245.23</v>
      </c>
      <c r="BH26" s="23">
        <v>9834.2800000000007</v>
      </c>
      <c r="BI26" s="23">
        <f t="shared" si="25"/>
        <v>504079.51</v>
      </c>
    </row>
    <row r="27" spans="1:61" s="23" customFormat="1" x14ac:dyDescent="0.2">
      <c r="A27" s="1" t="s">
        <v>16</v>
      </c>
      <c r="B27" s="1">
        <v>676054</v>
      </c>
      <c r="C27" s="1">
        <v>765813</v>
      </c>
      <c r="D27" s="1">
        <v>777866</v>
      </c>
      <c r="E27" s="1">
        <v>650878</v>
      </c>
      <c r="F27" s="1">
        <v>1033417</v>
      </c>
      <c r="G27" s="1">
        <v>836101</v>
      </c>
      <c r="H27" s="1">
        <v>647473</v>
      </c>
      <c r="I27" s="1">
        <v>772039</v>
      </c>
      <c r="J27" s="1">
        <v>0</v>
      </c>
      <c r="K27" s="1">
        <f t="shared" si="3"/>
        <v>428158</v>
      </c>
      <c r="L27" s="292" t="s">
        <v>67</v>
      </c>
      <c r="M27" s="133">
        <f t="shared" si="20"/>
        <v>-36.668076810432304</v>
      </c>
      <c r="N27" s="1"/>
      <c r="O27" s="89">
        <v>991052</v>
      </c>
      <c r="P27" s="23">
        <v>1740</v>
      </c>
      <c r="Q27" s="23">
        <f>SUM(O27:P27)</f>
        <v>992792</v>
      </c>
      <c r="S27" s="89">
        <v>1066469</v>
      </c>
      <c r="T27" s="23">
        <v>1429</v>
      </c>
      <c r="U27" s="23">
        <f>SUM(S27:T27)</f>
        <v>1067898</v>
      </c>
      <c r="W27" s="89">
        <v>621383</v>
      </c>
      <c r="X27" s="23">
        <v>54671</v>
      </c>
      <c r="Y27" s="23">
        <f>SUM(W27:X27)</f>
        <v>676054</v>
      </c>
      <c r="AA27" s="23">
        <v>762711</v>
      </c>
      <c r="AB27" s="23">
        <v>3102</v>
      </c>
      <c r="AC27" s="23">
        <f>SUM(AA27:AB27)</f>
        <v>765813</v>
      </c>
      <c r="AE27" s="90">
        <v>772189</v>
      </c>
      <c r="AF27" s="90">
        <v>5677</v>
      </c>
      <c r="AG27" s="23">
        <f>SUM(AE27:AF27)</f>
        <v>777866</v>
      </c>
      <c r="AI27" s="90">
        <v>648119</v>
      </c>
      <c r="AJ27" s="90">
        <v>2759</v>
      </c>
      <c r="AK27" s="23">
        <f>SUM(AI27:AJ27)</f>
        <v>650878</v>
      </c>
      <c r="AM27" s="23">
        <v>1032606</v>
      </c>
      <c r="AN27" s="23">
        <v>811</v>
      </c>
      <c r="AO27" s="23">
        <f t="shared" si="6"/>
        <v>1033417</v>
      </c>
      <c r="AQ27" s="23">
        <v>832995</v>
      </c>
      <c r="AR27" s="23">
        <v>3106</v>
      </c>
      <c r="AS27" s="23">
        <f t="shared" si="14"/>
        <v>836101</v>
      </c>
      <c r="AU27" s="23">
        <v>646434</v>
      </c>
      <c r="AV27" s="23">
        <v>1039</v>
      </c>
      <c r="AW27" s="23">
        <f t="shared" si="15"/>
        <v>647473</v>
      </c>
      <c r="AY27" s="23">
        <v>771446</v>
      </c>
      <c r="AZ27" s="23">
        <v>593</v>
      </c>
      <c r="BA27" s="23">
        <f t="shared" si="16"/>
        <v>772039</v>
      </c>
      <c r="BC27" s="23">
        <v>0</v>
      </c>
      <c r="BD27" s="23">
        <v>0</v>
      </c>
      <c r="BE27" s="23">
        <f t="shared" si="24"/>
        <v>0</v>
      </c>
      <c r="BG27" s="23">
        <v>428158</v>
      </c>
      <c r="BH27" s="23">
        <v>0</v>
      </c>
      <c r="BI27" s="23">
        <f t="shared" si="25"/>
        <v>428158</v>
      </c>
    </row>
    <row r="28" spans="1:61" s="23" customFormat="1" x14ac:dyDescent="0.2">
      <c r="A28" s="1" t="s">
        <v>17</v>
      </c>
      <c r="B28" s="71">
        <v>35549.870000000003</v>
      </c>
      <c r="C28" s="71">
        <v>0</v>
      </c>
      <c r="D28" s="177">
        <v>35673.58</v>
      </c>
      <c r="E28" s="1">
        <v>25080.74</v>
      </c>
      <c r="F28" s="1">
        <v>0</v>
      </c>
      <c r="G28" s="177">
        <v>24326.77</v>
      </c>
      <c r="H28" s="71">
        <v>0</v>
      </c>
      <c r="I28" s="71">
        <v>30914.17</v>
      </c>
      <c r="J28" s="1">
        <v>30519.06</v>
      </c>
      <c r="K28" s="1">
        <f t="shared" si="3"/>
        <v>0</v>
      </c>
      <c r="L28" s="133">
        <f t="shared" si="19"/>
        <v>-100</v>
      </c>
      <c r="M28" s="133">
        <f t="shared" si="20"/>
        <v>-100</v>
      </c>
      <c r="N28" s="1"/>
      <c r="O28" s="89">
        <v>5710</v>
      </c>
      <c r="P28" s="23">
        <v>0</v>
      </c>
      <c r="Q28" s="23">
        <f>SUM(O28:P28)</f>
        <v>5710</v>
      </c>
      <c r="S28" s="89">
        <v>41193</v>
      </c>
      <c r="T28" s="23">
        <v>0</v>
      </c>
      <c r="U28" s="23">
        <f>SUM(S28:T28)</f>
        <v>41193</v>
      </c>
      <c r="W28" s="89">
        <v>35549.870000000003</v>
      </c>
      <c r="Y28" s="23">
        <f>SUM(W28:X28)</f>
        <v>35549.870000000003</v>
      </c>
      <c r="AB28" s="23">
        <v>0</v>
      </c>
      <c r="AC28" s="23">
        <f>SUM(AA28:AB28)</f>
        <v>0</v>
      </c>
      <c r="AE28" s="90">
        <v>35673.58</v>
      </c>
      <c r="AF28" s="162">
        <v>0</v>
      </c>
      <c r="AG28" s="23">
        <f>SUM(AE28:AF28)</f>
        <v>35673.58</v>
      </c>
      <c r="AI28" s="90">
        <v>25080.74</v>
      </c>
      <c r="AJ28" s="162">
        <v>0</v>
      </c>
      <c r="AK28" s="23">
        <f>SUM(AI28:AJ28)</f>
        <v>25080.74</v>
      </c>
      <c r="AM28" s="23">
        <v>0</v>
      </c>
      <c r="AN28" s="23">
        <v>0</v>
      </c>
      <c r="AO28" s="23">
        <f t="shared" si="6"/>
        <v>0</v>
      </c>
      <c r="AQ28" s="23">
        <v>24326.77</v>
      </c>
      <c r="AR28" s="23">
        <v>0</v>
      </c>
      <c r="AS28" s="23">
        <f t="shared" si="14"/>
        <v>24326.77</v>
      </c>
      <c r="AV28" s="23">
        <v>0</v>
      </c>
      <c r="AW28" s="23">
        <f t="shared" si="15"/>
        <v>0</v>
      </c>
      <c r="AY28" s="23">
        <v>30914.17</v>
      </c>
      <c r="AZ28" s="23">
        <v>0</v>
      </c>
      <c r="BA28" s="23">
        <f t="shared" si="16"/>
        <v>30914.17</v>
      </c>
      <c r="BC28" s="23">
        <v>30519.06</v>
      </c>
      <c r="BD28" s="23">
        <v>0</v>
      </c>
      <c r="BE28" s="23">
        <f t="shared" si="24"/>
        <v>30519.06</v>
      </c>
      <c r="BH28" s="23">
        <v>0</v>
      </c>
      <c r="BI28" s="23">
        <f t="shared" si="25"/>
        <v>0</v>
      </c>
    </row>
    <row r="29" spans="1:61" s="23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33"/>
      <c r="M29" s="133"/>
      <c r="N29" s="1"/>
      <c r="O29" s="119"/>
      <c r="S29" s="119"/>
      <c r="W29" s="119"/>
      <c r="AE29" s="189"/>
      <c r="AF29" s="165"/>
      <c r="AI29" s="189"/>
      <c r="AJ29" s="165"/>
    </row>
    <row r="30" spans="1:61" s="23" customFormat="1" x14ac:dyDescent="0.2">
      <c r="A30" s="1" t="s">
        <v>18</v>
      </c>
      <c r="B30" s="1">
        <v>2790871.6700000004</v>
      </c>
      <c r="C30" s="1">
        <v>3023681.34</v>
      </c>
      <c r="D30" s="1">
        <v>2586940.12</v>
      </c>
      <c r="E30" s="1">
        <v>2549185.89</v>
      </c>
      <c r="F30" s="1">
        <v>2420177.02</v>
      </c>
      <c r="G30" s="1">
        <v>2435881.2400000002</v>
      </c>
      <c r="H30" s="1">
        <v>1895753.96</v>
      </c>
      <c r="I30" s="1">
        <v>2265611.61</v>
      </c>
      <c r="J30" s="1">
        <v>3395169.5100000002</v>
      </c>
      <c r="K30" s="1">
        <f t="shared" si="3"/>
        <v>2290736.66</v>
      </c>
      <c r="L30" s="133">
        <f t="shared" ref="L30:L34" si="26">(K30-J30)*100/J30</f>
        <v>-32.529534880277602</v>
      </c>
      <c r="M30" s="133">
        <f t="shared" ref="M30:M33" si="27">(K30-B30)*100/B30</f>
        <v>-17.920387217230957</v>
      </c>
      <c r="N30" s="1"/>
      <c r="O30" s="89">
        <v>5020054.49</v>
      </c>
      <c r="P30" s="23">
        <v>24166.14</v>
      </c>
      <c r="Q30" s="23">
        <f>SUM(O30:P30)</f>
        <v>5044220.63</v>
      </c>
      <c r="S30" s="89">
        <v>3912755.86</v>
      </c>
      <c r="T30" s="23">
        <v>20173.849999999999</v>
      </c>
      <c r="U30" s="23">
        <f>SUM(S30:T30)</f>
        <v>3932929.71</v>
      </c>
      <c r="W30" s="89">
        <v>2763911.18</v>
      </c>
      <c r="X30" s="23">
        <v>26960.49</v>
      </c>
      <c r="Y30" s="23">
        <f>SUM(W30:X30)</f>
        <v>2790871.6700000004</v>
      </c>
      <c r="AA30" s="23">
        <v>2996797.26</v>
      </c>
      <c r="AB30" s="23">
        <v>26884.080000000002</v>
      </c>
      <c r="AC30" s="23">
        <f>SUM(AA30:AB30)</f>
        <v>3023681.34</v>
      </c>
      <c r="AE30" s="90">
        <v>2566408.6800000002</v>
      </c>
      <c r="AF30" s="73">
        <v>20531.439999999999</v>
      </c>
      <c r="AG30" s="23">
        <f>SUM(AE30:AF30)</f>
        <v>2586940.12</v>
      </c>
      <c r="AI30" s="90">
        <v>2538195.69</v>
      </c>
      <c r="AJ30" s="73">
        <v>10990.2</v>
      </c>
      <c r="AK30" s="23">
        <f>SUM(AI30:AJ30)</f>
        <v>2549185.89</v>
      </c>
      <c r="AM30" s="23">
        <v>2403588.91</v>
      </c>
      <c r="AN30" s="23">
        <v>16588.11</v>
      </c>
      <c r="AO30" s="23">
        <f t="shared" si="6"/>
        <v>2420177.02</v>
      </c>
      <c r="AQ30" s="23">
        <v>2428355</v>
      </c>
      <c r="AR30" s="23">
        <v>7526.24</v>
      </c>
      <c r="AS30" s="23">
        <f t="shared" ref="AS30" si="28">AQ30+AR30</f>
        <v>2435881.2400000002</v>
      </c>
      <c r="AU30" s="23">
        <v>1884485.46</v>
      </c>
      <c r="AV30" s="23">
        <v>11268.5</v>
      </c>
      <c r="AW30" s="23">
        <f t="shared" ref="AW30" si="29">AU30+AV30</f>
        <v>1895753.96</v>
      </c>
      <c r="AY30" s="23">
        <v>2256580.58</v>
      </c>
      <c r="AZ30" s="23">
        <v>9031.0300000000007</v>
      </c>
      <c r="BA30" s="23">
        <f t="shared" ref="BA30" si="30">AY30+AZ30</f>
        <v>2265611.61</v>
      </c>
      <c r="BC30" s="23">
        <v>3385008.66</v>
      </c>
      <c r="BD30" s="23">
        <v>10160.85</v>
      </c>
      <c r="BE30" s="23">
        <f t="shared" ref="BE30:BE34" si="31">BC30+BD30</f>
        <v>3395169.5100000002</v>
      </c>
      <c r="BG30" s="23">
        <v>2281007.48</v>
      </c>
      <c r="BH30" s="23">
        <v>9729.18</v>
      </c>
      <c r="BI30" s="23">
        <f t="shared" ref="BI30:BI34" si="32">BG30+BH30</f>
        <v>2290736.66</v>
      </c>
    </row>
    <row r="31" spans="1:61" s="23" customFormat="1" x14ac:dyDescent="0.2">
      <c r="A31" s="1" t="s">
        <v>19</v>
      </c>
      <c r="B31" s="1">
        <v>1155401.25</v>
      </c>
      <c r="C31" s="1">
        <v>1179967.0299999998</v>
      </c>
      <c r="D31" s="1">
        <v>425201.93</v>
      </c>
      <c r="E31" s="1">
        <v>234556.56</v>
      </c>
      <c r="F31" s="1">
        <v>582280.5</v>
      </c>
      <c r="G31" s="1">
        <v>903552.08000000007</v>
      </c>
      <c r="H31" s="1">
        <v>532114.6</v>
      </c>
      <c r="I31" s="1">
        <v>442692.86</v>
      </c>
      <c r="J31" s="1">
        <v>452348.35</v>
      </c>
      <c r="K31" s="1">
        <f t="shared" si="3"/>
        <v>442576.14</v>
      </c>
      <c r="L31" s="133">
        <f t="shared" si="26"/>
        <v>-2.1603284283008799</v>
      </c>
      <c r="M31" s="133">
        <f t="shared" si="27"/>
        <v>-61.695026727727708</v>
      </c>
      <c r="N31" s="1"/>
      <c r="O31" s="89">
        <v>5358250.3</v>
      </c>
      <c r="P31" s="23">
        <v>0</v>
      </c>
      <c r="Q31" s="23">
        <f>SUM(O31:P31)</f>
        <v>5358250.3</v>
      </c>
      <c r="S31" s="89">
        <v>6123567.6399999997</v>
      </c>
      <c r="T31" s="23">
        <v>0</v>
      </c>
      <c r="U31" s="23">
        <f>SUM(S31:T31)</f>
        <v>6123567.6399999997</v>
      </c>
      <c r="W31" s="89">
        <v>1155401.25</v>
      </c>
      <c r="X31" s="23">
        <v>0</v>
      </c>
      <c r="Y31" s="23">
        <f>SUM(W31:X31)</f>
        <v>1155401.25</v>
      </c>
      <c r="AA31" s="23">
        <v>1179967.0299999998</v>
      </c>
      <c r="AB31" s="23">
        <v>0</v>
      </c>
      <c r="AC31" s="23">
        <f>SUM(AA31:AB31)</f>
        <v>1179967.0299999998</v>
      </c>
      <c r="AE31" s="90">
        <v>425201.93</v>
      </c>
      <c r="AF31" s="162">
        <v>0</v>
      </c>
      <c r="AG31" s="23">
        <f>SUM(AE31:AF31)</f>
        <v>425201.93</v>
      </c>
      <c r="AI31" s="90">
        <v>234556.56</v>
      </c>
      <c r="AJ31" s="162">
        <v>0</v>
      </c>
      <c r="AK31" s="23">
        <f>SUM(AI31:AJ31)</f>
        <v>234556.56</v>
      </c>
      <c r="AM31" s="23">
        <v>582280.5</v>
      </c>
      <c r="AN31" s="23">
        <v>0</v>
      </c>
      <c r="AO31" s="23">
        <f t="shared" si="6"/>
        <v>582280.5</v>
      </c>
      <c r="AQ31" s="23">
        <v>903552.08000000007</v>
      </c>
      <c r="AR31" s="23">
        <v>0</v>
      </c>
      <c r="AS31" s="23">
        <f t="shared" si="14"/>
        <v>903552.08000000007</v>
      </c>
      <c r="AU31" s="23">
        <v>532114.6</v>
      </c>
      <c r="AV31" s="23">
        <v>0</v>
      </c>
      <c r="AW31" s="23">
        <f t="shared" si="15"/>
        <v>532114.6</v>
      </c>
      <c r="AY31" s="23">
        <v>442692.86</v>
      </c>
      <c r="AZ31" s="23">
        <v>0</v>
      </c>
      <c r="BA31" s="23">
        <f t="shared" si="16"/>
        <v>442692.86</v>
      </c>
      <c r="BC31" s="23">
        <v>452348.35</v>
      </c>
      <c r="BD31" s="23">
        <v>0</v>
      </c>
      <c r="BE31" s="23">
        <f t="shared" si="31"/>
        <v>452348.35</v>
      </c>
      <c r="BG31" s="23">
        <v>442576.14</v>
      </c>
      <c r="BH31" s="23">
        <v>0</v>
      </c>
      <c r="BI31" s="23">
        <f t="shared" si="32"/>
        <v>442576.14</v>
      </c>
    </row>
    <row r="32" spans="1:61" s="23" customFormat="1" x14ac:dyDescent="0.2">
      <c r="A32" s="1" t="s">
        <v>20</v>
      </c>
      <c r="B32" s="1">
        <v>139026.99</v>
      </c>
      <c r="C32" s="1">
        <v>0</v>
      </c>
      <c r="D32" s="177">
        <v>85706.93</v>
      </c>
      <c r="E32" s="1">
        <v>89731.35</v>
      </c>
      <c r="F32" s="1">
        <v>0</v>
      </c>
      <c r="G32" s="177">
        <v>82657.11</v>
      </c>
      <c r="H32" s="71">
        <v>83467.58</v>
      </c>
      <c r="I32" s="71">
        <v>83417.75</v>
      </c>
      <c r="J32" s="1">
        <v>84390.7</v>
      </c>
      <c r="K32" s="1">
        <f t="shared" si="3"/>
        <v>86881.89</v>
      </c>
      <c r="L32" s="133">
        <f t="shared" si="26"/>
        <v>2.9519721959884233</v>
      </c>
      <c r="M32" s="133">
        <f t="shared" si="27"/>
        <v>-37.507177563147984</v>
      </c>
      <c r="N32" s="1"/>
      <c r="O32" s="89">
        <v>96307.91</v>
      </c>
      <c r="P32" s="23">
        <v>0</v>
      </c>
      <c r="Q32" s="23">
        <f>SUM(O32:P32)</f>
        <v>96307.91</v>
      </c>
      <c r="S32" s="89">
        <v>142679.72</v>
      </c>
      <c r="T32" s="23">
        <v>0</v>
      </c>
      <c r="U32" s="23">
        <f>SUM(S32:T32)</f>
        <v>142679.72</v>
      </c>
      <c r="W32" s="89">
        <v>139026.99</v>
      </c>
      <c r="X32" s="23">
        <v>0</v>
      </c>
      <c r="Y32" s="23">
        <f>SUM(W32:X32)</f>
        <v>139026.99</v>
      </c>
      <c r="AB32" s="23">
        <v>0</v>
      </c>
      <c r="AC32" s="23">
        <f>SUM(AA32:AB32)</f>
        <v>0</v>
      </c>
      <c r="AE32" s="90">
        <v>85706.93</v>
      </c>
      <c r="AF32" s="162">
        <v>0</v>
      </c>
      <c r="AG32" s="23">
        <f>SUM(AE32:AF32)</f>
        <v>85706.93</v>
      </c>
      <c r="AI32" s="90">
        <v>89731.35</v>
      </c>
      <c r="AJ32" s="162">
        <v>0</v>
      </c>
      <c r="AK32" s="23">
        <f>SUM(AI32:AJ32)</f>
        <v>89731.35</v>
      </c>
      <c r="AM32" s="23">
        <v>0</v>
      </c>
      <c r="AN32" s="23">
        <v>0</v>
      </c>
      <c r="AO32" s="23">
        <f t="shared" si="6"/>
        <v>0</v>
      </c>
      <c r="AQ32" s="23">
        <v>82657.11</v>
      </c>
      <c r="AR32" s="23">
        <v>0</v>
      </c>
      <c r="AS32" s="23">
        <f t="shared" si="14"/>
        <v>82657.11</v>
      </c>
      <c r="AU32" s="23">
        <v>83467.58</v>
      </c>
      <c r="AV32" s="23">
        <v>0</v>
      </c>
      <c r="AW32" s="23">
        <f t="shared" si="15"/>
        <v>83467.58</v>
      </c>
      <c r="AY32" s="23">
        <v>83417.75</v>
      </c>
      <c r="AZ32" s="23">
        <v>0</v>
      </c>
      <c r="BA32" s="23">
        <f t="shared" si="16"/>
        <v>83417.75</v>
      </c>
      <c r="BC32" s="23">
        <v>84390.7</v>
      </c>
      <c r="BD32" s="23">
        <v>0</v>
      </c>
      <c r="BE32" s="23">
        <f t="shared" si="31"/>
        <v>84390.7</v>
      </c>
      <c r="BG32" s="23">
        <v>86881.89</v>
      </c>
      <c r="BH32" s="23">
        <v>0</v>
      </c>
      <c r="BI32" s="23">
        <f t="shared" si="32"/>
        <v>86881.89</v>
      </c>
    </row>
    <row r="33" spans="1:61" s="23" customFormat="1" x14ac:dyDescent="0.2">
      <c r="A33" s="1" t="s">
        <v>21</v>
      </c>
      <c r="B33" s="1">
        <v>298249.84999999998</v>
      </c>
      <c r="C33" s="1">
        <v>471841.12</v>
      </c>
      <c r="D33" s="1">
        <v>246917.11</v>
      </c>
      <c r="E33" s="1">
        <v>237946.44</v>
      </c>
      <c r="F33" s="1">
        <v>218074.14</v>
      </c>
      <c r="G33" s="1">
        <v>217485.56</v>
      </c>
      <c r="H33" s="1">
        <v>218526.21</v>
      </c>
      <c r="I33" s="1">
        <v>556053.11</v>
      </c>
      <c r="J33" s="1">
        <v>379637.71</v>
      </c>
      <c r="K33" s="1">
        <f t="shared" si="3"/>
        <v>189222.39</v>
      </c>
      <c r="L33" s="133">
        <f t="shared" si="26"/>
        <v>-50.157114265598111</v>
      </c>
      <c r="M33" s="133">
        <f t="shared" si="27"/>
        <v>-36.555746800878516</v>
      </c>
      <c r="N33" s="1"/>
      <c r="O33" s="89">
        <v>287931.84999999998</v>
      </c>
      <c r="P33" s="23">
        <v>0</v>
      </c>
      <c r="Q33" s="23">
        <f>SUM(O33:P33)</f>
        <v>287931.84999999998</v>
      </c>
      <c r="S33" s="89">
        <v>310106.90000000002</v>
      </c>
      <c r="T33" s="23">
        <v>0</v>
      </c>
      <c r="U33" s="23">
        <f>SUM(S33:T33)</f>
        <v>310106.90000000002</v>
      </c>
      <c r="W33" s="89">
        <v>298249.84999999998</v>
      </c>
      <c r="X33" s="23">
        <v>0</v>
      </c>
      <c r="Y33" s="23">
        <f>SUM(W33:X33)</f>
        <v>298249.84999999998</v>
      </c>
      <c r="AA33" s="23">
        <v>471841.12</v>
      </c>
      <c r="AB33" s="23">
        <v>0</v>
      </c>
      <c r="AC33" s="23">
        <f>SUM(AA33:AB33)</f>
        <v>471841.12</v>
      </c>
      <c r="AE33" s="90">
        <v>246917.11</v>
      </c>
      <c r="AF33" s="162">
        <v>0</v>
      </c>
      <c r="AG33" s="23">
        <f>SUM(AE33:AF33)</f>
        <v>246917.11</v>
      </c>
      <c r="AI33" s="90">
        <v>237946.44</v>
      </c>
      <c r="AJ33" s="162">
        <v>0</v>
      </c>
      <c r="AK33" s="23">
        <f>SUM(AI33:AJ33)</f>
        <v>237946.44</v>
      </c>
      <c r="AM33" s="23">
        <v>218074.14</v>
      </c>
      <c r="AN33" s="23">
        <v>0</v>
      </c>
      <c r="AO33" s="23">
        <f t="shared" si="6"/>
        <v>218074.14</v>
      </c>
      <c r="AQ33" s="23">
        <v>217485.56</v>
      </c>
      <c r="AR33" s="23">
        <v>0</v>
      </c>
      <c r="AS33" s="23">
        <f t="shared" si="14"/>
        <v>217485.56</v>
      </c>
      <c r="AU33" s="23">
        <v>218526.21</v>
      </c>
      <c r="AV33" s="23">
        <v>0</v>
      </c>
      <c r="AW33" s="23">
        <f t="shared" si="15"/>
        <v>218526.21</v>
      </c>
      <c r="AY33" s="23">
        <v>556053.11</v>
      </c>
      <c r="AZ33" s="23">
        <v>0</v>
      </c>
      <c r="BA33" s="23">
        <f t="shared" si="16"/>
        <v>556053.11</v>
      </c>
      <c r="BC33" s="23">
        <v>379637.71</v>
      </c>
      <c r="BD33" s="23">
        <v>0</v>
      </c>
      <c r="BE33" s="23">
        <f t="shared" si="31"/>
        <v>379637.71</v>
      </c>
      <c r="BG33" s="23">
        <v>189222.39</v>
      </c>
      <c r="BH33" s="23">
        <v>0</v>
      </c>
      <c r="BI33" s="23">
        <f t="shared" si="32"/>
        <v>189222.39</v>
      </c>
    </row>
    <row r="34" spans="1:61" s="23" customFormat="1" x14ac:dyDescent="0.2">
      <c r="A34" s="1" t="s">
        <v>22</v>
      </c>
      <c r="B34" s="177">
        <v>0</v>
      </c>
      <c r="C34" s="71">
        <v>50196.52</v>
      </c>
      <c r="D34" s="71">
        <v>48620.53</v>
      </c>
      <c r="E34" s="71">
        <v>47019.29</v>
      </c>
      <c r="F34" s="71">
        <v>11939.09</v>
      </c>
      <c r="G34" s="71">
        <v>32488.400000000001</v>
      </c>
      <c r="H34" s="1">
        <v>25722.39</v>
      </c>
      <c r="I34" s="1">
        <v>26811.63</v>
      </c>
      <c r="J34" s="1">
        <v>27099.86</v>
      </c>
      <c r="K34" s="1">
        <f t="shared" si="3"/>
        <v>27706.03</v>
      </c>
      <c r="L34" s="133">
        <f t="shared" si="26"/>
        <v>2.2368012233273467</v>
      </c>
      <c r="M34" s="292" t="s">
        <v>67</v>
      </c>
      <c r="N34" s="1"/>
      <c r="O34" s="89">
        <v>0</v>
      </c>
      <c r="P34" s="23">
        <v>0</v>
      </c>
      <c r="Q34" s="23">
        <f>SUM(O34:P34)</f>
        <v>0</v>
      </c>
      <c r="S34" s="89">
        <v>0</v>
      </c>
      <c r="T34" s="23">
        <v>0</v>
      </c>
      <c r="U34" s="23">
        <f>SUM(S34:T34)</f>
        <v>0</v>
      </c>
      <c r="W34" s="89">
        <v>0</v>
      </c>
      <c r="X34" s="23">
        <v>0</v>
      </c>
      <c r="Y34" s="23">
        <f>SUM(W34:X34)</f>
        <v>0</v>
      </c>
      <c r="AA34" s="23">
        <v>50196.52</v>
      </c>
      <c r="AB34" s="23">
        <v>0</v>
      </c>
      <c r="AC34" s="23">
        <f>SUM(AA34:AB34)</f>
        <v>50196.52</v>
      </c>
      <c r="AE34" s="90">
        <v>48620.53</v>
      </c>
      <c r="AF34" s="162">
        <v>0</v>
      </c>
      <c r="AG34" s="23">
        <f>SUM(AE34:AF34)</f>
        <v>48620.53</v>
      </c>
      <c r="AI34" s="90">
        <v>47019.29</v>
      </c>
      <c r="AJ34" s="162">
        <v>0</v>
      </c>
      <c r="AK34" s="23">
        <f>SUM(AI34:AJ34)</f>
        <v>47019.29</v>
      </c>
      <c r="AM34" s="23">
        <v>11939.09</v>
      </c>
      <c r="AN34" s="23">
        <v>0</v>
      </c>
      <c r="AO34" s="23">
        <f t="shared" si="6"/>
        <v>11939.09</v>
      </c>
      <c r="AQ34" s="23">
        <v>32488.400000000001</v>
      </c>
      <c r="AR34" s="23">
        <v>0</v>
      </c>
      <c r="AS34" s="23">
        <f t="shared" si="14"/>
        <v>32488.400000000001</v>
      </c>
      <c r="AU34" s="23">
        <v>25722.39</v>
      </c>
      <c r="AV34" s="23">
        <v>0</v>
      </c>
      <c r="AW34" s="23">
        <f t="shared" si="15"/>
        <v>25722.39</v>
      </c>
      <c r="AY34" s="23">
        <v>26811.63</v>
      </c>
      <c r="AZ34" s="23">
        <v>0</v>
      </c>
      <c r="BA34" s="23">
        <f t="shared" si="16"/>
        <v>26811.63</v>
      </c>
      <c r="BC34" s="23">
        <v>27099.86</v>
      </c>
      <c r="BD34" s="23">
        <v>0</v>
      </c>
      <c r="BE34" s="23">
        <f t="shared" si="31"/>
        <v>27099.86</v>
      </c>
      <c r="BG34" s="23">
        <v>27706.03</v>
      </c>
      <c r="BH34" s="23">
        <v>0</v>
      </c>
      <c r="BI34" s="23">
        <f t="shared" si="32"/>
        <v>27706.03</v>
      </c>
    </row>
    <row r="35" spans="1:61" s="2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33"/>
      <c r="M35" s="133"/>
      <c r="N35" s="1"/>
      <c r="O35" s="140"/>
      <c r="S35" s="140"/>
      <c r="W35" s="140"/>
      <c r="AE35" s="190"/>
      <c r="AF35" s="165"/>
      <c r="AI35" s="190"/>
      <c r="AJ35" s="165"/>
    </row>
    <row r="36" spans="1:61" s="23" customFormat="1" x14ac:dyDescent="0.2">
      <c r="A36" s="1" t="s">
        <v>23</v>
      </c>
      <c r="B36" s="1">
        <v>108597.03</v>
      </c>
      <c r="C36" s="1">
        <v>281228.68</v>
      </c>
      <c r="D36" s="1">
        <v>137168.76999999999</v>
      </c>
      <c r="E36" s="1">
        <v>41825.67</v>
      </c>
      <c r="F36" s="1">
        <v>40584.46</v>
      </c>
      <c r="G36" s="1">
        <v>21511.67</v>
      </c>
      <c r="H36" s="1">
        <v>17852.47</v>
      </c>
      <c r="I36" s="1">
        <v>3061.73</v>
      </c>
      <c r="J36" s="1">
        <v>13321.34</v>
      </c>
      <c r="K36" s="1">
        <f t="shared" si="3"/>
        <v>296.70999999999998</v>
      </c>
      <c r="L36" s="133">
        <f t="shared" ref="L36:L39" si="33">(K36-J36)*100/J36</f>
        <v>-97.772671518030464</v>
      </c>
      <c r="M36" s="133">
        <f t="shared" ref="M36:M39" si="34">(K36-B36)*100/B36</f>
        <v>-99.726778899938608</v>
      </c>
      <c r="N36" s="1"/>
      <c r="O36" s="50">
        <v>100180.17</v>
      </c>
      <c r="P36" s="23">
        <v>0</v>
      </c>
      <c r="Q36" s="23">
        <f>SUM(O36:P36)</f>
        <v>100180.17</v>
      </c>
      <c r="S36" s="50">
        <v>107262.26</v>
      </c>
      <c r="T36" s="23">
        <v>0</v>
      </c>
      <c r="U36" s="23">
        <f>SUM(S36:T36)</f>
        <v>107262.26</v>
      </c>
      <c r="W36" s="50">
        <v>108597.03</v>
      </c>
      <c r="X36" s="23">
        <v>0</v>
      </c>
      <c r="Y36" s="23">
        <f>SUM(W36:X36)</f>
        <v>108597.03</v>
      </c>
      <c r="AA36" s="23">
        <v>281228.68</v>
      </c>
      <c r="AB36" s="23">
        <v>0</v>
      </c>
      <c r="AC36" s="23">
        <f>SUM(AA36:AB36)</f>
        <v>281228.68</v>
      </c>
      <c r="AE36" s="73">
        <v>137168.76999999999</v>
      </c>
      <c r="AF36" s="162">
        <v>0</v>
      </c>
      <c r="AG36" s="23">
        <f>SUM(AE36:AF36)</f>
        <v>137168.76999999999</v>
      </c>
      <c r="AI36" s="73">
        <v>41825.67</v>
      </c>
      <c r="AJ36" s="162">
        <v>0</v>
      </c>
      <c r="AK36" s="23">
        <f>SUM(AI36:AJ36)</f>
        <v>41825.67</v>
      </c>
      <c r="AM36" s="23">
        <v>40584.46</v>
      </c>
      <c r="AN36" s="23">
        <v>0</v>
      </c>
      <c r="AO36" s="23">
        <f t="shared" si="6"/>
        <v>40584.46</v>
      </c>
      <c r="AQ36" s="23">
        <v>21511.67</v>
      </c>
      <c r="AR36" s="23">
        <v>0</v>
      </c>
      <c r="AS36" s="23">
        <f t="shared" ref="AS36" si="35">AQ36+AR36</f>
        <v>21511.67</v>
      </c>
      <c r="AU36" s="23">
        <v>17852.47</v>
      </c>
      <c r="AV36" s="23">
        <v>0</v>
      </c>
      <c r="AW36" s="23">
        <f t="shared" ref="AW36" si="36">AU36+AV36</f>
        <v>17852.47</v>
      </c>
      <c r="AY36" s="23">
        <v>3061.73</v>
      </c>
      <c r="AZ36" s="23">
        <v>0</v>
      </c>
      <c r="BA36" s="23">
        <f t="shared" ref="BA36" si="37">AY36+AZ36</f>
        <v>3061.73</v>
      </c>
      <c r="BC36" s="23">
        <v>13321.34</v>
      </c>
      <c r="BD36" s="23">
        <v>0</v>
      </c>
      <c r="BE36" s="23">
        <f t="shared" ref="BE36:BE39" si="38">BC36+BD36</f>
        <v>13321.34</v>
      </c>
      <c r="BG36" s="23">
        <v>296.70999999999998</v>
      </c>
      <c r="BH36" s="23">
        <v>0</v>
      </c>
      <c r="BI36" s="23">
        <f t="shared" ref="BI36:BI39" si="39">BG36+BH36</f>
        <v>296.70999999999998</v>
      </c>
    </row>
    <row r="37" spans="1:61" s="23" customFormat="1" x14ac:dyDescent="0.2">
      <c r="A37" s="1" t="s">
        <v>24</v>
      </c>
      <c r="B37" s="1">
        <v>8879.58</v>
      </c>
      <c r="C37" s="1">
        <v>7967.65</v>
      </c>
      <c r="D37" s="1">
        <v>5484</v>
      </c>
      <c r="E37" s="1">
        <v>5162.16</v>
      </c>
      <c r="F37" s="1">
        <v>8931.15</v>
      </c>
      <c r="G37" s="1">
        <v>961.7</v>
      </c>
      <c r="H37" s="1">
        <v>761.81</v>
      </c>
      <c r="I37" s="1">
        <v>0</v>
      </c>
      <c r="J37" s="177">
        <v>219464.43</v>
      </c>
      <c r="K37" s="1">
        <f t="shared" si="3"/>
        <v>246245.6</v>
      </c>
      <c r="L37" s="133">
        <f t="shared" si="33"/>
        <v>12.20296610252514</v>
      </c>
      <c r="M37" s="133">
        <f t="shared" si="34"/>
        <v>2673.1671993495188</v>
      </c>
      <c r="N37" s="1"/>
      <c r="O37" s="89">
        <v>416682</v>
      </c>
      <c r="P37" s="23">
        <v>895</v>
      </c>
      <c r="Q37" s="23">
        <f>SUM(O37:P37)</f>
        <v>417577</v>
      </c>
      <c r="S37" s="89">
        <v>0</v>
      </c>
      <c r="T37" s="23">
        <v>898</v>
      </c>
      <c r="U37" s="23">
        <f>SUM(S37:T37)</f>
        <v>898</v>
      </c>
      <c r="W37" s="89">
        <v>7988.86</v>
      </c>
      <c r="X37" s="23">
        <v>890.72</v>
      </c>
      <c r="Y37" s="23">
        <f>SUM(W37:X37)</f>
        <v>8879.58</v>
      </c>
      <c r="AA37" s="23">
        <v>7128.46</v>
      </c>
      <c r="AB37" s="23">
        <v>839.19</v>
      </c>
      <c r="AC37" s="23">
        <f>SUM(AA37:AB37)</f>
        <v>7967.65</v>
      </c>
      <c r="AE37" s="90">
        <v>4573.3500000000004</v>
      </c>
      <c r="AF37" s="90">
        <v>910.65</v>
      </c>
      <c r="AG37" s="23">
        <f>SUM(AE37:AF37)</f>
        <v>5484</v>
      </c>
      <c r="AI37" s="90">
        <v>4353.62</v>
      </c>
      <c r="AJ37" s="90">
        <v>808.54</v>
      </c>
      <c r="AK37" s="23">
        <f>SUM(AI37:AJ37)</f>
        <v>5162.16</v>
      </c>
      <c r="AM37" s="23">
        <v>7917.99</v>
      </c>
      <c r="AN37" s="23">
        <v>1013.16</v>
      </c>
      <c r="AO37" s="23">
        <f t="shared" si="6"/>
        <v>8931.15</v>
      </c>
      <c r="AR37" s="23">
        <v>961.7</v>
      </c>
      <c r="AS37" s="23">
        <f t="shared" si="14"/>
        <v>961.7</v>
      </c>
      <c r="AV37" s="23">
        <v>761.81</v>
      </c>
      <c r="AW37" s="23">
        <f t="shared" si="15"/>
        <v>761.81</v>
      </c>
      <c r="AZ37" s="23">
        <v>0</v>
      </c>
      <c r="BA37" s="23">
        <f t="shared" si="16"/>
        <v>0</v>
      </c>
      <c r="BC37" s="23">
        <v>219444.53</v>
      </c>
      <c r="BD37" s="23">
        <v>19.899999999999999</v>
      </c>
      <c r="BE37" s="23">
        <f t="shared" si="38"/>
        <v>219464.43</v>
      </c>
      <c r="BG37" s="23">
        <v>245504.32</v>
      </c>
      <c r="BH37" s="23">
        <v>741.28</v>
      </c>
      <c r="BI37" s="23">
        <f t="shared" si="39"/>
        <v>246245.6</v>
      </c>
    </row>
    <row r="38" spans="1:61" s="23" customFormat="1" x14ac:dyDescent="0.2">
      <c r="A38" s="1" t="s">
        <v>25</v>
      </c>
      <c r="B38" s="1">
        <v>255690.93</v>
      </c>
      <c r="C38" s="1">
        <v>250106.01</v>
      </c>
      <c r="D38" s="1">
        <v>232918.52</v>
      </c>
      <c r="E38" s="1">
        <v>225422.95</v>
      </c>
      <c r="F38" s="1">
        <v>208499.87</v>
      </c>
      <c r="G38" s="1">
        <v>203132.5</v>
      </c>
      <c r="H38" s="1">
        <v>195352.18</v>
      </c>
      <c r="I38" s="1">
        <v>192721.76</v>
      </c>
      <c r="J38" s="1">
        <v>192041.12</v>
      </c>
      <c r="K38" s="1">
        <f t="shared" si="3"/>
        <v>189855.64</v>
      </c>
      <c r="L38" s="133">
        <f t="shared" si="33"/>
        <v>-1.138027105861485</v>
      </c>
      <c r="M38" s="133">
        <f t="shared" si="34"/>
        <v>-25.747995832312075</v>
      </c>
      <c r="N38" s="1"/>
      <c r="O38" s="89">
        <v>236086.11</v>
      </c>
      <c r="P38" s="23">
        <v>0</v>
      </c>
      <c r="Q38" s="23">
        <f>SUM(O38:P38)</f>
        <v>236086.11</v>
      </c>
      <c r="S38" s="89">
        <v>263273.23</v>
      </c>
      <c r="T38" s="23">
        <v>0</v>
      </c>
      <c r="U38" s="23">
        <f>SUM(S38:T38)</f>
        <v>263273.23</v>
      </c>
      <c r="W38" s="89">
        <v>255690.93</v>
      </c>
      <c r="X38" s="23">
        <v>0</v>
      </c>
      <c r="Y38" s="23">
        <f>SUM(W38:X38)</f>
        <v>255690.93</v>
      </c>
      <c r="AA38" s="23">
        <v>250106.01</v>
      </c>
      <c r="AB38" s="23">
        <v>0</v>
      </c>
      <c r="AC38" s="23">
        <f>SUM(AA38:AB38)</f>
        <v>250106.01</v>
      </c>
      <c r="AE38" s="90">
        <v>232918.52</v>
      </c>
      <c r="AF38" s="162">
        <v>0</v>
      </c>
      <c r="AG38" s="23">
        <f>SUM(AE38:AF38)</f>
        <v>232918.52</v>
      </c>
      <c r="AI38" s="90">
        <v>225422.95</v>
      </c>
      <c r="AJ38" s="162">
        <v>0</v>
      </c>
      <c r="AK38" s="23">
        <f>SUM(AI38:AJ38)</f>
        <v>225422.95</v>
      </c>
      <c r="AM38" s="23">
        <v>208499.87</v>
      </c>
      <c r="AN38" s="23">
        <v>0</v>
      </c>
      <c r="AO38" s="23">
        <f t="shared" si="6"/>
        <v>208499.87</v>
      </c>
      <c r="AQ38" s="23">
        <v>203132.5</v>
      </c>
      <c r="AR38" s="23">
        <v>0</v>
      </c>
      <c r="AS38" s="23">
        <f t="shared" si="14"/>
        <v>203132.5</v>
      </c>
      <c r="AU38" s="23">
        <v>195352.18</v>
      </c>
      <c r="AV38" s="23">
        <v>0</v>
      </c>
      <c r="AW38" s="23">
        <f t="shared" si="15"/>
        <v>195352.18</v>
      </c>
      <c r="AY38" s="23">
        <v>192721.76</v>
      </c>
      <c r="AZ38" s="23">
        <v>0</v>
      </c>
      <c r="BA38" s="23">
        <f t="shared" si="16"/>
        <v>192721.76</v>
      </c>
      <c r="BC38" s="23">
        <v>192041.12</v>
      </c>
      <c r="BD38" s="23">
        <v>0</v>
      </c>
      <c r="BE38" s="23">
        <f t="shared" si="38"/>
        <v>192041.12</v>
      </c>
      <c r="BG38" s="23">
        <v>189855.64</v>
      </c>
      <c r="BH38" s="23">
        <v>0</v>
      </c>
      <c r="BI38" s="23">
        <f t="shared" si="39"/>
        <v>189855.64</v>
      </c>
    </row>
    <row r="39" spans="1:61" s="23" customFormat="1" x14ac:dyDescent="0.2">
      <c r="A39" s="15" t="s">
        <v>26</v>
      </c>
      <c r="B39" s="1">
        <v>71465.02</v>
      </c>
      <c r="C39" s="1">
        <v>39489.83</v>
      </c>
      <c r="D39" s="1">
        <v>70453.86</v>
      </c>
      <c r="E39" s="1">
        <v>73532.070000000007</v>
      </c>
      <c r="F39" s="1">
        <v>53407.689999999995</v>
      </c>
      <c r="G39" s="1">
        <v>59454.879999999997</v>
      </c>
      <c r="H39" s="1">
        <v>42009.05</v>
      </c>
      <c r="I39" s="1">
        <v>40984.81</v>
      </c>
      <c r="J39" s="1">
        <v>54436.41</v>
      </c>
      <c r="K39" s="1">
        <f t="shared" si="3"/>
        <v>31136.55</v>
      </c>
      <c r="L39" s="133">
        <f t="shared" si="33"/>
        <v>-42.801977573465997</v>
      </c>
      <c r="M39" s="133">
        <f t="shared" si="34"/>
        <v>-56.43106235750021</v>
      </c>
      <c r="N39" s="1"/>
      <c r="O39" s="91">
        <v>188304.85</v>
      </c>
      <c r="P39" s="23">
        <v>0</v>
      </c>
      <c r="Q39" s="23">
        <f>SUM(O39:P39)</f>
        <v>188304.85</v>
      </c>
      <c r="S39" s="91">
        <v>88357.82</v>
      </c>
      <c r="T39" s="23">
        <v>0</v>
      </c>
      <c r="U39" s="23">
        <f>SUM(S39:T39)</f>
        <v>88357.82</v>
      </c>
      <c r="W39" s="91">
        <v>71465.02</v>
      </c>
      <c r="X39" s="23">
        <v>0</v>
      </c>
      <c r="Y39" s="23">
        <f>SUM(W39:X39)</f>
        <v>71465.02</v>
      </c>
      <c r="AA39" s="23">
        <v>39489.83</v>
      </c>
      <c r="AB39" s="23">
        <v>0</v>
      </c>
      <c r="AC39" s="23">
        <f>SUM(AA39:AB39)</f>
        <v>39489.83</v>
      </c>
      <c r="AE39" s="191">
        <v>70453.86</v>
      </c>
      <c r="AF39" s="163">
        <v>0</v>
      </c>
      <c r="AG39" s="23">
        <f>SUM(AE39:AF39)</f>
        <v>70453.86</v>
      </c>
      <c r="AI39" s="191">
        <v>73532.070000000007</v>
      </c>
      <c r="AJ39" s="163">
        <v>0</v>
      </c>
      <c r="AK39" s="23">
        <f>SUM(AI39:AJ39)</f>
        <v>73532.070000000007</v>
      </c>
      <c r="AM39" s="23">
        <v>52628.59</v>
      </c>
      <c r="AN39" s="23">
        <v>779.1</v>
      </c>
      <c r="AO39" s="23">
        <f t="shared" si="6"/>
        <v>53407.689999999995</v>
      </c>
      <c r="AQ39" s="23">
        <v>59454.879999999997</v>
      </c>
      <c r="AR39" s="23">
        <v>0</v>
      </c>
      <c r="AS39" s="23">
        <f t="shared" si="14"/>
        <v>59454.879999999997</v>
      </c>
      <c r="AU39" s="23">
        <v>41866.620000000003</v>
      </c>
      <c r="AV39" s="23">
        <v>142.43</v>
      </c>
      <c r="AW39" s="23">
        <f t="shared" si="15"/>
        <v>42009.05</v>
      </c>
      <c r="AY39" s="23">
        <v>40984.81</v>
      </c>
      <c r="AZ39" s="23">
        <v>0</v>
      </c>
      <c r="BA39" s="23">
        <f t="shared" si="16"/>
        <v>40984.81</v>
      </c>
      <c r="BC39" s="23">
        <v>54436.41</v>
      </c>
      <c r="BD39" s="23">
        <v>0</v>
      </c>
      <c r="BE39" s="23">
        <f t="shared" si="38"/>
        <v>54436.41</v>
      </c>
      <c r="BG39" s="23">
        <v>30370.87</v>
      </c>
      <c r="BH39" s="23">
        <v>765.68</v>
      </c>
      <c r="BI39" s="23">
        <f t="shared" si="39"/>
        <v>31136.55</v>
      </c>
    </row>
    <row r="40" spans="1:61" s="23" customFormat="1" x14ac:dyDescent="0.2">
      <c r="A40" s="1" t="s">
        <v>224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61" s="23" customFormat="1" x14ac:dyDescent="0.2">
      <c r="A41" s="175" t="s">
        <v>139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61" s="2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5">
    <mergeCell ref="BG5:BI5"/>
    <mergeCell ref="A1:M1"/>
    <mergeCell ref="A3:M3"/>
    <mergeCell ref="A4:M4"/>
    <mergeCell ref="O5:Q5"/>
    <mergeCell ref="W5:Y5"/>
    <mergeCell ref="BC5:BE5"/>
    <mergeCell ref="AQ5:AS5"/>
    <mergeCell ref="AU5:AW5"/>
    <mergeCell ref="AM5:AO5"/>
    <mergeCell ref="L7:M7"/>
    <mergeCell ref="S5:U5"/>
    <mergeCell ref="AI5:AK5"/>
    <mergeCell ref="AE5:AG5"/>
    <mergeCell ref="AA5:AC5"/>
  </mergeCells>
  <phoneticPr fontId="2" type="noConversion"/>
  <printOptions horizontalCentered="1"/>
  <pageMargins left="0.34" right="0.36" top="1" bottom="0.93" header="0.5" footer="0.52"/>
  <pageSetup scale="82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AW75"/>
  <sheetViews>
    <sheetView topLeftCell="AI1" zoomScaleNormal="100" workbookViewId="0">
      <selection activeCell="AY23" sqref="AY23"/>
    </sheetView>
  </sheetViews>
  <sheetFormatPr defaultColWidth="10" defaultRowHeight="12.75" x14ac:dyDescent="0.2"/>
  <cols>
    <col min="1" max="1" width="13.625" style="23" customWidth="1"/>
    <col min="2" max="11" width="11.625" style="23" customWidth="1"/>
    <col min="12" max="13" width="7.75" style="23" customWidth="1"/>
    <col min="14" max="15" width="10.125" style="23" customWidth="1"/>
    <col min="16" max="16" width="13.625" style="23" customWidth="1"/>
    <col min="17" max="17" width="6" style="23" customWidth="1"/>
    <col min="18" max="18" width="15.75" style="23" customWidth="1"/>
    <col min="19" max="19" width="9.375" style="23" customWidth="1"/>
    <col min="20" max="20" width="5.25" style="23" customWidth="1"/>
    <col min="21" max="25" width="10" style="23"/>
    <col min="26" max="26" width="4.125" style="23" customWidth="1"/>
    <col min="27" max="27" width="10" style="23"/>
    <col min="28" max="28" width="12.875" style="23" customWidth="1"/>
    <col min="29" max="30" width="10" style="23"/>
    <col min="31" max="31" width="14" style="23" customWidth="1"/>
    <col min="32" max="16384" width="10" style="23"/>
  </cols>
  <sheetData>
    <row r="1" spans="1:49" ht="15.75" customHeight="1" x14ac:dyDescent="0.2">
      <c r="A1" s="296" t="s">
        <v>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49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49" x14ac:dyDescent="0.2">
      <c r="A3" s="296" t="s">
        <v>182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49" s="3" customFormat="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49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23" t="s">
        <v>157</v>
      </c>
      <c r="R5" s="23" t="s">
        <v>169</v>
      </c>
      <c r="U5" s="1" t="s">
        <v>180</v>
      </c>
      <c r="X5" s="1" t="s">
        <v>193</v>
      </c>
      <c r="AA5" s="1" t="s">
        <v>219</v>
      </c>
      <c r="AD5" s="1" t="s">
        <v>237</v>
      </c>
      <c r="AG5" s="1" t="s">
        <v>245</v>
      </c>
      <c r="AJ5" s="1" t="s">
        <v>297</v>
      </c>
      <c r="AM5" s="1" t="s">
        <v>268</v>
      </c>
      <c r="AP5" s="1" t="s">
        <v>277</v>
      </c>
      <c r="AS5" s="1" t="s">
        <v>288</v>
      </c>
      <c r="AV5" s="1" t="s">
        <v>304</v>
      </c>
    </row>
    <row r="6" spans="1:49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69" t="s">
        <v>81</v>
      </c>
      <c r="P6" s="69"/>
      <c r="R6" s="69" t="s">
        <v>81</v>
      </c>
      <c r="S6" s="69"/>
      <c r="U6" s="69" t="s">
        <v>81</v>
      </c>
      <c r="V6" s="69"/>
      <c r="X6" s="69" t="s">
        <v>81</v>
      </c>
      <c r="Y6" s="69"/>
      <c r="AA6" s="23" t="s">
        <v>81</v>
      </c>
      <c r="AD6" s="23" t="s">
        <v>81</v>
      </c>
      <c r="AG6" s="23" t="s">
        <v>81</v>
      </c>
      <c r="AJ6" s="23" t="s">
        <v>81</v>
      </c>
      <c r="AM6" s="23" t="s">
        <v>81</v>
      </c>
      <c r="AP6" s="23" t="s">
        <v>81</v>
      </c>
      <c r="AS6" s="23" t="s">
        <v>81</v>
      </c>
      <c r="AV6" s="23" t="s">
        <v>81</v>
      </c>
    </row>
    <row r="7" spans="1:49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27</v>
      </c>
      <c r="M7" s="6"/>
      <c r="O7" s="69" t="s">
        <v>82</v>
      </c>
      <c r="P7" s="69"/>
      <c r="R7" s="69" t="s">
        <v>82</v>
      </c>
      <c r="S7" s="69"/>
      <c r="U7" s="69" t="s">
        <v>82</v>
      </c>
      <c r="V7" s="69"/>
      <c r="X7" s="69" t="s">
        <v>82</v>
      </c>
      <c r="Y7" s="69"/>
      <c r="AA7" s="23" t="s">
        <v>82</v>
      </c>
      <c r="AD7" s="23" t="s">
        <v>82</v>
      </c>
      <c r="AG7" s="23" t="s">
        <v>82</v>
      </c>
      <c r="AJ7" s="23" t="s">
        <v>82</v>
      </c>
      <c r="AM7" s="23" t="s">
        <v>82</v>
      </c>
      <c r="AP7" s="23" t="s">
        <v>82</v>
      </c>
      <c r="AS7" s="23" t="s">
        <v>82</v>
      </c>
      <c r="AV7" s="23" t="s">
        <v>82</v>
      </c>
    </row>
    <row r="8" spans="1:4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69" t="s">
        <v>56</v>
      </c>
      <c r="P8" s="69"/>
      <c r="R8" s="69" t="s">
        <v>56</v>
      </c>
      <c r="S8" s="69"/>
      <c r="U8" s="69" t="s">
        <v>56</v>
      </c>
      <c r="V8" s="69"/>
      <c r="X8" s="69" t="s">
        <v>56</v>
      </c>
      <c r="Y8" s="69"/>
      <c r="AA8" s="23" t="s">
        <v>56</v>
      </c>
      <c r="AD8" s="23" t="s">
        <v>56</v>
      </c>
      <c r="AG8" s="23" t="s">
        <v>56</v>
      </c>
      <c r="AJ8" s="23" t="s">
        <v>56</v>
      </c>
      <c r="AM8" s="23" t="s">
        <v>56</v>
      </c>
      <c r="AP8" s="23" t="s">
        <v>56</v>
      </c>
      <c r="AS8" s="23" t="s">
        <v>56</v>
      </c>
      <c r="AV8" s="23" t="s">
        <v>56</v>
      </c>
    </row>
    <row r="9" spans="1:49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</row>
    <row r="10" spans="1:49" x14ac:dyDescent="0.2">
      <c r="A10" s="7" t="s">
        <v>2</v>
      </c>
      <c r="B10" s="166">
        <f>R10</f>
        <v>12531.463320201101</v>
      </c>
      <c r="C10" s="166">
        <f>U10</f>
        <v>13013.071210012646</v>
      </c>
      <c r="D10" s="166">
        <f>X10</f>
        <v>13297.17376838247</v>
      </c>
      <c r="E10" s="166">
        <f>AA10</f>
        <v>13454.67257270608</v>
      </c>
      <c r="F10" s="166">
        <f>AD10</f>
        <v>13374.10974282467</v>
      </c>
      <c r="G10" s="166">
        <f>AG10</f>
        <v>13572.470156436028</v>
      </c>
      <c r="H10" s="166">
        <f>AJ10</f>
        <v>13744.69554237933</v>
      </c>
      <c r="I10" s="166">
        <f>AM10</f>
        <v>13893.105638270945</v>
      </c>
      <c r="J10" s="166">
        <f>AP10</f>
        <v>13966.108547688695</v>
      </c>
      <c r="K10" s="166">
        <f>AV10</f>
        <v>14484.375140963066</v>
      </c>
      <c r="L10" s="134">
        <f>(K10-J10)*100/J10</f>
        <v>3.710887621306231</v>
      </c>
      <c r="M10" s="134">
        <f>((K10-B10)*100)/B10</f>
        <v>15.584068443258429</v>
      </c>
      <c r="O10" s="23">
        <v>11388.066498210857</v>
      </c>
      <c r="P10" s="23" t="s">
        <v>166</v>
      </c>
      <c r="R10" s="33">
        <v>12531.463320201101</v>
      </c>
      <c r="U10" s="33">
        <v>13013.071210012646</v>
      </c>
      <c r="X10" s="33">
        <v>13297.17376838247</v>
      </c>
      <c r="AA10" s="33">
        <v>13454.67257270608</v>
      </c>
      <c r="AB10" s="33"/>
      <c r="AD10" s="33">
        <v>13374.10974282467</v>
      </c>
      <c r="AE10" s="33"/>
      <c r="AG10" s="33">
        <v>13572.470156436028</v>
      </c>
      <c r="AJ10" s="23">
        <v>13744.69554237933</v>
      </c>
      <c r="AM10" s="23">
        <v>13893.105638270945</v>
      </c>
      <c r="AP10" s="23">
        <v>13966.108547688695</v>
      </c>
      <c r="AS10" s="23">
        <v>14255.526555159699</v>
      </c>
      <c r="AV10" s="23">
        <v>14484.375140963066</v>
      </c>
    </row>
    <row r="11" spans="1:49" ht="15.75" x14ac:dyDescent="0.25">
      <c r="A11" s="1"/>
      <c r="B11" s="31"/>
      <c r="C11" s="31"/>
      <c r="D11" s="31"/>
      <c r="E11" s="31"/>
      <c r="F11" s="31"/>
      <c r="G11" s="31"/>
      <c r="H11" s="31"/>
      <c r="I11" s="1"/>
      <c r="J11" s="1"/>
      <c r="K11" s="1"/>
      <c r="L11" s="49"/>
      <c r="N11" s="52"/>
      <c r="Q11" s="33"/>
      <c r="T11" s="33"/>
      <c r="W11" s="33"/>
      <c r="Z11" s="33"/>
      <c r="AA11" s="33"/>
      <c r="AD11" s="33"/>
    </row>
    <row r="12" spans="1:49" x14ac:dyDescent="0.2">
      <c r="A12" s="1" t="s">
        <v>3</v>
      </c>
      <c r="B12" s="167">
        <v>13250.513655469209</v>
      </c>
      <c r="C12" s="167">
        <v>13369.447984498302</v>
      </c>
      <c r="D12" s="167">
        <v>13769.562168964134</v>
      </c>
      <c r="E12" s="167">
        <v>13315.065835252724</v>
      </c>
      <c r="F12" s="167">
        <v>13750.667783684652</v>
      </c>
      <c r="G12" s="167">
        <v>13681.803790013162</v>
      </c>
      <c r="H12" s="167">
        <v>13552.674871176918</v>
      </c>
      <c r="I12" s="167">
        <v>13900.068894842676</v>
      </c>
      <c r="J12" s="167">
        <v>13622.776863762389</v>
      </c>
      <c r="K12" s="167">
        <f>AV12</f>
        <v>13771.413132726009</v>
      </c>
      <c r="L12" s="134">
        <f>(K12-J12)*100/J12</f>
        <v>1.0910864242297356</v>
      </c>
      <c r="M12" s="134">
        <f>((K12-B12)*100)/B12</f>
        <v>3.9311644121946676</v>
      </c>
      <c r="O12" s="23">
        <v>10929.992183626859</v>
      </c>
      <c r="P12" s="23">
        <v>10</v>
      </c>
      <c r="R12" s="33">
        <v>12126.856466119456</v>
      </c>
      <c r="S12" s="23">
        <v>9</v>
      </c>
      <c r="U12" s="33">
        <v>13250.513655469209</v>
      </c>
      <c r="V12" s="23">
        <v>7</v>
      </c>
      <c r="X12" s="33">
        <v>13369.447984498302</v>
      </c>
      <c r="Y12" s="23">
        <v>8</v>
      </c>
      <c r="AA12" s="33">
        <v>13769.562168964134</v>
      </c>
      <c r="AB12" s="37">
        <v>7</v>
      </c>
      <c r="AD12" s="33">
        <v>13665.056383754443</v>
      </c>
      <c r="AE12" s="205">
        <v>8</v>
      </c>
      <c r="AG12" s="33">
        <v>13750.667783684652</v>
      </c>
      <c r="AH12" s="23">
        <v>8</v>
      </c>
      <c r="AJ12" s="23">
        <v>13681.803790013162</v>
      </c>
      <c r="AK12" s="23">
        <v>8</v>
      </c>
      <c r="AM12" s="23">
        <v>13552.674871176918</v>
      </c>
      <c r="AN12" s="23">
        <v>11</v>
      </c>
      <c r="AP12" s="23">
        <v>13900.068894842676</v>
      </c>
      <c r="AQ12" s="23">
        <v>10</v>
      </c>
      <c r="AS12" s="23">
        <v>13622.776863762389</v>
      </c>
      <c r="AT12" s="23">
        <v>11</v>
      </c>
      <c r="AV12" s="23">
        <v>13771.413132726009</v>
      </c>
      <c r="AW12" s="23">
        <v>14</v>
      </c>
    </row>
    <row r="13" spans="1:49" x14ac:dyDescent="0.2">
      <c r="A13" s="1" t="s">
        <v>4</v>
      </c>
      <c r="B13" s="167">
        <v>12178.397961017714</v>
      </c>
      <c r="C13" s="167">
        <v>12330.023678654741</v>
      </c>
      <c r="D13" s="167">
        <v>12635.294973075717</v>
      </c>
      <c r="E13" s="167">
        <v>12522.280597363593</v>
      </c>
      <c r="F13" s="167">
        <v>12687.120991528614</v>
      </c>
      <c r="G13" s="167">
        <v>12971.379756507689</v>
      </c>
      <c r="H13" s="167">
        <v>12987.174636261618</v>
      </c>
      <c r="I13" s="167">
        <v>12996.48845690971</v>
      </c>
      <c r="J13" s="167">
        <v>13229.000612332615</v>
      </c>
      <c r="K13" s="167">
        <f t="shared" ref="K13:K39" si="0">AV13</f>
        <v>13647.503212799149</v>
      </c>
      <c r="L13" s="134">
        <f t="shared" ref="L13:L39" si="1">(K13-J13)*100/J13</f>
        <v>3.1635239329899871</v>
      </c>
      <c r="M13" s="134">
        <f t="shared" ref="M13:M39" si="2">((K13-B13)*100)/B13</f>
        <v>12.063206149806803</v>
      </c>
      <c r="O13" s="23">
        <v>10846.45489126139</v>
      </c>
      <c r="P13" s="23">
        <v>11</v>
      </c>
      <c r="R13" s="33">
        <v>11545.228181483579</v>
      </c>
      <c r="S13" s="23">
        <v>13</v>
      </c>
      <c r="U13" s="33">
        <v>12178.397961017714</v>
      </c>
      <c r="V13" s="23">
        <v>11</v>
      </c>
      <c r="X13" s="33">
        <v>12330.023678654741</v>
      </c>
      <c r="Y13" s="23">
        <v>13</v>
      </c>
      <c r="AA13" s="33">
        <v>12635.294973075717</v>
      </c>
      <c r="AB13" s="37">
        <v>12</v>
      </c>
      <c r="AD13" s="33">
        <v>12519.487508541217</v>
      </c>
      <c r="AE13" s="205">
        <v>14</v>
      </c>
      <c r="AG13" s="33">
        <v>12687.120991528614</v>
      </c>
      <c r="AH13" s="23">
        <v>15</v>
      </c>
      <c r="AJ13" s="23">
        <v>12971.379756507689</v>
      </c>
      <c r="AK13" s="23">
        <v>14</v>
      </c>
      <c r="AM13" s="23">
        <v>12987.174636261618</v>
      </c>
      <c r="AN13" s="23">
        <v>16</v>
      </c>
      <c r="AP13" s="23">
        <v>12996.48845690971</v>
      </c>
      <c r="AQ13" s="23">
        <v>15</v>
      </c>
      <c r="AS13" s="23">
        <v>13229.000612332615</v>
      </c>
      <c r="AT13" s="23">
        <v>17</v>
      </c>
      <c r="AV13" s="23">
        <v>13647.503212799149</v>
      </c>
      <c r="AW13" s="23">
        <v>16</v>
      </c>
    </row>
    <row r="14" spans="1:49" x14ac:dyDescent="0.2">
      <c r="A14" s="1" t="s">
        <v>5</v>
      </c>
      <c r="B14" s="167">
        <v>14332.031822584702</v>
      </c>
      <c r="C14" s="167">
        <v>14182.82184205181</v>
      </c>
      <c r="D14" s="167">
        <v>15156.318340209649</v>
      </c>
      <c r="E14" s="167">
        <v>14900.750711694025</v>
      </c>
      <c r="F14" s="167">
        <v>14631.289801470044</v>
      </c>
      <c r="G14" s="167">
        <v>15123.333079324542</v>
      </c>
      <c r="H14" s="167">
        <v>14990.9702695859</v>
      </c>
      <c r="I14" s="167">
        <v>14886.517424846037</v>
      </c>
      <c r="J14" s="167">
        <v>15215.211698845162</v>
      </c>
      <c r="K14" s="167">
        <f t="shared" si="0"/>
        <v>15375.761893164932</v>
      </c>
      <c r="L14" s="134">
        <f t="shared" si="1"/>
        <v>1.0551952710060308</v>
      </c>
      <c r="M14" s="134">
        <f t="shared" si="2"/>
        <v>7.28249897502669</v>
      </c>
      <c r="O14" s="23">
        <v>12541.973083028202</v>
      </c>
      <c r="P14" s="23">
        <v>3</v>
      </c>
      <c r="R14" s="33">
        <v>13987.99419285033</v>
      </c>
      <c r="S14" s="23">
        <v>3</v>
      </c>
      <c r="U14" s="33">
        <v>14332.031822584702</v>
      </c>
      <c r="V14" s="23">
        <v>4</v>
      </c>
      <c r="X14" s="33">
        <v>14182.82184205181</v>
      </c>
      <c r="Y14" s="23">
        <v>6</v>
      </c>
      <c r="AA14" s="33">
        <v>15156.318340209649</v>
      </c>
      <c r="AB14" s="37">
        <v>2</v>
      </c>
      <c r="AD14" s="33">
        <v>14900.750711694025</v>
      </c>
      <c r="AE14" s="205">
        <v>2</v>
      </c>
      <c r="AG14" s="33">
        <v>14631.289801470044</v>
      </c>
      <c r="AH14" s="23">
        <v>4</v>
      </c>
      <c r="AJ14" s="23">
        <v>15123.333079324542</v>
      </c>
      <c r="AK14" s="23">
        <v>2</v>
      </c>
      <c r="AM14" s="23">
        <v>14990.9702695859</v>
      </c>
      <c r="AN14" s="23">
        <v>5</v>
      </c>
      <c r="AP14" s="23">
        <v>14886.517424846037</v>
      </c>
      <c r="AQ14" s="23">
        <v>6</v>
      </c>
      <c r="AS14" s="23">
        <v>15215.211698845162</v>
      </c>
      <c r="AT14" s="23">
        <v>2</v>
      </c>
      <c r="AV14" s="23">
        <v>15375.761893164932</v>
      </c>
      <c r="AW14" s="23">
        <v>5</v>
      </c>
    </row>
    <row r="15" spans="1:49" x14ac:dyDescent="0.2">
      <c r="A15" s="1" t="s">
        <v>6</v>
      </c>
      <c r="B15" s="167">
        <v>12235.856135221911</v>
      </c>
      <c r="C15" s="167">
        <v>12966.557274113862</v>
      </c>
      <c r="D15" s="167">
        <v>12939.040526229624</v>
      </c>
      <c r="E15" s="167">
        <v>12752.881520221486</v>
      </c>
      <c r="F15" s="167">
        <v>13011.74003941887</v>
      </c>
      <c r="G15" s="167">
        <v>13129.580918059648</v>
      </c>
      <c r="H15" s="167">
        <v>13202.690027721495</v>
      </c>
      <c r="I15" s="167">
        <v>13303.008727854085</v>
      </c>
      <c r="J15" s="167">
        <v>13617.843188576064</v>
      </c>
      <c r="K15" s="167">
        <f t="shared" si="0"/>
        <v>13880.10824387281</v>
      </c>
      <c r="L15" s="134">
        <f t="shared" si="1"/>
        <v>1.9258927545645326</v>
      </c>
      <c r="M15" s="134">
        <f t="shared" si="2"/>
        <v>13.437981702954032</v>
      </c>
      <c r="O15" s="23">
        <v>11038.050635235679</v>
      </c>
      <c r="P15" s="23">
        <v>8</v>
      </c>
      <c r="R15" s="33">
        <v>11618.75282394326</v>
      </c>
      <c r="S15" s="23">
        <v>12</v>
      </c>
      <c r="U15" s="33">
        <v>12235.856135221911</v>
      </c>
      <c r="V15" s="23">
        <v>10</v>
      </c>
      <c r="X15" s="33">
        <v>12966.557274113862</v>
      </c>
      <c r="Y15" s="23">
        <v>9</v>
      </c>
      <c r="AA15" s="33">
        <v>12939.040526229624</v>
      </c>
      <c r="AB15" s="37">
        <v>10</v>
      </c>
      <c r="AD15" s="33">
        <v>12752.881520221486</v>
      </c>
      <c r="AE15" s="205">
        <v>11</v>
      </c>
      <c r="AG15" s="33">
        <v>13011.74003941887</v>
      </c>
      <c r="AH15" s="23">
        <v>12</v>
      </c>
      <c r="AJ15" s="23">
        <v>13129.580918059648</v>
      </c>
      <c r="AK15" s="23">
        <v>12</v>
      </c>
      <c r="AM15" s="23">
        <v>13202.690027721495</v>
      </c>
      <c r="AN15" s="23">
        <v>14</v>
      </c>
      <c r="AP15" s="23">
        <v>13303.008727854085</v>
      </c>
      <c r="AQ15" s="23">
        <v>14</v>
      </c>
      <c r="AS15" s="23">
        <v>13617.843188576064</v>
      </c>
      <c r="AT15" s="23">
        <v>10</v>
      </c>
      <c r="AV15" s="23">
        <v>13880.10824387281</v>
      </c>
      <c r="AW15" s="23">
        <v>11</v>
      </c>
    </row>
    <row r="16" spans="1:49" x14ac:dyDescent="0.2">
      <c r="A16" s="1" t="s">
        <v>7</v>
      </c>
      <c r="B16" s="167">
        <v>11789.349669282643</v>
      </c>
      <c r="C16" s="167">
        <v>12226.424326991837</v>
      </c>
      <c r="D16" s="167">
        <v>12696.910261391418</v>
      </c>
      <c r="E16" s="167">
        <v>13017.767565957767</v>
      </c>
      <c r="F16" s="167">
        <v>13074.066131431191</v>
      </c>
      <c r="G16" s="167">
        <v>13428.837607044112</v>
      </c>
      <c r="H16" s="167">
        <v>13724.987525433467</v>
      </c>
      <c r="I16" s="167">
        <v>13548.204731892218</v>
      </c>
      <c r="J16" s="167">
        <v>13618.600365260898</v>
      </c>
      <c r="K16" s="167">
        <f t="shared" si="0"/>
        <v>14061.622038553371</v>
      </c>
      <c r="L16" s="134">
        <f t="shared" si="1"/>
        <v>3.2530631739701952</v>
      </c>
      <c r="M16" s="134">
        <f t="shared" si="2"/>
        <v>19.273941591461767</v>
      </c>
      <c r="O16" s="23">
        <v>9700.8148688833262</v>
      </c>
      <c r="P16" s="23">
        <v>22</v>
      </c>
      <c r="R16" s="33">
        <v>11194.858022639763</v>
      </c>
      <c r="S16" s="23">
        <v>16</v>
      </c>
      <c r="U16" s="33">
        <v>11789.349669282643</v>
      </c>
      <c r="V16" s="23">
        <v>14</v>
      </c>
      <c r="X16" s="33">
        <v>12226.424326991837</v>
      </c>
      <c r="Y16" s="23">
        <v>15</v>
      </c>
      <c r="AA16" s="33">
        <v>12696.910261391418</v>
      </c>
      <c r="AB16" s="37">
        <v>11</v>
      </c>
      <c r="AD16" s="33">
        <v>13017.767565957767</v>
      </c>
      <c r="AE16" s="205">
        <v>10</v>
      </c>
      <c r="AG16" s="33">
        <v>13074.066131431191</v>
      </c>
      <c r="AH16" s="23">
        <v>11</v>
      </c>
      <c r="AJ16" s="23">
        <v>13428.837607044112</v>
      </c>
      <c r="AK16" s="23">
        <v>10</v>
      </c>
      <c r="AM16" s="23">
        <v>13724.987525433467</v>
      </c>
      <c r="AN16" s="23">
        <v>10</v>
      </c>
      <c r="AP16" s="23">
        <v>13548.204731892218</v>
      </c>
      <c r="AQ16" s="23">
        <v>11</v>
      </c>
      <c r="AS16" s="23">
        <v>13618.600365260898</v>
      </c>
      <c r="AT16" s="23">
        <v>13</v>
      </c>
      <c r="AV16" s="23">
        <v>14061.622038553371</v>
      </c>
      <c r="AW16" s="23">
        <v>10</v>
      </c>
    </row>
    <row r="17" spans="1:49" x14ac:dyDescent="0.2">
      <c r="A17" s="1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34"/>
      <c r="M17" s="134"/>
      <c r="R17" s="33"/>
      <c r="U17" s="33"/>
      <c r="X17" s="33"/>
      <c r="AA17" s="33"/>
      <c r="AB17" s="37"/>
      <c r="AD17" s="33"/>
      <c r="AE17" s="205"/>
      <c r="AG17" s="33"/>
    </row>
    <row r="18" spans="1:49" x14ac:dyDescent="0.2">
      <c r="A18" s="1" t="s">
        <v>8</v>
      </c>
      <c r="B18" s="167">
        <v>11154.108381276152</v>
      </c>
      <c r="C18" s="167">
        <v>11353.705421569082</v>
      </c>
      <c r="D18" s="167">
        <v>11822.770559187324</v>
      </c>
      <c r="E18" s="167">
        <v>11921.423219175513</v>
      </c>
      <c r="F18" s="167">
        <v>11791.901811161679</v>
      </c>
      <c r="G18" s="167">
        <v>12182.127860285709</v>
      </c>
      <c r="H18" s="167">
        <v>12400.262287888288</v>
      </c>
      <c r="I18" s="167">
        <v>12628.252768614291</v>
      </c>
      <c r="J18" s="167">
        <v>12929.661661359714</v>
      </c>
      <c r="K18" s="167">
        <f t="shared" si="0"/>
        <v>13267.596674424985</v>
      </c>
      <c r="L18" s="134">
        <f t="shared" si="1"/>
        <v>2.6136415779168423</v>
      </c>
      <c r="M18" s="134">
        <f t="shared" si="2"/>
        <v>18.94807026168619</v>
      </c>
      <c r="O18" s="23">
        <v>9863.8666887648924</v>
      </c>
      <c r="P18" s="23">
        <v>20</v>
      </c>
      <c r="R18" s="33">
        <v>10740.279248705849</v>
      </c>
      <c r="S18" s="23">
        <v>22</v>
      </c>
      <c r="U18" s="33">
        <v>11154.108381276152</v>
      </c>
      <c r="V18" s="23">
        <v>24</v>
      </c>
      <c r="X18" s="33">
        <v>11353.705421569082</v>
      </c>
      <c r="Y18" s="23">
        <v>24</v>
      </c>
      <c r="AA18" s="33">
        <v>11822.770559187324</v>
      </c>
      <c r="AB18" s="37">
        <v>22</v>
      </c>
      <c r="AD18" s="33">
        <v>11921.423219175513</v>
      </c>
      <c r="AE18" s="205">
        <v>20</v>
      </c>
      <c r="AG18" s="33">
        <v>11791.901811161679</v>
      </c>
      <c r="AH18" s="23">
        <v>23</v>
      </c>
      <c r="AJ18" s="23">
        <v>12182.127860285709</v>
      </c>
      <c r="AK18" s="23">
        <v>22</v>
      </c>
      <c r="AM18" s="23">
        <v>12400.262287888288</v>
      </c>
      <c r="AN18" s="23">
        <v>22</v>
      </c>
      <c r="AP18" s="23">
        <v>12628.252768614291</v>
      </c>
      <c r="AQ18" s="23">
        <v>21</v>
      </c>
      <c r="AS18" s="23">
        <v>12929.661661359714</v>
      </c>
      <c r="AT18" s="23">
        <v>18</v>
      </c>
      <c r="AV18" s="23">
        <v>13267.596674424985</v>
      </c>
      <c r="AW18" s="23">
        <v>18</v>
      </c>
    </row>
    <row r="19" spans="1:49" x14ac:dyDescent="0.2">
      <c r="A19" s="1" t="s">
        <v>9</v>
      </c>
      <c r="B19" s="167">
        <v>11670.758133639183</v>
      </c>
      <c r="C19" s="167">
        <v>12138.884885097976</v>
      </c>
      <c r="D19" s="167">
        <v>12208.391819810426</v>
      </c>
      <c r="E19" s="167">
        <v>12401.752960251177</v>
      </c>
      <c r="F19" s="167">
        <v>12763.19739888221</v>
      </c>
      <c r="G19" s="167">
        <v>12947.231658460711</v>
      </c>
      <c r="H19" s="167">
        <v>13252.552367741277</v>
      </c>
      <c r="I19" s="167">
        <v>12995.895246904933</v>
      </c>
      <c r="J19" s="167">
        <v>13483.537475659294</v>
      </c>
      <c r="K19" s="167">
        <f t="shared" si="0"/>
        <v>13753.42932809772</v>
      </c>
      <c r="L19" s="134">
        <f t="shared" si="1"/>
        <v>2.0016397990930752</v>
      </c>
      <c r="M19" s="134">
        <f t="shared" si="2"/>
        <v>17.845209116754415</v>
      </c>
      <c r="O19" s="23">
        <v>10104.738120967239</v>
      </c>
      <c r="P19" s="23">
        <v>17</v>
      </c>
      <c r="R19" s="33">
        <v>11031.379863593813</v>
      </c>
      <c r="S19" s="23">
        <v>18</v>
      </c>
      <c r="U19" s="33">
        <v>11670.758133639183</v>
      </c>
      <c r="V19" s="23">
        <v>17</v>
      </c>
      <c r="X19" s="33">
        <v>12138.884885097976</v>
      </c>
      <c r="Y19" s="23">
        <v>16</v>
      </c>
      <c r="AA19" s="33">
        <v>12208.391819810426</v>
      </c>
      <c r="AB19" s="37">
        <v>16</v>
      </c>
      <c r="AD19" s="33">
        <v>12401.752960251177</v>
      </c>
      <c r="AE19" s="205">
        <v>16</v>
      </c>
      <c r="AG19" s="33">
        <v>12763.19739888221</v>
      </c>
      <c r="AH19" s="23">
        <v>13</v>
      </c>
      <c r="AJ19" s="23">
        <v>12947.231658460711</v>
      </c>
      <c r="AK19" s="23">
        <v>15</v>
      </c>
      <c r="AM19" s="23">
        <v>13252.552367741277</v>
      </c>
      <c r="AN19" s="23">
        <v>13</v>
      </c>
      <c r="AP19" s="23">
        <v>12995.895246904933</v>
      </c>
      <c r="AQ19" s="23">
        <v>16</v>
      </c>
      <c r="AS19" s="23">
        <v>13483.537475659294</v>
      </c>
      <c r="AT19" s="23">
        <v>15</v>
      </c>
      <c r="AV19" s="23">
        <v>13753.42932809772</v>
      </c>
      <c r="AW19" s="23">
        <v>15</v>
      </c>
    </row>
    <row r="20" spans="1:49" x14ac:dyDescent="0.2">
      <c r="A20" s="1" t="s">
        <v>10</v>
      </c>
      <c r="B20" s="167">
        <v>11431.301255284765</v>
      </c>
      <c r="C20" s="167">
        <v>11748.424282437449</v>
      </c>
      <c r="D20" s="167">
        <v>11938.836749694277</v>
      </c>
      <c r="E20" s="167">
        <v>11803.744238108215</v>
      </c>
      <c r="F20" s="167">
        <v>12327.394941102642</v>
      </c>
      <c r="G20" s="167">
        <v>12553.112158503633</v>
      </c>
      <c r="H20" s="167">
        <v>12740.764802161901</v>
      </c>
      <c r="I20" s="167">
        <v>12622.654601438044</v>
      </c>
      <c r="J20" s="167">
        <v>13100.766929287647</v>
      </c>
      <c r="K20" s="167">
        <f t="shared" si="0"/>
        <v>13641.141680111368</v>
      </c>
      <c r="L20" s="134">
        <f t="shared" si="1"/>
        <v>4.1247566172303776</v>
      </c>
      <c r="M20" s="134">
        <f t="shared" si="2"/>
        <v>19.33148620158164</v>
      </c>
      <c r="O20" s="23">
        <v>9866.7246426649581</v>
      </c>
      <c r="P20" s="23">
        <v>19</v>
      </c>
      <c r="R20" s="33">
        <v>10914.291779972766</v>
      </c>
      <c r="S20" s="23">
        <v>19</v>
      </c>
      <c r="U20" s="33">
        <v>11431.301255284765</v>
      </c>
      <c r="V20" s="23">
        <v>19</v>
      </c>
      <c r="X20" s="33">
        <v>11748.424282437449</v>
      </c>
      <c r="Y20" s="23">
        <v>19</v>
      </c>
      <c r="AA20" s="33">
        <v>11938.836749694277</v>
      </c>
      <c r="AB20" s="37">
        <v>18</v>
      </c>
      <c r="AD20" s="33">
        <v>11803.744238108215</v>
      </c>
      <c r="AE20" s="205">
        <v>22</v>
      </c>
      <c r="AG20" s="33">
        <v>12327.394941102642</v>
      </c>
      <c r="AH20" s="23">
        <v>18</v>
      </c>
      <c r="AJ20" s="23">
        <v>12553.112158503633</v>
      </c>
      <c r="AK20" s="23">
        <v>17</v>
      </c>
      <c r="AM20" s="23">
        <v>12740.764802161901</v>
      </c>
      <c r="AN20" s="23">
        <v>17</v>
      </c>
      <c r="AP20" s="23">
        <v>12622.654601438044</v>
      </c>
      <c r="AQ20" s="23">
        <v>22</v>
      </c>
      <c r="AS20" s="23">
        <v>13100.766929287647</v>
      </c>
      <c r="AT20" s="23">
        <v>16</v>
      </c>
      <c r="AV20" s="23">
        <v>13641.141680111368</v>
      </c>
      <c r="AW20" s="23">
        <v>17</v>
      </c>
    </row>
    <row r="21" spans="1:49" x14ac:dyDescent="0.2">
      <c r="A21" s="1" t="s">
        <v>11</v>
      </c>
      <c r="B21" s="167">
        <v>11785.746145791649</v>
      </c>
      <c r="C21" s="167">
        <v>12227.57994937773</v>
      </c>
      <c r="D21" s="167">
        <v>12088.290615351365</v>
      </c>
      <c r="E21" s="167">
        <v>12475.140883609343</v>
      </c>
      <c r="F21" s="167">
        <v>12741.759649881546</v>
      </c>
      <c r="G21" s="167">
        <v>13110.576669485399</v>
      </c>
      <c r="H21" s="167">
        <v>13427.308283624412</v>
      </c>
      <c r="I21" s="167">
        <v>13492.940628793867</v>
      </c>
      <c r="J21" s="167">
        <v>13734.870706813572</v>
      </c>
      <c r="K21" s="167">
        <f t="shared" si="0"/>
        <v>13856.650550777787</v>
      </c>
      <c r="L21" s="134">
        <f t="shared" si="1"/>
        <v>0.88664718120574137</v>
      </c>
      <c r="M21" s="134">
        <f t="shared" si="2"/>
        <v>17.571262602882374</v>
      </c>
      <c r="O21" s="23">
        <v>10233.843435031049</v>
      </c>
      <c r="P21" s="23">
        <v>16</v>
      </c>
      <c r="R21" s="33">
        <v>11368.917944036275</v>
      </c>
      <c r="S21" s="23">
        <v>14</v>
      </c>
      <c r="U21" s="33">
        <v>11785.746145791649</v>
      </c>
      <c r="V21" s="23">
        <v>15</v>
      </c>
      <c r="X21" s="33">
        <v>12227.57994937773</v>
      </c>
      <c r="Y21" s="23">
        <v>14</v>
      </c>
      <c r="AA21" s="33">
        <v>12088.290615351365</v>
      </c>
      <c r="AB21" s="37">
        <v>17</v>
      </c>
      <c r="AD21" s="33">
        <v>12475.140883609343</v>
      </c>
      <c r="AE21" s="205">
        <v>15</v>
      </c>
      <c r="AG21" s="33">
        <v>12741.759649881546</v>
      </c>
      <c r="AH21" s="23">
        <v>14</v>
      </c>
      <c r="AJ21" s="23">
        <v>13110.576669485399</v>
      </c>
      <c r="AK21" s="23">
        <v>13</v>
      </c>
      <c r="AM21" s="23">
        <v>13427.308283624412</v>
      </c>
      <c r="AN21" s="23">
        <v>12</v>
      </c>
      <c r="AP21" s="23">
        <v>13492.940628793867</v>
      </c>
      <c r="AQ21" s="23">
        <v>12</v>
      </c>
      <c r="AS21" s="23">
        <v>13734.870706813572</v>
      </c>
      <c r="AT21" s="23">
        <v>12</v>
      </c>
      <c r="AV21" s="23">
        <v>13856.650550777787</v>
      </c>
      <c r="AW21" s="23">
        <v>12</v>
      </c>
    </row>
    <row r="22" spans="1:49" x14ac:dyDescent="0.2">
      <c r="A22" s="1" t="s">
        <v>12</v>
      </c>
      <c r="B22" s="167">
        <v>12563.711808001446</v>
      </c>
      <c r="C22" s="167">
        <v>12336.046592069624</v>
      </c>
      <c r="D22" s="167">
        <v>12522.961831327455</v>
      </c>
      <c r="E22" s="167">
        <v>12708.167830052276</v>
      </c>
      <c r="F22" s="167">
        <v>13105.072028956809</v>
      </c>
      <c r="G22" s="167">
        <v>13184.033485392987</v>
      </c>
      <c r="H22" s="167">
        <v>13961.632144385869</v>
      </c>
      <c r="I22" s="167">
        <v>14506.551741852527</v>
      </c>
      <c r="J22" s="167">
        <v>14261.351516472456</v>
      </c>
      <c r="K22" s="167">
        <f t="shared" si="0"/>
        <v>14699.770755217085</v>
      </c>
      <c r="L22" s="134">
        <f t="shared" si="1"/>
        <v>3.0741773543568902</v>
      </c>
      <c r="M22" s="134">
        <f t="shared" si="2"/>
        <v>17.001814271601233</v>
      </c>
      <c r="O22" s="23">
        <v>11015.335742554556</v>
      </c>
      <c r="P22" s="23">
        <v>9</v>
      </c>
      <c r="R22" s="33">
        <v>12351.365764283411</v>
      </c>
      <c r="S22" s="23">
        <v>8</v>
      </c>
      <c r="U22" s="33">
        <v>12563.711808001446</v>
      </c>
      <c r="V22" s="23">
        <v>9</v>
      </c>
      <c r="X22" s="33">
        <v>12336.046592069624</v>
      </c>
      <c r="Y22" s="23">
        <v>12</v>
      </c>
      <c r="AA22" s="33">
        <v>12522.961831327455</v>
      </c>
      <c r="AB22" s="37">
        <v>14</v>
      </c>
      <c r="AD22" s="33">
        <v>12708.167830052276</v>
      </c>
      <c r="AE22" s="205">
        <v>12</v>
      </c>
      <c r="AG22" s="33">
        <v>13105.072028956809</v>
      </c>
      <c r="AH22" s="23">
        <v>10</v>
      </c>
      <c r="AJ22" s="23">
        <v>13184.033485392987</v>
      </c>
      <c r="AK22" s="23">
        <v>11</v>
      </c>
      <c r="AM22" s="23">
        <v>13961.632144385869</v>
      </c>
      <c r="AN22" s="23">
        <v>9</v>
      </c>
      <c r="AP22" s="23">
        <v>14506.551741852527</v>
      </c>
      <c r="AQ22" s="23">
        <v>7</v>
      </c>
      <c r="AS22" s="23">
        <v>14261.351516472456</v>
      </c>
      <c r="AT22" s="23">
        <v>8</v>
      </c>
      <c r="AV22" s="23">
        <v>14699.770755217085</v>
      </c>
      <c r="AW22" s="23">
        <v>9</v>
      </c>
    </row>
    <row r="23" spans="1:49" x14ac:dyDescent="0.2">
      <c r="A23" s="1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34"/>
      <c r="M23" s="134"/>
      <c r="R23" s="33"/>
      <c r="U23" s="33"/>
      <c r="X23" s="33"/>
      <c r="AA23" s="33"/>
      <c r="AB23" s="37"/>
      <c r="AD23" s="33"/>
      <c r="AE23" s="205"/>
      <c r="AG23" s="33"/>
    </row>
    <row r="24" spans="1:49" x14ac:dyDescent="0.2">
      <c r="A24" s="1" t="s">
        <v>13</v>
      </c>
      <c r="B24" s="167">
        <v>11719.204364608744</v>
      </c>
      <c r="C24" s="167">
        <v>11745.703567422308</v>
      </c>
      <c r="D24" s="167">
        <v>11887.707581603241</v>
      </c>
      <c r="E24" s="167">
        <v>12242.798688866807</v>
      </c>
      <c r="F24" s="167">
        <v>12267.918656749642</v>
      </c>
      <c r="G24" s="167">
        <v>12481.851443873888</v>
      </c>
      <c r="H24" s="167">
        <v>12661.419851816485</v>
      </c>
      <c r="I24" s="167">
        <v>12783.123102373145</v>
      </c>
      <c r="J24" s="167">
        <v>12592.950129933573</v>
      </c>
      <c r="K24" s="167">
        <f t="shared" si="0"/>
        <v>12682.334881888313</v>
      </c>
      <c r="L24" s="134">
        <f t="shared" si="1"/>
        <v>0.70979993593615009</v>
      </c>
      <c r="M24" s="134">
        <f t="shared" si="2"/>
        <v>8.2183951001670597</v>
      </c>
      <c r="O24" s="23">
        <v>10031.609692084086</v>
      </c>
      <c r="P24" s="23">
        <v>18</v>
      </c>
      <c r="R24" s="33">
        <v>11368.253159954627</v>
      </c>
      <c r="S24" s="23">
        <v>15</v>
      </c>
      <c r="U24" s="33">
        <v>11719.204364608744</v>
      </c>
      <c r="V24" s="23">
        <v>16</v>
      </c>
      <c r="X24" s="33">
        <v>11745.703567422308</v>
      </c>
      <c r="Y24" s="23">
        <v>20</v>
      </c>
      <c r="AA24" s="33">
        <v>11887.707581603241</v>
      </c>
      <c r="AB24" s="37">
        <v>20</v>
      </c>
      <c r="AD24" s="33">
        <v>12242.798688866807</v>
      </c>
      <c r="AE24" s="205">
        <v>17</v>
      </c>
      <c r="AG24" s="33">
        <v>12267.918656749642</v>
      </c>
      <c r="AH24" s="23">
        <v>20</v>
      </c>
      <c r="AJ24" s="23">
        <v>12481.851443873888</v>
      </c>
      <c r="AK24" s="23">
        <v>18</v>
      </c>
      <c r="AM24" s="23">
        <v>12661.419851816485</v>
      </c>
      <c r="AN24" s="23">
        <v>19</v>
      </c>
      <c r="AP24" s="23">
        <v>12783.123102373145</v>
      </c>
      <c r="AQ24" s="23">
        <v>18</v>
      </c>
      <c r="AS24" s="23">
        <v>12592.950129933573</v>
      </c>
      <c r="AT24" s="23">
        <v>22</v>
      </c>
      <c r="AV24" s="23">
        <v>12682.334881888313</v>
      </c>
      <c r="AW24" s="23">
        <v>24</v>
      </c>
    </row>
    <row r="25" spans="1:49" x14ac:dyDescent="0.2">
      <c r="A25" s="1" t="s">
        <v>14</v>
      </c>
      <c r="B25" s="167">
        <v>12092.767930823175</v>
      </c>
      <c r="C25" s="167">
        <v>12850.089953711242</v>
      </c>
      <c r="D25" s="167">
        <v>13165.617118106102</v>
      </c>
      <c r="E25" s="167">
        <v>14166.231563203179</v>
      </c>
      <c r="F25" s="167">
        <v>14251.39619441628</v>
      </c>
      <c r="G25" s="167">
        <v>14825.427895827803</v>
      </c>
      <c r="H25" s="167">
        <v>14834.375570070963</v>
      </c>
      <c r="I25" s="167">
        <v>14940.206926222525</v>
      </c>
      <c r="J25" s="167">
        <v>14902.572962402583</v>
      </c>
      <c r="K25" s="167">
        <f t="shared" si="0"/>
        <v>14948.831533540268</v>
      </c>
      <c r="L25" s="134">
        <f t="shared" si="1"/>
        <v>0.31040660733143155</v>
      </c>
      <c r="M25" s="134">
        <f t="shared" si="2"/>
        <v>23.617947677944699</v>
      </c>
      <c r="O25" s="23">
        <v>10678.690010247019</v>
      </c>
      <c r="P25" s="23">
        <v>12</v>
      </c>
      <c r="R25" s="33">
        <v>11695.915872380188</v>
      </c>
      <c r="S25" s="23">
        <v>11</v>
      </c>
      <c r="U25" s="33">
        <v>12092.767930823175</v>
      </c>
      <c r="V25" s="23">
        <v>12</v>
      </c>
      <c r="X25" s="33">
        <v>12850.089953711242</v>
      </c>
      <c r="Y25" s="23">
        <v>10</v>
      </c>
      <c r="AA25" s="33">
        <v>13165.617118106102</v>
      </c>
      <c r="AB25" s="37">
        <v>9</v>
      </c>
      <c r="AD25" s="33">
        <v>14166.231563203179</v>
      </c>
      <c r="AE25" s="205">
        <v>5</v>
      </c>
      <c r="AG25" s="33">
        <v>14251.39619441628</v>
      </c>
      <c r="AH25" s="23">
        <v>6</v>
      </c>
      <c r="AJ25" s="23">
        <v>14825.427895827803</v>
      </c>
      <c r="AK25" s="23">
        <v>5</v>
      </c>
      <c r="AM25" s="23">
        <v>14834.375570070963</v>
      </c>
      <c r="AN25" s="23">
        <v>6</v>
      </c>
      <c r="AP25" s="23">
        <v>14940.206926222525</v>
      </c>
      <c r="AQ25" s="23">
        <v>5</v>
      </c>
      <c r="AS25" s="23">
        <v>14902.572962402583</v>
      </c>
      <c r="AT25" s="23">
        <v>9</v>
      </c>
      <c r="AV25" s="23">
        <v>14948.831533540268</v>
      </c>
      <c r="AW25" s="23">
        <v>6</v>
      </c>
    </row>
    <row r="26" spans="1:49" x14ac:dyDescent="0.2">
      <c r="A26" s="1" t="s">
        <v>15</v>
      </c>
      <c r="B26" s="167">
        <v>11541.572850838389</v>
      </c>
      <c r="C26" s="167">
        <v>11868.611117824303</v>
      </c>
      <c r="D26" s="167">
        <v>12504.133976713347</v>
      </c>
      <c r="E26" s="167">
        <v>12551.432219329075</v>
      </c>
      <c r="F26" s="167">
        <v>12534.194802602993</v>
      </c>
      <c r="G26" s="167">
        <v>12443.171857803833</v>
      </c>
      <c r="H26" s="167">
        <v>12480.966393592184</v>
      </c>
      <c r="I26" s="167">
        <v>12508.10466542317</v>
      </c>
      <c r="J26" s="167">
        <v>12769.789705396426</v>
      </c>
      <c r="K26" s="167">
        <f t="shared" si="0"/>
        <v>13004.642272887</v>
      </c>
      <c r="L26" s="134">
        <f t="shared" si="1"/>
        <v>1.8391263514020673</v>
      </c>
      <c r="M26" s="134">
        <f t="shared" si="2"/>
        <v>12.676516805439846</v>
      </c>
      <c r="O26" s="23">
        <v>10247.463555605002</v>
      </c>
      <c r="P26" s="23">
        <v>15</v>
      </c>
      <c r="R26" s="33">
        <v>11140.837069707128</v>
      </c>
      <c r="S26" s="23">
        <v>17</v>
      </c>
      <c r="U26" s="33">
        <v>11541.572850838389</v>
      </c>
      <c r="V26" s="23">
        <v>18</v>
      </c>
      <c r="X26" s="33">
        <v>11868.611117824303</v>
      </c>
      <c r="Y26" s="23">
        <v>18</v>
      </c>
      <c r="AA26" s="33">
        <v>12504.133976713347</v>
      </c>
      <c r="AB26" s="37">
        <v>15</v>
      </c>
      <c r="AD26" s="33">
        <v>12551.432219329075</v>
      </c>
      <c r="AE26" s="205">
        <v>13</v>
      </c>
      <c r="AG26" s="33">
        <v>12534.194802602993</v>
      </c>
      <c r="AH26" s="23">
        <v>17</v>
      </c>
      <c r="AJ26" s="23">
        <v>12443.171857803833</v>
      </c>
      <c r="AK26" s="23">
        <v>19</v>
      </c>
      <c r="AM26" s="23">
        <v>12480.966393592184</v>
      </c>
      <c r="AN26" s="23">
        <v>20</v>
      </c>
      <c r="AP26" s="23">
        <v>12508.10466542317</v>
      </c>
      <c r="AQ26" s="23">
        <v>23</v>
      </c>
      <c r="AS26" s="23">
        <v>12769.789705396426</v>
      </c>
      <c r="AT26" s="23">
        <v>24</v>
      </c>
      <c r="AV26" s="23">
        <v>13004.642272887</v>
      </c>
      <c r="AW26" s="23">
        <v>21</v>
      </c>
    </row>
    <row r="27" spans="1:49" x14ac:dyDescent="0.2">
      <c r="A27" s="1" t="s">
        <v>16</v>
      </c>
      <c r="B27" s="167">
        <v>14166.281963868489</v>
      </c>
      <c r="C27" s="167">
        <v>14188.12693921024</v>
      </c>
      <c r="D27" s="167">
        <v>14691.616393766713</v>
      </c>
      <c r="E27" s="167">
        <v>14570.911969791028</v>
      </c>
      <c r="F27" s="167">
        <v>14694.013720264018</v>
      </c>
      <c r="G27" s="167">
        <v>15057.58998914871</v>
      </c>
      <c r="H27" s="167">
        <v>15397.459448043148</v>
      </c>
      <c r="I27" s="167">
        <v>15338.238096625191</v>
      </c>
      <c r="J27" s="167">
        <v>15562.056228376707</v>
      </c>
      <c r="K27" s="167">
        <f t="shared" si="0"/>
        <v>15448.581167697088</v>
      </c>
      <c r="L27" s="134">
        <f t="shared" si="1"/>
        <v>-0.72917780924542686</v>
      </c>
      <c r="M27" s="134">
        <f t="shared" si="2"/>
        <v>9.0517695969848724</v>
      </c>
      <c r="O27" s="23">
        <v>11940.456161547147</v>
      </c>
      <c r="P27" s="23">
        <v>6</v>
      </c>
      <c r="R27" s="33">
        <v>13174.184738569524</v>
      </c>
      <c r="S27" s="23">
        <v>5</v>
      </c>
      <c r="U27" s="33">
        <v>14166.281963868489</v>
      </c>
      <c r="V27" s="23">
        <v>6</v>
      </c>
      <c r="X27" s="33">
        <v>14188.12693921024</v>
      </c>
      <c r="Y27" s="23">
        <v>5</v>
      </c>
      <c r="AA27" s="33">
        <v>14691.616393766713</v>
      </c>
      <c r="AB27" s="37">
        <v>4</v>
      </c>
      <c r="AD27" s="33">
        <v>14570.911969791028</v>
      </c>
      <c r="AE27" s="205">
        <v>4</v>
      </c>
      <c r="AG27" s="33">
        <v>14694.013720264018</v>
      </c>
      <c r="AH27" s="23">
        <v>3</v>
      </c>
      <c r="AJ27" s="23">
        <v>15057.58998914871</v>
      </c>
      <c r="AK27" s="23">
        <v>3</v>
      </c>
      <c r="AM27" s="23">
        <v>15397.459448043148</v>
      </c>
      <c r="AN27" s="23">
        <v>2</v>
      </c>
      <c r="AP27" s="23">
        <v>15338.238096625191</v>
      </c>
      <c r="AQ27" s="23">
        <v>3</v>
      </c>
      <c r="AS27" s="23">
        <v>15562.056228376707</v>
      </c>
      <c r="AT27" s="23">
        <v>6</v>
      </c>
      <c r="AV27" s="23">
        <v>15448.581167697088</v>
      </c>
      <c r="AW27" s="23">
        <v>4</v>
      </c>
    </row>
    <row r="28" spans="1:49" x14ac:dyDescent="0.2">
      <c r="A28" s="1" t="s">
        <v>17</v>
      </c>
      <c r="B28" s="167">
        <v>14489.922108332314</v>
      </c>
      <c r="C28" s="167">
        <v>14652.050001716058</v>
      </c>
      <c r="D28" s="167">
        <v>14570.933611557593</v>
      </c>
      <c r="E28" s="167">
        <v>14038.215211731829</v>
      </c>
      <c r="F28" s="167">
        <v>14270.657651429645</v>
      </c>
      <c r="G28" s="167">
        <v>14080.499837535261</v>
      </c>
      <c r="H28" s="167">
        <v>14027.339437889619</v>
      </c>
      <c r="I28" s="167">
        <v>14235.986057359156</v>
      </c>
      <c r="J28" s="167">
        <v>15015.28541252134</v>
      </c>
      <c r="K28" s="167">
        <f t="shared" si="0"/>
        <v>14813.691552868298</v>
      </c>
      <c r="L28" s="134">
        <f t="shared" si="1"/>
        <v>-1.3425909272755547</v>
      </c>
      <c r="M28" s="134">
        <f t="shared" si="2"/>
        <v>2.2344457210698447</v>
      </c>
      <c r="O28" s="23">
        <v>12267.106358688829</v>
      </c>
      <c r="P28" s="23">
        <v>4</v>
      </c>
      <c r="R28" s="33">
        <v>12677.007037788653</v>
      </c>
      <c r="S28" s="23">
        <v>7</v>
      </c>
      <c r="U28" s="33">
        <v>14489.922108332314</v>
      </c>
      <c r="V28" s="23">
        <v>3</v>
      </c>
      <c r="X28" s="33">
        <v>14652.050001716058</v>
      </c>
      <c r="Y28" s="23">
        <v>3</v>
      </c>
      <c r="AA28" s="33">
        <v>14570.933611557593</v>
      </c>
      <c r="AB28" s="37">
        <v>5</v>
      </c>
      <c r="AD28" s="33">
        <v>14038.215211731829</v>
      </c>
      <c r="AE28" s="205">
        <v>6</v>
      </c>
      <c r="AG28" s="33">
        <v>14270.657651429645</v>
      </c>
      <c r="AH28" s="23">
        <v>5</v>
      </c>
      <c r="AJ28" s="23">
        <v>14080.499837535261</v>
      </c>
      <c r="AK28" s="23">
        <v>7</v>
      </c>
      <c r="AM28" s="23">
        <v>14027.339437889619</v>
      </c>
      <c r="AN28" s="23">
        <v>8</v>
      </c>
      <c r="AP28" s="23">
        <v>14235.986057359156</v>
      </c>
      <c r="AQ28" s="23">
        <v>9</v>
      </c>
      <c r="AS28" s="23">
        <v>15015.28541252134</v>
      </c>
      <c r="AT28" s="23">
        <v>5</v>
      </c>
      <c r="AV28" s="23">
        <v>14813.691552868298</v>
      </c>
      <c r="AW28" s="23">
        <v>8</v>
      </c>
    </row>
    <row r="29" spans="1:49" x14ac:dyDescent="0.2">
      <c r="A29" s="1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34"/>
      <c r="M29" s="134"/>
      <c r="R29" s="33"/>
      <c r="U29" s="33"/>
      <c r="X29" s="33"/>
      <c r="AA29" s="33"/>
      <c r="AB29" s="37"/>
      <c r="AD29" s="33"/>
      <c r="AE29" s="205"/>
      <c r="AG29" s="33"/>
    </row>
    <row r="30" spans="1:49" x14ac:dyDescent="0.2">
      <c r="A30" s="1" t="s">
        <v>18</v>
      </c>
      <c r="B30" s="167">
        <v>14968.880847731429</v>
      </c>
      <c r="C30" s="167">
        <v>15180.335976532137</v>
      </c>
      <c r="D30" s="167">
        <v>15021.208013605725</v>
      </c>
      <c r="E30" s="167">
        <v>14662.335811722347</v>
      </c>
      <c r="F30" s="167">
        <v>14891.246462863784</v>
      </c>
      <c r="G30" s="167">
        <v>14985.382090785948</v>
      </c>
      <c r="H30" s="167">
        <v>15002.121075577415</v>
      </c>
      <c r="I30" s="167">
        <v>15011.872721439622</v>
      </c>
      <c r="J30" s="167">
        <v>15605.395797219167</v>
      </c>
      <c r="K30" s="167">
        <f t="shared" si="0"/>
        <v>15829.454619872609</v>
      </c>
      <c r="L30" s="134">
        <f t="shared" si="1"/>
        <v>1.435777890961077</v>
      </c>
      <c r="M30" s="134">
        <f t="shared" si="2"/>
        <v>5.7490855922712658</v>
      </c>
      <c r="O30" s="23">
        <v>13536.029446550056</v>
      </c>
      <c r="P30" s="23">
        <v>1</v>
      </c>
      <c r="R30" s="33">
        <v>14543.269983463701</v>
      </c>
      <c r="S30" s="23">
        <v>1</v>
      </c>
      <c r="U30" s="33">
        <v>14968.880847731429</v>
      </c>
      <c r="V30" s="23">
        <v>2</v>
      </c>
      <c r="X30" s="33">
        <v>15180.335976532137</v>
      </c>
      <c r="Y30" s="23">
        <v>2</v>
      </c>
      <c r="AA30" s="33">
        <v>15021.208013605725</v>
      </c>
      <c r="AB30" s="37">
        <v>3</v>
      </c>
      <c r="AD30" s="33">
        <v>14662.335811722347</v>
      </c>
      <c r="AE30" s="205">
        <v>3</v>
      </c>
      <c r="AG30" s="33">
        <v>14891.246462863784</v>
      </c>
      <c r="AH30" s="23">
        <v>2</v>
      </c>
      <c r="AJ30" s="23">
        <v>14985.382090785948</v>
      </c>
      <c r="AK30" s="23">
        <v>4</v>
      </c>
      <c r="AM30" s="23">
        <v>15002.121075577415</v>
      </c>
      <c r="AN30" s="23">
        <v>4</v>
      </c>
      <c r="AP30" s="23">
        <v>15011.872721439622</v>
      </c>
      <c r="AQ30" s="23">
        <v>4</v>
      </c>
      <c r="AS30" s="23">
        <v>15605.395797219167</v>
      </c>
      <c r="AT30" s="23">
        <v>4</v>
      </c>
      <c r="AV30" s="23">
        <v>15829.454619872609</v>
      </c>
      <c r="AW30" s="23">
        <v>3</v>
      </c>
    </row>
    <row r="31" spans="1:49" x14ac:dyDescent="0.2">
      <c r="A31" s="1" t="s">
        <v>19</v>
      </c>
      <c r="B31" s="167">
        <v>13183.174566977083</v>
      </c>
      <c r="C31" s="167">
        <v>13490.802920892587</v>
      </c>
      <c r="D31" s="167">
        <v>13276.18335568196</v>
      </c>
      <c r="E31" s="167">
        <v>13265.937013999417</v>
      </c>
      <c r="F31" s="167">
        <v>13784.445697029005</v>
      </c>
      <c r="G31" s="167">
        <v>13659.015203252369</v>
      </c>
      <c r="H31" s="167">
        <v>14101.710678278898</v>
      </c>
      <c r="I31" s="167">
        <v>14390.277094058325</v>
      </c>
      <c r="J31" s="167">
        <v>14613.201342358949</v>
      </c>
      <c r="K31" s="167">
        <f t="shared" si="0"/>
        <v>14850.157618513133</v>
      </c>
      <c r="L31" s="134">
        <f t="shared" si="1"/>
        <v>1.6215220101520404</v>
      </c>
      <c r="M31" s="134">
        <f t="shared" si="2"/>
        <v>12.644777197381003</v>
      </c>
      <c r="O31" s="23">
        <v>11188.895604281497</v>
      </c>
      <c r="P31" s="23">
        <v>7</v>
      </c>
      <c r="R31" s="33">
        <v>13023.849884685236</v>
      </c>
      <c r="S31" s="23">
        <v>6</v>
      </c>
      <c r="U31" s="33">
        <v>13183.174566977083</v>
      </c>
      <c r="V31" s="23">
        <v>8</v>
      </c>
      <c r="X31" s="33">
        <v>13490.802920892587</v>
      </c>
      <c r="Y31" s="23">
        <v>7</v>
      </c>
      <c r="AA31" s="33">
        <v>13276.18335568196</v>
      </c>
      <c r="AB31" s="37">
        <v>8</v>
      </c>
      <c r="AD31" s="33">
        <v>13265.937013999417</v>
      </c>
      <c r="AE31" s="205">
        <v>9</v>
      </c>
      <c r="AG31" s="33">
        <v>13784.445697029005</v>
      </c>
      <c r="AH31" s="23">
        <v>7</v>
      </c>
      <c r="AJ31" s="23">
        <v>13659.015203252369</v>
      </c>
      <c r="AK31" s="23">
        <v>9</v>
      </c>
      <c r="AM31" s="23">
        <v>14101.710678278898</v>
      </c>
      <c r="AN31" s="23">
        <v>7</v>
      </c>
      <c r="AP31" s="23">
        <v>14390.277094058325</v>
      </c>
      <c r="AQ31" s="23">
        <v>8</v>
      </c>
      <c r="AS31" s="23">
        <v>14613.201342358949</v>
      </c>
      <c r="AT31" s="23">
        <v>7</v>
      </c>
      <c r="AV31" s="23">
        <v>14850.157618513133</v>
      </c>
      <c r="AW31" s="23">
        <v>7</v>
      </c>
    </row>
    <row r="32" spans="1:49" x14ac:dyDescent="0.2">
      <c r="A32" s="1" t="s">
        <v>20</v>
      </c>
      <c r="B32" s="167">
        <v>11272.520922459893</v>
      </c>
      <c r="C32" s="167">
        <v>11670.799204362709</v>
      </c>
      <c r="D32" s="167">
        <v>11842.017623508138</v>
      </c>
      <c r="E32" s="167">
        <v>11245.945795244708</v>
      </c>
      <c r="F32" s="167">
        <v>11593.06867202479</v>
      </c>
      <c r="G32" s="167">
        <v>11934.718383046134</v>
      </c>
      <c r="H32" s="167">
        <v>12457.185979931039</v>
      </c>
      <c r="I32" s="167">
        <v>12660.520840733965</v>
      </c>
      <c r="J32" s="167">
        <v>12821.140764905647</v>
      </c>
      <c r="K32" s="167">
        <f t="shared" si="0"/>
        <v>13118.026297056957</v>
      </c>
      <c r="L32" s="134">
        <f t="shared" si="1"/>
        <v>2.315593733780319</v>
      </c>
      <c r="M32" s="134">
        <f t="shared" si="2"/>
        <v>16.371718334272444</v>
      </c>
      <c r="O32" s="23">
        <v>9660.4704799404772</v>
      </c>
      <c r="P32" s="23">
        <v>23</v>
      </c>
      <c r="R32" s="33">
        <v>10633.586313538195</v>
      </c>
      <c r="S32" s="23">
        <v>24</v>
      </c>
      <c r="U32" s="33">
        <v>11272.520922459893</v>
      </c>
      <c r="V32" s="23">
        <v>22</v>
      </c>
      <c r="X32" s="33">
        <v>11670.799204362709</v>
      </c>
      <c r="Y32" s="23">
        <v>22</v>
      </c>
      <c r="AA32" s="33">
        <v>11842.017623508138</v>
      </c>
      <c r="AB32" s="37">
        <v>21</v>
      </c>
      <c r="AD32" s="33">
        <v>11245.945795244708</v>
      </c>
      <c r="AE32" s="205">
        <v>24</v>
      </c>
      <c r="AG32" s="33">
        <v>11593.06867202479</v>
      </c>
      <c r="AH32" s="23">
        <v>24</v>
      </c>
      <c r="AJ32" s="23">
        <v>11934.718383046134</v>
      </c>
      <c r="AK32" s="23">
        <v>24</v>
      </c>
      <c r="AM32" s="23">
        <v>12457.185979931039</v>
      </c>
      <c r="AN32" s="23">
        <v>21</v>
      </c>
      <c r="AP32" s="23">
        <v>12660.520840733965</v>
      </c>
      <c r="AQ32" s="23">
        <v>19</v>
      </c>
      <c r="AS32" s="23">
        <v>12821.140764905647</v>
      </c>
      <c r="AT32" s="23">
        <v>20</v>
      </c>
      <c r="AV32" s="23">
        <v>13118.026297056957</v>
      </c>
      <c r="AW32" s="23">
        <v>20</v>
      </c>
    </row>
    <row r="33" spans="1:49" x14ac:dyDescent="0.2">
      <c r="A33" s="1" t="s">
        <v>21</v>
      </c>
      <c r="B33" s="167">
        <v>11386.413475546304</v>
      </c>
      <c r="C33" s="167">
        <v>12081.611026920618</v>
      </c>
      <c r="D33" s="167">
        <v>11774.197153112</v>
      </c>
      <c r="E33" s="167">
        <v>11812.134808142495</v>
      </c>
      <c r="F33" s="167">
        <v>12312.50232108658</v>
      </c>
      <c r="G33" s="167">
        <v>12388.626784179023</v>
      </c>
      <c r="H33" s="167">
        <v>12171.329764683094</v>
      </c>
      <c r="I33" s="167">
        <v>12636.717817281939</v>
      </c>
      <c r="J33" s="167">
        <v>13026.532097979163</v>
      </c>
      <c r="K33" s="167">
        <f t="shared" si="0"/>
        <v>12906.589932046201</v>
      </c>
      <c r="L33" s="134">
        <f t="shared" si="1"/>
        <v>-0.92075285295284981</v>
      </c>
      <c r="M33" s="134">
        <f t="shared" si="2"/>
        <v>13.350792677296145</v>
      </c>
      <c r="O33" s="23">
        <v>9769.001769982553</v>
      </c>
      <c r="P33" s="23">
        <v>21</v>
      </c>
      <c r="R33" s="33">
        <v>10828.813262913305</v>
      </c>
      <c r="S33" s="23">
        <v>21</v>
      </c>
      <c r="U33" s="33">
        <v>11386.413475546304</v>
      </c>
      <c r="V33" s="23">
        <v>20</v>
      </c>
      <c r="X33" s="33">
        <v>12081.611026920618</v>
      </c>
      <c r="Y33" s="23">
        <v>17</v>
      </c>
      <c r="AA33" s="33">
        <v>11774.197153112</v>
      </c>
      <c r="AB33" s="37">
        <v>23</v>
      </c>
      <c r="AD33" s="33">
        <v>11812.134808142495</v>
      </c>
      <c r="AE33" s="205">
        <v>21</v>
      </c>
      <c r="AG33" s="33">
        <v>12312.50232108658</v>
      </c>
      <c r="AH33" s="23">
        <v>19</v>
      </c>
      <c r="AJ33" s="23">
        <v>12388.626784179023</v>
      </c>
      <c r="AK33" s="23">
        <v>21</v>
      </c>
      <c r="AM33" s="23">
        <v>12171.329764683094</v>
      </c>
      <c r="AN33" s="23">
        <v>23</v>
      </c>
      <c r="AP33" s="23">
        <v>12636.717817281939</v>
      </c>
      <c r="AQ33" s="23">
        <v>20</v>
      </c>
      <c r="AS33" s="23">
        <v>13026.532097979163</v>
      </c>
      <c r="AT33" s="23">
        <v>19</v>
      </c>
      <c r="AV33" s="23">
        <v>12906.589932046201</v>
      </c>
      <c r="AW33" s="23">
        <v>22</v>
      </c>
    </row>
    <row r="34" spans="1:49" x14ac:dyDescent="0.2">
      <c r="A34" s="1" t="s">
        <v>22</v>
      </c>
      <c r="B34" s="167">
        <v>14239.571623327443</v>
      </c>
      <c r="C34" s="167">
        <v>14342.037335585423</v>
      </c>
      <c r="D34" s="167">
        <v>13904.013754042413</v>
      </c>
      <c r="E34" s="167">
        <v>14025.211029793451</v>
      </c>
      <c r="F34" s="167">
        <v>13637.093674537877</v>
      </c>
      <c r="G34" s="167">
        <v>14401.686676187246</v>
      </c>
      <c r="H34" s="167">
        <v>15370.386112316479</v>
      </c>
      <c r="I34" s="167">
        <v>15926.638666450533</v>
      </c>
      <c r="J34" s="167">
        <v>15427.29535931749</v>
      </c>
      <c r="K34" s="167">
        <f t="shared" si="0"/>
        <v>16562.527083333334</v>
      </c>
      <c r="L34" s="134">
        <f t="shared" si="1"/>
        <v>7.3585920122428226</v>
      </c>
      <c r="M34" s="134">
        <f t="shared" si="2"/>
        <v>16.313380215739048</v>
      </c>
      <c r="O34" s="23">
        <v>12114.58116771507</v>
      </c>
      <c r="P34" s="23">
        <v>5</v>
      </c>
      <c r="R34" s="33">
        <v>13950.271293123127</v>
      </c>
      <c r="S34" s="23">
        <v>4</v>
      </c>
      <c r="U34" s="33">
        <v>14239.571623327443</v>
      </c>
      <c r="V34" s="23">
        <v>5</v>
      </c>
      <c r="X34" s="33">
        <v>14342.037335585423</v>
      </c>
      <c r="Y34" s="23">
        <v>4</v>
      </c>
      <c r="AA34" s="33">
        <v>13904.013754042413</v>
      </c>
      <c r="AB34" s="37">
        <v>6</v>
      </c>
      <c r="AD34" s="33">
        <v>14025.211029793451</v>
      </c>
      <c r="AE34" s="205">
        <v>7</v>
      </c>
      <c r="AG34" s="33">
        <v>13637.093674537877</v>
      </c>
      <c r="AH34" s="23">
        <v>9</v>
      </c>
      <c r="AJ34" s="23">
        <v>14401.686676187246</v>
      </c>
      <c r="AK34" s="23">
        <v>6</v>
      </c>
      <c r="AM34" s="23">
        <v>15370.386112316479</v>
      </c>
      <c r="AN34" s="23">
        <v>3</v>
      </c>
      <c r="AP34" s="23">
        <v>15926.638666450533</v>
      </c>
      <c r="AQ34" s="23">
        <v>2</v>
      </c>
      <c r="AS34" s="23">
        <v>15427.29535931749</v>
      </c>
      <c r="AT34" s="23">
        <v>3</v>
      </c>
      <c r="AV34" s="23">
        <v>16562.527083333334</v>
      </c>
      <c r="AW34" s="23">
        <v>2</v>
      </c>
    </row>
    <row r="35" spans="1:49" x14ac:dyDescent="0.2">
      <c r="A35" s="1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34"/>
      <c r="M35" s="134"/>
      <c r="R35" s="33"/>
      <c r="U35" s="33"/>
      <c r="X35" s="33"/>
      <c r="AA35" s="33"/>
      <c r="AB35" s="37"/>
      <c r="AD35" s="33"/>
      <c r="AE35" s="205"/>
      <c r="AG35" s="33"/>
    </row>
    <row r="36" spans="1:49" x14ac:dyDescent="0.2">
      <c r="A36" s="1" t="s">
        <v>23</v>
      </c>
      <c r="B36" s="167">
        <v>11159.501535690366</v>
      </c>
      <c r="C36" s="167">
        <v>11522.814564981436</v>
      </c>
      <c r="D36" s="167">
        <v>11715.627979215311</v>
      </c>
      <c r="E36" s="167">
        <v>11282.646070682295</v>
      </c>
      <c r="F36" s="167">
        <v>11854.761826862157</v>
      </c>
      <c r="G36" s="167">
        <v>12033.606245594689</v>
      </c>
      <c r="H36" s="167">
        <v>11869.395111395317</v>
      </c>
      <c r="I36" s="167">
        <v>12384.529437253485</v>
      </c>
      <c r="J36" s="167">
        <v>12579.335170432869</v>
      </c>
      <c r="K36" s="167">
        <f t="shared" si="0"/>
        <v>12731.174862350905</v>
      </c>
      <c r="L36" s="134">
        <f t="shared" si="1"/>
        <v>1.2070565722338642</v>
      </c>
      <c r="M36" s="134">
        <f t="shared" si="2"/>
        <v>14.083723378091811</v>
      </c>
      <c r="O36" s="23">
        <v>10363.763069147821</v>
      </c>
      <c r="P36" s="23">
        <v>14</v>
      </c>
      <c r="R36" s="33">
        <v>10702.240362906503</v>
      </c>
      <c r="S36" s="23">
        <v>23</v>
      </c>
      <c r="U36" s="33">
        <v>11159.501535690366</v>
      </c>
      <c r="V36" s="23">
        <v>23</v>
      </c>
      <c r="X36" s="33">
        <v>11522.814564981436</v>
      </c>
      <c r="Y36" s="23">
        <v>23</v>
      </c>
      <c r="AA36" s="33">
        <v>11715.627979215311</v>
      </c>
      <c r="AB36" s="37">
        <v>24</v>
      </c>
      <c r="AD36" s="33">
        <v>11282.646070682295</v>
      </c>
      <c r="AE36" s="205">
        <v>23</v>
      </c>
      <c r="AG36" s="33">
        <v>11854.761826862157</v>
      </c>
      <c r="AH36" s="23">
        <v>22</v>
      </c>
      <c r="AJ36" s="23">
        <v>12033.606245594689</v>
      </c>
      <c r="AK36" s="23">
        <v>23</v>
      </c>
      <c r="AM36" s="23">
        <v>11869.395111395317</v>
      </c>
      <c r="AN36" s="23">
        <v>24</v>
      </c>
      <c r="AP36" s="23">
        <v>12384.529437253485</v>
      </c>
      <c r="AQ36" s="23">
        <v>24</v>
      </c>
      <c r="AS36" s="23">
        <v>12579.335170432869</v>
      </c>
      <c r="AT36" s="23">
        <v>23</v>
      </c>
      <c r="AV36" s="23">
        <v>12731.174862350905</v>
      </c>
      <c r="AW36" s="23">
        <v>23</v>
      </c>
    </row>
    <row r="37" spans="1:49" x14ac:dyDescent="0.2">
      <c r="A37" s="1" t="s">
        <v>24</v>
      </c>
      <c r="B37" s="167">
        <v>11276.205135611362</v>
      </c>
      <c r="C37" s="167">
        <v>11705.403208968559</v>
      </c>
      <c r="D37" s="167">
        <v>11901.276739854811</v>
      </c>
      <c r="E37" s="167">
        <v>12191.101163926014</v>
      </c>
      <c r="F37" s="167">
        <v>12157.337914856098</v>
      </c>
      <c r="G37" s="167">
        <v>12413.117133679851</v>
      </c>
      <c r="H37" s="167">
        <v>12720.11983755728</v>
      </c>
      <c r="I37" s="167">
        <v>12800.959162330671</v>
      </c>
      <c r="J37" s="167">
        <v>12747.6878949559</v>
      </c>
      <c r="K37" s="167">
        <f t="shared" si="0"/>
        <v>13219.861579741439</v>
      </c>
      <c r="L37" s="134">
        <f t="shared" si="1"/>
        <v>3.703994706148809</v>
      </c>
      <c r="M37" s="134">
        <f t="shared" si="2"/>
        <v>17.236795719437723</v>
      </c>
      <c r="O37" s="23">
        <v>9631.5995657121512</v>
      </c>
      <c r="P37" s="23">
        <v>24</v>
      </c>
      <c r="R37" s="33">
        <v>10891.361136059544</v>
      </c>
      <c r="S37" s="23">
        <v>20</v>
      </c>
      <c r="U37" s="33">
        <v>11276.205135611362</v>
      </c>
      <c r="V37" s="23">
        <v>21</v>
      </c>
      <c r="X37" s="33">
        <v>11705.403208968559</v>
      </c>
      <c r="Y37" s="23">
        <v>21</v>
      </c>
      <c r="AA37" s="33">
        <v>11901.276739854811</v>
      </c>
      <c r="AB37" s="37">
        <v>19</v>
      </c>
      <c r="AD37" s="33">
        <v>12191.101163926014</v>
      </c>
      <c r="AE37" s="205">
        <v>19</v>
      </c>
      <c r="AG37" s="33">
        <v>12157.337914856098</v>
      </c>
      <c r="AH37" s="23">
        <v>21</v>
      </c>
      <c r="AJ37" s="23">
        <v>12413.117133679851</v>
      </c>
      <c r="AK37" s="23">
        <v>20</v>
      </c>
      <c r="AM37" s="23">
        <v>12720.11983755728</v>
      </c>
      <c r="AN37" s="23">
        <v>18</v>
      </c>
      <c r="AP37" s="23">
        <v>12800.959162330671</v>
      </c>
      <c r="AQ37" s="23">
        <v>17</v>
      </c>
      <c r="AS37" s="23">
        <v>12747.6878949559</v>
      </c>
      <c r="AT37" s="23">
        <v>21</v>
      </c>
      <c r="AV37" s="23">
        <v>13219.861579741439</v>
      </c>
      <c r="AW37" s="23">
        <v>19</v>
      </c>
    </row>
    <row r="38" spans="1:49" x14ac:dyDescent="0.2">
      <c r="A38" s="1" t="s">
        <v>25</v>
      </c>
      <c r="B38" s="167">
        <v>12053.764281300068</v>
      </c>
      <c r="C38" s="167">
        <v>12456.817127276443</v>
      </c>
      <c r="D38" s="167">
        <v>12577.308295637491</v>
      </c>
      <c r="E38" s="167">
        <v>12239.479140073645</v>
      </c>
      <c r="F38" s="167">
        <v>12609.803063472784</v>
      </c>
      <c r="G38" s="167">
        <v>12900.613179277572</v>
      </c>
      <c r="H38" s="167">
        <v>13094.480685216451</v>
      </c>
      <c r="I38" s="167">
        <v>13320.552302170428</v>
      </c>
      <c r="J38" s="167">
        <v>13358.123564382377</v>
      </c>
      <c r="K38" s="167">
        <f t="shared" si="0"/>
        <v>13843.108777517878</v>
      </c>
      <c r="L38" s="134">
        <f t="shared" si="1"/>
        <v>3.6306387704681002</v>
      </c>
      <c r="M38" s="134">
        <f t="shared" si="2"/>
        <v>14.844694607092647</v>
      </c>
      <c r="O38" s="23">
        <v>10609.211792991189</v>
      </c>
      <c r="P38" s="23">
        <v>13</v>
      </c>
      <c r="R38" s="33">
        <v>11754.41760423501</v>
      </c>
      <c r="S38" s="23">
        <v>10</v>
      </c>
      <c r="U38" s="33">
        <v>12053.764281300068</v>
      </c>
      <c r="V38" s="23">
        <v>13</v>
      </c>
      <c r="X38" s="33">
        <v>12456.817127276443</v>
      </c>
      <c r="Y38" s="23">
        <v>11</v>
      </c>
      <c r="AA38" s="33">
        <v>12577.308295637491</v>
      </c>
      <c r="AB38" s="37">
        <v>13</v>
      </c>
      <c r="AD38" s="33">
        <v>12239.479140073645</v>
      </c>
      <c r="AE38" s="205">
        <v>18</v>
      </c>
      <c r="AG38" s="33">
        <v>12609.803063472784</v>
      </c>
      <c r="AH38" s="23">
        <v>16</v>
      </c>
      <c r="AJ38" s="23">
        <v>12900.613179277572</v>
      </c>
      <c r="AK38" s="23">
        <v>16</v>
      </c>
      <c r="AM38" s="23">
        <v>13094.480685216451</v>
      </c>
      <c r="AN38" s="23">
        <v>15</v>
      </c>
      <c r="AP38" s="23">
        <v>13320.552302170428</v>
      </c>
      <c r="AQ38" s="23">
        <v>13</v>
      </c>
      <c r="AS38" s="23">
        <v>13358.123564382377</v>
      </c>
      <c r="AT38" s="23">
        <v>14</v>
      </c>
      <c r="AV38" s="23">
        <v>13843.108777517878</v>
      </c>
      <c r="AW38" s="23">
        <v>13</v>
      </c>
    </row>
    <row r="39" spans="1:49" x14ac:dyDescent="0.2">
      <c r="A39" s="7" t="s">
        <v>26</v>
      </c>
      <c r="B39" s="167">
        <v>15497.588828859423</v>
      </c>
      <c r="C39" s="167">
        <v>15728.940858239328</v>
      </c>
      <c r="D39" s="167">
        <v>16043.660842959873</v>
      </c>
      <c r="E39" s="167">
        <v>16276.964703419251</v>
      </c>
      <c r="F39" s="167">
        <v>16219.82542594408</v>
      </c>
      <c r="G39" s="167">
        <v>16541.312576959859</v>
      </c>
      <c r="H39" s="167">
        <v>16960.4681842436</v>
      </c>
      <c r="I39" s="167">
        <v>17168.21622383095</v>
      </c>
      <c r="J39" s="167">
        <v>17330.37536746234</v>
      </c>
      <c r="K39" s="167">
        <f t="shared" si="0"/>
        <v>17813.870046603985</v>
      </c>
      <c r="L39" s="134">
        <f t="shared" si="1"/>
        <v>2.7898684759558185</v>
      </c>
      <c r="M39" s="134">
        <f t="shared" si="2"/>
        <v>14.946074794752652</v>
      </c>
      <c r="O39" s="23">
        <v>12962.303789524605</v>
      </c>
      <c r="P39" s="23">
        <v>2</v>
      </c>
      <c r="R39" s="33">
        <v>14459.288958502473</v>
      </c>
      <c r="S39" s="23">
        <v>2</v>
      </c>
      <c r="U39" s="33">
        <v>15497.588828859423</v>
      </c>
      <c r="V39" s="23">
        <v>1</v>
      </c>
      <c r="X39" s="33">
        <v>15728.940858239328</v>
      </c>
      <c r="Y39" s="23">
        <v>1</v>
      </c>
      <c r="AA39" s="33">
        <v>16043.660842959873</v>
      </c>
      <c r="AB39" s="37">
        <v>1</v>
      </c>
      <c r="AD39" s="257">
        <v>16276.964703419251</v>
      </c>
      <c r="AE39" s="206">
        <v>1</v>
      </c>
      <c r="AG39" s="257">
        <v>16219.82542594408</v>
      </c>
      <c r="AH39" s="30">
        <v>1</v>
      </c>
      <c r="AJ39" s="30">
        <v>16541.312576959859</v>
      </c>
      <c r="AK39" s="30">
        <v>1</v>
      </c>
      <c r="AM39" s="30">
        <v>16960.4681842436</v>
      </c>
      <c r="AN39" s="30">
        <v>1</v>
      </c>
      <c r="AP39" s="23">
        <v>17168.21622383095</v>
      </c>
      <c r="AQ39" s="23">
        <v>1</v>
      </c>
      <c r="AS39" s="23">
        <v>17330.37536746234</v>
      </c>
      <c r="AT39" s="23">
        <v>1</v>
      </c>
      <c r="AV39" s="23">
        <v>17813.870046603985</v>
      </c>
      <c r="AW39" s="23">
        <v>1</v>
      </c>
    </row>
    <row r="40" spans="1:49" x14ac:dyDescent="0.2">
      <c r="A40" s="16" t="s">
        <v>197</v>
      </c>
      <c r="B40" s="16"/>
      <c r="C40" s="16"/>
      <c r="D40" s="16"/>
      <c r="E40" s="192"/>
      <c r="F40" s="192"/>
      <c r="G40" s="192"/>
      <c r="H40" s="192"/>
      <c r="I40" s="192"/>
      <c r="J40" s="192"/>
      <c r="K40" s="192"/>
      <c r="L40" s="192"/>
      <c r="M40" s="192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49" x14ac:dyDescent="0.2">
      <c r="A41" s="1" t="s">
        <v>140</v>
      </c>
      <c r="B41" s="1"/>
      <c r="C41" s="1"/>
      <c r="D41" s="1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49" x14ac:dyDescent="0.2">
      <c r="A42" s="1"/>
      <c r="B42" s="1"/>
      <c r="C42" s="1"/>
      <c r="D42" s="1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49" x14ac:dyDescent="0.2">
      <c r="E43" s="34"/>
      <c r="F43" s="34"/>
      <c r="G43" s="34"/>
      <c r="H43" s="34"/>
      <c r="I43" s="34"/>
      <c r="J43" s="34"/>
      <c r="K43" s="34"/>
      <c r="L43" s="34"/>
      <c r="M43" s="34"/>
    </row>
    <row r="44" spans="1:49" x14ac:dyDescent="0.2">
      <c r="E44" s="34"/>
      <c r="F44" s="34"/>
      <c r="G44" s="34"/>
      <c r="H44" s="34"/>
      <c r="I44" s="34"/>
      <c r="J44" s="34"/>
      <c r="K44" s="34"/>
      <c r="L44" s="34"/>
      <c r="M44" s="34"/>
    </row>
    <row r="45" spans="1:49" x14ac:dyDescent="0.2">
      <c r="E45" s="34"/>
      <c r="F45" s="34"/>
      <c r="G45" s="34"/>
      <c r="H45" s="34"/>
      <c r="I45" s="34"/>
      <c r="J45" s="34"/>
      <c r="K45" s="34"/>
      <c r="L45" s="34"/>
      <c r="M45" s="34"/>
    </row>
    <row r="46" spans="1:49" x14ac:dyDescent="0.2">
      <c r="E46" s="34"/>
      <c r="F46" s="34"/>
      <c r="G46" s="34"/>
      <c r="H46" s="34"/>
      <c r="I46" s="34"/>
      <c r="J46" s="34"/>
      <c r="K46" s="34"/>
      <c r="L46" s="34"/>
      <c r="M46" s="34"/>
    </row>
    <row r="47" spans="1:49" x14ac:dyDescent="0.2">
      <c r="E47" s="34"/>
      <c r="F47" s="34"/>
      <c r="G47" s="34"/>
      <c r="H47" s="34"/>
      <c r="I47" s="34"/>
      <c r="J47" s="34"/>
      <c r="K47" s="34"/>
      <c r="L47" s="34"/>
      <c r="M47" s="34"/>
    </row>
    <row r="48" spans="1:49" x14ac:dyDescent="0.2">
      <c r="E48" s="34"/>
      <c r="F48" s="34"/>
      <c r="G48" s="34"/>
      <c r="H48" s="34"/>
      <c r="I48" s="34"/>
      <c r="J48" s="34"/>
      <c r="K48" s="34"/>
      <c r="L48" s="34"/>
      <c r="M48" s="34"/>
    </row>
    <row r="49" spans="5:13" x14ac:dyDescent="0.2">
      <c r="E49" s="34"/>
      <c r="F49" s="34"/>
      <c r="G49" s="34"/>
      <c r="H49" s="34"/>
      <c r="I49" s="34"/>
      <c r="J49" s="34"/>
      <c r="K49" s="34"/>
      <c r="L49" s="34"/>
      <c r="M49" s="34"/>
    </row>
    <row r="50" spans="5:13" x14ac:dyDescent="0.2">
      <c r="E50" s="34"/>
      <c r="F50" s="34"/>
      <c r="G50" s="34"/>
      <c r="H50" s="34"/>
      <c r="I50" s="34"/>
      <c r="J50" s="34"/>
      <c r="K50" s="34"/>
      <c r="L50" s="34"/>
      <c r="M50" s="34"/>
    </row>
    <row r="51" spans="5:13" x14ac:dyDescent="0.2">
      <c r="E51" s="34"/>
      <c r="F51" s="34"/>
      <c r="G51" s="34"/>
      <c r="H51" s="34"/>
      <c r="I51" s="34"/>
      <c r="J51" s="34"/>
      <c r="K51" s="34"/>
      <c r="L51" s="34"/>
      <c r="M51" s="34"/>
    </row>
    <row r="52" spans="5:13" x14ac:dyDescent="0.2">
      <c r="E52" s="34"/>
      <c r="F52" s="34"/>
      <c r="G52" s="34"/>
      <c r="H52" s="34"/>
      <c r="I52" s="34"/>
      <c r="J52" s="34"/>
      <c r="K52" s="34"/>
      <c r="L52" s="34"/>
      <c r="M52" s="34"/>
    </row>
    <row r="53" spans="5:13" x14ac:dyDescent="0.2">
      <c r="E53" s="34"/>
      <c r="F53" s="34"/>
      <c r="G53" s="34"/>
      <c r="H53" s="34"/>
      <c r="I53" s="34"/>
      <c r="J53" s="34"/>
      <c r="K53" s="34"/>
      <c r="L53" s="34"/>
      <c r="M53" s="34"/>
    </row>
    <row r="54" spans="5:13" x14ac:dyDescent="0.2">
      <c r="E54" s="34"/>
      <c r="F54" s="34"/>
      <c r="G54" s="34"/>
      <c r="H54" s="34"/>
      <c r="I54" s="34"/>
      <c r="J54" s="34"/>
      <c r="K54" s="34"/>
      <c r="L54" s="34"/>
      <c r="M54" s="34"/>
    </row>
    <row r="55" spans="5:13" x14ac:dyDescent="0.2">
      <c r="E55" s="34"/>
      <c r="F55" s="34"/>
      <c r="G55" s="34"/>
      <c r="H55" s="34"/>
      <c r="I55" s="34"/>
      <c r="J55" s="34"/>
      <c r="K55" s="34"/>
      <c r="L55" s="34"/>
      <c r="M55" s="34"/>
    </row>
    <row r="56" spans="5:13" x14ac:dyDescent="0.2">
      <c r="E56" s="34"/>
      <c r="F56" s="34"/>
      <c r="G56" s="34"/>
      <c r="H56" s="34"/>
      <c r="I56" s="34"/>
      <c r="J56" s="34"/>
      <c r="K56" s="34"/>
      <c r="L56" s="34"/>
      <c r="M56" s="34"/>
    </row>
    <row r="57" spans="5:13" x14ac:dyDescent="0.2">
      <c r="E57" s="34"/>
      <c r="F57" s="34"/>
      <c r="G57" s="34"/>
      <c r="H57" s="34"/>
      <c r="I57" s="34"/>
      <c r="J57" s="34"/>
      <c r="K57" s="34"/>
      <c r="L57" s="34"/>
      <c r="M57" s="34"/>
    </row>
    <row r="58" spans="5:13" x14ac:dyDescent="0.2">
      <c r="E58" s="34"/>
      <c r="F58" s="34"/>
      <c r="G58" s="34"/>
      <c r="H58" s="34"/>
      <c r="I58" s="34"/>
      <c r="J58" s="34"/>
      <c r="K58" s="34"/>
      <c r="L58" s="34"/>
      <c r="M58" s="34"/>
    </row>
    <row r="59" spans="5:13" x14ac:dyDescent="0.2">
      <c r="E59" s="34"/>
      <c r="F59" s="34"/>
      <c r="G59" s="34"/>
      <c r="H59" s="34"/>
      <c r="I59" s="34"/>
      <c r="J59" s="34"/>
      <c r="K59" s="34"/>
      <c r="L59" s="34"/>
      <c r="M59" s="34"/>
    </row>
    <row r="60" spans="5:13" x14ac:dyDescent="0.2">
      <c r="E60" s="34"/>
      <c r="F60" s="34"/>
      <c r="G60" s="34"/>
      <c r="H60" s="34"/>
      <c r="I60" s="34"/>
      <c r="J60" s="34"/>
      <c r="K60" s="34"/>
      <c r="L60" s="34"/>
      <c r="M60" s="34"/>
    </row>
    <row r="61" spans="5:13" x14ac:dyDescent="0.2">
      <c r="E61" s="34"/>
      <c r="F61" s="34"/>
      <c r="G61" s="34"/>
      <c r="H61" s="34"/>
      <c r="I61" s="34"/>
      <c r="J61" s="34"/>
      <c r="K61" s="34"/>
      <c r="L61" s="34"/>
      <c r="M61" s="34"/>
    </row>
    <row r="62" spans="5:13" x14ac:dyDescent="0.2">
      <c r="E62" s="34"/>
      <c r="F62" s="34"/>
      <c r="G62" s="34"/>
      <c r="H62" s="34"/>
      <c r="I62" s="34"/>
      <c r="J62" s="34"/>
      <c r="K62" s="34"/>
      <c r="L62" s="34"/>
      <c r="M62" s="34"/>
    </row>
    <row r="63" spans="5:13" x14ac:dyDescent="0.2">
      <c r="E63" s="34"/>
      <c r="F63" s="34"/>
      <c r="G63" s="34"/>
      <c r="H63" s="34"/>
      <c r="I63" s="34"/>
      <c r="J63" s="34"/>
      <c r="K63" s="34"/>
      <c r="L63" s="34"/>
      <c r="M63" s="34"/>
    </row>
    <row r="64" spans="5:13" x14ac:dyDescent="0.2">
      <c r="E64" s="34"/>
      <c r="F64" s="34"/>
      <c r="G64" s="34"/>
      <c r="H64" s="34"/>
      <c r="I64" s="34"/>
      <c r="J64" s="34"/>
      <c r="K64" s="34"/>
      <c r="L64" s="34"/>
      <c r="M64" s="34"/>
    </row>
    <row r="65" spans="5:13" x14ac:dyDescent="0.2">
      <c r="E65" s="34"/>
      <c r="F65" s="34"/>
      <c r="G65" s="34"/>
      <c r="H65" s="34"/>
      <c r="I65" s="34"/>
      <c r="J65" s="34"/>
      <c r="K65" s="34"/>
      <c r="L65" s="34"/>
      <c r="M65" s="34"/>
    </row>
    <row r="66" spans="5:13" x14ac:dyDescent="0.2">
      <c r="E66" s="34"/>
      <c r="F66" s="34"/>
      <c r="G66" s="34"/>
      <c r="H66" s="34"/>
      <c r="I66" s="34"/>
      <c r="J66" s="34"/>
      <c r="K66" s="34"/>
      <c r="L66" s="34"/>
      <c r="M66" s="34"/>
    </row>
    <row r="67" spans="5:13" x14ac:dyDescent="0.2">
      <c r="E67" s="34"/>
      <c r="F67" s="34"/>
      <c r="G67" s="34"/>
      <c r="H67" s="34"/>
      <c r="I67" s="34"/>
      <c r="J67" s="34"/>
      <c r="K67" s="34"/>
      <c r="L67" s="34"/>
      <c r="M67" s="34"/>
    </row>
    <row r="68" spans="5:13" x14ac:dyDescent="0.2">
      <c r="E68" s="34"/>
      <c r="F68" s="34"/>
      <c r="G68" s="34"/>
      <c r="H68" s="34"/>
      <c r="I68" s="34"/>
      <c r="J68" s="34"/>
      <c r="K68" s="34"/>
      <c r="L68" s="34"/>
      <c r="M68" s="34"/>
    </row>
    <row r="69" spans="5:13" x14ac:dyDescent="0.2">
      <c r="E69" s="34"/>
      <c r="F69" s="34"/>
      <c r="G69" s="34"/>
      <c r="H69" s="34"/>
      <c r="I69" s="34"/>
      <c r="J69" s="34"/>
      <c r="K69" s="34"/>
      <c r="L69" s="34"/>
      <c r="M69" s="34"/>
    </row>
    <row r="70" spans="5:13" x14ac:dyDescent="0.2">
      <c r="E70" s="34"/>
      <c r="F70" s="34"/>
      <c r="G70" s="34"/>
      <c r="H70" s="34"/>
      <c r="I70" s="34"/>
      <c r="J70" s="34"/>
      <c r="K70" s="34"/>
      <c r="L70" s="34"/>
      <c r="M70" s="34"/>
    </row>
    <row r="71" spans="5:13" x14ac:dyDescent="0.2">
      <c r="E71" s="34"/>
      <c r="F71" s="34"/>
      <c r="G71" s="34"/>
      <c r="H71" s="34"/>
      <c r="I71" s="34"/>
      <c r="J71" s="34"/>
      <c r="K71" s="34"/>
      <c r="L71" s="34"/>
      <c r="M71" s="34"/>
    </row>
    <row r="72" spans="5:13" x14ac:dyDescent="0.2">
      <c r="E72" s="34"/>
      <c r="F72" s="34"/>
      <c r="G72" s="34"/>
      <c r="H72" s="34"/>
      <c r="I72" s="34"/>
      <c r="J72" s="34"/>
      <c r="K72" s="34"/>
      <c r="L72" s="34"/>
      <c r="M72" s="34"/>
    </row>
    <row r="73" spans="5:13" x14ac:dyDescent="0.2">
      <c r="E73" s="34"/>
      <c r="F73" s="34"/>
      <c r="G73" s="34"/>
      <c r="H73" s="34"/>
      <c r="I73" s="34"/>
      <c r="J73" s="34"/>
      <c r="K73" s="34"/>
      <c r="L73" s="34"/>
      <c r="M73" s="34"/>
    </row>
    <row r="74" spans="5:13" x14ac:dyDescent="0.2">
      <c r="E74" s="34"/>
      <c r="F74" s="34"/>
      <c r="G74" s="34"/>
      <c r="H74" s="34"/>
      <c r="I74" s="34"/>
      <c r="J74" s="34"/>
      <c r="K74" s="34"/>
      <c r="L74" s="34"/>
      <c r="M74" s="34"/>
    </row>
    <row r="75" spans="5:13" x14ac:dyDescent="0.2">
      <c r="E75" s="34"/>
      <c r="F75" s="34"/>
      <c r="G75" s="34"/>
      <c r="H75" s="34"/>
      <c r="I75" s="34"/>
      <c r="J75" s="34"/>
      <c r="K75" s="34"/>
      <c r="L75" s="34"/>
      <c r="M75" s="34"/>
    </row>
  </sheetData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</sheetPr>
  <dimension ref="A1:CH42"/>
  <sheetViews>
    <sheetView topLeftCell="BR4" zoomScaleNormal="100" workbookViewId="0">
      <selection activeCell="CC35" sqref="CC35"/>
    </sheetView>
  </sheetViews>
  <sheetFormatPr defaultColWidth="10" defaultRowHeight="12.75" x14ac:dyDescent="0.2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9.375" style="3" customWidth="1"/>
    <col min="15" max="15" width="3.375" style="3" customWidth="1"/>
    <col min="16" max="16" width="11.625" style="3" customWidth="1"/>
    <col min="17" max="17" width="12.375" style="3" customWidth="1"/>
    <col min="18" max="20" width="10" style="3" customWidth="1"/>
    <col min="21" max="21" width="4.625" style="3" customWidth="1"/>
    <col min="22" max="22" width="11.5" style="3" customWidth="1"/>
    <col min="23" max="23" width="11.625" style="3" customWidth="1"/>
    <col min="24" max="26" width="10.125" style="3" bestFit="1" customWidth="1"/>
    <col min="27" max="27" width="10" style="3"/>
    <col min="28" max="32" width="10.125" style="3" bestFit="1" customWidth="1"/>
    <col min="33" max="33" width="10" style="3"/>
    <col min="34" max="38" width="10.25" style="3" bestFit="1" customWidth="1"/>
    <col min="39" max="46" width="10" style="3"/>
    <col min="47" max="47" width="11.25" style="3" customWidth="1"/>
    <col min="48" max="52" width="10" style="3"/>
    <col min="53" max="53" width="11.875" style="3" customWidth="1"/>
    <col min="54" max="16384" width="10" style="3"/>
  </cols>
  <sheetData>
    <row r="1" spans="1:86" ht="15.75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86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86" x14ac:dyDescent="0.2">
      <c r="A3" s="68" t="s">
        <v>181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6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86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P5" s="3" t="s">
        <v>158</v>
      </c>
      <c r="R5" s="93"/>
      <c r="S5" s="57"/>
      <c r="V5" s="3" t="s">
        <v>167</v>
      </c>
      <c r="X5" s="93"/>
      <c r="Y5" s="57"/>
      <c r="AB5" s="3" t="s">
        <v>183</v>
      </c>
      <c r="AD5" s="93"/>
      <c r="AE5" s="57"/>
      <c r="AH5" s="3" t="s">
        <v>192</v>
      </c>
      <c r="AJ5" s="93"/>
      <c r="AK5" s="57"/>
      <c r="AN5" s="3" t="s">
        <v>220</v>
      </c>
      <c r="AP5" s="93"/>
      <c r="AQ5" s="57"/>
      <c r="AT5" s="3" t="s">
        <v>238</v>
      </c>
      <c r="AV5" s="93"/>
      <c r="AW5" s="57"/>
      <c r="AZ5" s="3" t="s">
        <v>246</v>
      </c>
      <c r="BB5" s="93"/>
      <c r="BC5" s="57"/>
      <c r="BF5" s="3" t="s">
        <v>257</v>
      </c>
      <c r="BH5" s="93"/>
      <c r="BI5" s="57"/>
      <c r="BL5" s="3" t="s">
        <v>269</v>
      </c>
      <c r="BN5" s="93"/>
      <c r="BO5" s="57"/>
      <c r="BR5" s="3" t="s">
        <v>278</v>
      </c>
      <c r="BT5" s="93"/>
      <c r="BU5" s="57"/>
      <c r="BX5" s="3" t="s">
        <v>305</v>
      </c>
      <c r="BZ5" s="93"/>
      <c r="CA5" s="57"/>
      <c r="CD5" s="3" t="s">
        <v>306</v>
      </c>
      <c r="CF5" s="93"/>
      <c r="CG5" s="57"/>
    </row>
    <row r="6" spans="1:86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R6" s="93"/>
      <c r="S6" s="57"/>
      <c r="X6" s="93"/>
      <c r="Y6" s="57"/>
      <c r="AD6" s="93"/>
      <c r="AE6" s="57"/>
      <c r="AJ6" s="93"/>
      <c r="AK6" s="57"/>
      <c r="AP6" s="93"/>
      <c r="AQ6" s="57"/>
      <c r="AV6" s="93"/>
      <c r="AW6" s="57"/>
      <c r="BB6" s="93"/>
      <c r="BC6" s="57"/>
      <c r="BH6" s="93"/>
      <c r="BI6" s="57"/>
      <c r="BN6" s="93"/>
      <c r="BO6" s="57"/>
      <c r="BT6" s="93"/>
      <c r="BU6" s="57"/>
      <c r="BZ6" s="93"/>
      <c r="CA6" s="57"/>
      <c r="CF6" s="93"/>
      <c r="CG6" s="57"/>
    </row>
    <row r="7" spans="1:86" ht="16.5" thickTop="1" x14ac:dyDescent="0.25">
      <c r="A7" s="7"/>
      <c r="L7" s="6" t="s">
        <v>27</v>
      </c>
      <c r="M7" s="6"/>
      <c r="N7" s="1"/>
      <c r="P7" s="54" t="s">
        <v>72</v>
      </c>
      <c r="Q7" s="54" t="s">
        <v>75</v>
      </c>
      <c r="R7" s="106" t="s">
        <v>77</v>
      </c>
      <c r="S7" s="5"/>
      <c r="V7" s="54" t="s">
        <v>72</v>
      </c>
      <c r="W7" s="54" t="s">
        <v>75</v>
      </c>
      <c r="X7" s="106" t="s">
        <v>77</v>
      </c>
      <c r="Y7" s="5"/>
      <c r="AB7" s="54" t="s">
        <v>72</v>
      </c>
      <c r="AC7" s="54" t="s">
        <v>75</v>
      </c>
      <c r="AD7" s="106" t="s">
        <v>77</v>
      </c>
      <c r="AE7" s="5"/>
      <c r="AH7" s="54" t="s">
        <v>72</v>
      </c>
      <c r="AI7" s="54" t="s">
        <v>75</v>
      </c>
      <c r="AJ7" s="106" t="s">
        <v>77</v>
      </c>
      <c r="AK7" s="5"/>
      <c r="AN7" s="54" t="s">
        <v>72</v>
      </c>
      <c r="AO7" s="54" t="s">
        <v>75</v>
      </c>
      <c r="AP7" s="106" t="s">
        <v>77</v>
      </c>
      <c r="AQ7" s="5"/>
      <c r="AT7" s="54" t="s">
        <v>72</v>
      </c>
      <c r="AU7" s="54" t="s">
        <v>75</v>
      </c>
      <c r="AV7" s="106" t="s">
        <v>77</v>
      </c>
      <c r="AW7" s="5"/>
      <c r="AZ7" s="54" t="s">
        <v>72</v>
      </c>
      <c r="BA7" s="54" t="s">
        <v>75</v>
      </c>
      <c r="BB7" s="106" t="s">
        <v>77</v>
      </c>
      <c r="BC7" s="5"/>
      <c r="BF7" s="54" t="s">
        <v>72</v>
      </c>
      <c r="BG7" s="54" t="s">
        <v>75</v>
      </c>
      <c r="BH7" s="106" t="s">
        <v>77</v>
      </c>
      <c r="BI7" s="5"/>
      <c r="BL7" s="54" t="s">
        <v>72</v>
      </c>
      <c r="BM7" s="54" t="s">
        <v>75</v>
      </c>
      <c r="BN7" s="106" t="s">
        <v>77</v>
      </c>
      <c r="BO7" s="5"/>
      <c r="BR7" s="54" t="s">
        <v>72</v>
      </c>
      <c r="BS7" s="54" t="s">
        <v>75</v>
      </c>
      <c r="BT7" s="106" t="s">
        <v>77</v>
      </c>
      <c r="BU7" s="5"/>
      <c r="BX7" s="54" t="s">
        <v>72</v>
      </c>
      <c r="BY7" s="54" t="s">
        <v>75</v>
      </c>
      <c r="BZ7" s="106" t="s">
        <v>77</v>
      </c>
      <c r="CA7" s="5"/>
      <c r="CD7" s="54" t="s">
        <v>72</v>
      </c>
      <c r="CE7" s="54" t="s">
        <v>75</v>
      </c>
      <c r="CF7" s="106" t="s">
        <v>77</v>
      </c>
      <c r="CG7" s="5"/>
    </row>
    <row r="8" spans="1:86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P8" s="55" t="s">
        <v>73</v>
      </c>
      <c r="Q8" s="55" t="s">
        <v>72</v>
      </c>
      <c r="R8" s="107" t="s">
        <v>72</v>
      </c>
      <c r="S8" s="55" t="s">
        <v>79</v>
      </c>
      <c r="V8" s="55" t="s">
        <v>73</v>
      </c>
      <c r="W8" s="55" t="s">
        <v>72</v>
      </c>
      <c r="X8" s="107" t="s">
        <v>72</v>
      </c>
      <c r="Y8" s="55" t="s">
        <v>79</v>
      </c>
      <c r="AB8" s="55" t="s">
        <v>73</v>
      </c>
      <c r="AC8" s="55" t="s">
        <v>72</v>
      </c>
      <c r="AD8" s="107" t="s">
        <v>72</v>
      </c>
      <c r="AE8" s="55" t="s">
        <v>79</v>
      </c>
      <c r="AH8" s="55" t="s">
        <v>73</v>
      </c>
      <c r="AI8" s="55" t="s">
        <v>72</v>
      </c>
      <c r="AJ8" s="107" t="s">
        <v>72</v>
      </c>
      <c r="AK8" s="55" t="s">
        <v>79</v>
      </c>
      <c r="AN8" s="55" t="s">
        <v>73</v>
      </c>
      <c r="AO8" s="55" t="s">
        <v>72</v>
      </c>
      <c r="AP8" s="107" t="s">
        <v>72</v>
      </c>
      <c r="AQ8" s="55" t="s">
        <v>79</v>
      </c>
      <c r="AT8" s="55" t="s">
        <v>73</v>
      </c>
      <c r="AU8" s="55" t="s">
        <v>72</v>
      </c>
      <c r="AV8" s="107" t="s">
        <v>72</v>
      </c>
      <c r="AW8" s="55" t="s">
        <v>79</v>
      </c>
      <c r="AZ8" s="55" t="s">
        <v>73</v>
      </c>
      <c r="BA8" s="55" t="s">
        <v>72</v>
      </c>
      <c r="BB8" s="107" t="s">
        <v>72</v>
      </c>
      <c r="BC8" s="55" t="s">
        <v>79</v>
      </c>
      <c r="BF8" s="55" t="s">
        <v>73</v>
      </c>
      <c r="BG8" s="55" t="s">
        <v>72</v>
      </c>
      <c r="BH8" s="107" t="s">
        <v>72</v>
      </c>
      <c r="BI8" s="55" t="s">
        <v>79</v>
      </c>
      <c r="BL8" s="55" t="s">
        <v>73</v>
      </c>
      <c r="BM8" s="55" t="s">
        <v>72</v>
      </c>
      <c r="BN8" s="107" t="s">
        <v>72</v>
      </c>
      <c r="BO8" s="55" t="s">
        <v>79</v>
      </c>
      <c r="BR8" s="55" t="s">
        <v>73</v>
      </c>
      <c r="BS8" s="55" t="s">
        <v>72</v>
      </c>
      <c r="BT8" s="107" t="s">
        <v>72</v>
      </c>
      <c r="BU8" s="55" t="s">
        <v>79</v>
      </c>
      <c r="BX8" s="55" t="s">
        <v>73</v>
      </c>
      <c r="BY8" s="55" t="s">
        <v>72</v>
      </c>
      <c r="BZ8" s="107" t="s">
        <v>72</v>
      </c>
      <c r="CA8" s="55" t="s">
        <v>79</v>
      </c>
      <c r="CD8" s="55" t="s">
        <v>73</v>
      </c>
      <c r="CE8" s="55" t="s">
        <v>72</v>
      </c>
      <c r="CF8" s="107" t="s">
        <v>72</v>
      </c>
      <c r="CG8" s="55" t="s">
        <v>79</v>
      </c>
    </row>
    <row r="9" spans="1:86" ht="16.5" thickBot="1" x14ac:dyDescent="0.3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21"/>
      <c r="P9" s="56" t="s">
        <v>74</v>
      </c>
      <c r="Q9" s="56" t="s">
        <v>76</v>
      </c>
      <c r="R9" s="108" t="s">
        <v>78</v>
      </c>
      <c r="S9" s="56" t="s">
        <v>80</v>
      </c>
      <c r="V9" s="56" t="s">
        <v>74</v>
      </c>
      <c r="W9" s="56" t="s">
        <v>76</v>
      </c>
      <c r="X9" s="108" t="s">
        <v>78</v>
      </c>
      <c r="Y9" s="56" t="s">
        <v>80</v>
      </c>
      <c r="AB9" s="56" t="s">
        <v>74</v>
      </c>
      <c r="AC9" s="56" t="s">
        <v>76</v>
      </c>
      <c r="AD9" s="108" t="s">
        <v>78</v>
      </c>
      <c r="AE9" s="56" t="s">
        <v>80</v>
      </c>
      <c r="AH9" s="56" t="s">
        <v>74</v>
      </c>
      <c r="AI9" s="56" t="s">
        <v>76</v>
      </c>
      <c r="AJ9" s="108" t="s">
        <v>78</v>
      </c>
      <c r="AK9" s="56" t="s">
        <v>80</v>
      </c>
      <c r="AN9" s="56" t="s">
        <v>74</v>
      </c>
      <c r="AO9" s="56" t="s">
        <v>76</v>
      </c>
      <c r="AP9" s="108" t="s">
        <v>78</v>
      </c>
      <c r="AQ9" s="56" t="s">
        <v>80</v>
      </c>
      <c r="AT9" s="56" t="s">
        <v>74</v>
      </c>
      <c r="AU9" s="56" t="s">
        <v>76</v>
      </c>
      <c r="AV9" s="108" t="s">
        <v>78</v>
      </c>
      <c r="AW9" s="56" t="s">
        <v>80</v>
      </c>
      <c r="AZ9" s="56" t="s">
        <v>74</v>
      </c>
      <c r="BA9" s="56" t="s">
        <v>76</v>
      </c>
      <c r="BB9" s="108" t="s">
        <v>78</v>
      </c>
      <c r="BC9" s="56" t="s">
        <v>80</v>
      </c>
      <c r="BF9" s="56" t="s">
        <v>74</v>
      </c>
      <c r="BG9" s="56" t="s">
        <v>76</v>
      </c>
      <c r="BH9" s="108" t="s">
        <v>78</v>
      </c>
      <c r="BI9" s="56" t="s">
        <v>80</v>
      </c>
      <c r="BL9" s="56" t="s">
        <v>74</v>
      </c>
      <c r="BM9" s="56" t="s">
        <v>76</v>
      </c>
      <c r="BN9" s="108" t="s">
        <v>78</v>
      </c>
      <c r="BO9" s="56" t="s">
        <v>80</v>
      </c>
      <c r="BR9" s="56" t="s">
        <v>74</v>
      </c>
      <c r="BS9" s="56" t="s">
        <v>76</v>
      </c>
      <c r="BT9" s="108" t="s">
        <v>78</v>
      </c>
      <c r="BU9" s="56" t="s">
        <v>80</v>
      </c>
      <c r="BX9" s="56" t="s">
        <v>74</v>
      </c>
      <c r="BY9" s="56" t="s">
        <v>76</v>
      </c>
      <c r="BZ9" s="108" t="s">
        <v>78</v>
      </c>
      <c r="CA9" s="56" t="s">
        <v>80</v>
      </c>
      <c r="CD9" s="56" t="s">
        <v>74</v>
      </c>
      <c r="CE9" s="56" t="s">
        <v>76</v>
      </c>
      <c r="CF9" s="108" t="s">
        <v>78</v>
      </c>
      <c r="CG9" s="56" t="s">
        <v>80</v>
      </c>
    </row>
    <row r="10" spans="1:86" ht="15.75" x14ac:dyDescent="0.25">
      <c r="A10" s="7" t="s">
        <v>2</v>
      </c>
      <c r="B10" s="47">
        <f>AF10</f>
        <v>6768.2065248253239</v>
      </c>
      <c r="C10" s="47">
        <f>AL10</f>
        <v>6863.0708049785135</v>
      </c>
      <c r="D10" s="47">
        <f>AR10</f>
        <v>6813.3796478362365</v>
      </c>
      <c r="E10" s="47">
        <f>AX10</f>
        <v>6631.845356373844</v>
      </c>
      <c r="F10" s="47">
        <f>BD10</f>
        <v>6709.1484306859584</v>
      </c>
      <c r="G10" s="47">
        <f>BJ10</f>
        <v>6785.0527627407091</v>
      </c>
      <c r="H10" s="47">
        <f>BP10</f>
        <v>6897.9765272389086</v>
      </c>
      <c r="I10" s="47">
        <f>BV10</f>
        <v>6974.1114549127115</v>
      </c>
      <c r="J10" s="47">
        <f>CB10</f>
        <v>7129.4140259246424</v>
      </c>
      <c r="K10" s="1">
        <f>CH10</f>
        <v>7260.2453170712906</v>
      </c>
      <c r="L10" s="133">
        <f>(K10-J10)*100/J10</f>
        <v>1.8350917855367535</v>
      </c>
      <c r="M10" s="137">
        <f>(K10-B10)*100/B10</f>
        <v>7.2698548787068145</v>
      </c>
      <c r="N10" s="47"/>
      <c r="P10" s="52">
        <v>4419.4814291736848</v>
      </c>
      <c r="Q10" s="52">
        <v>262.01948938709342</v>
      </c>
      <c r="R10" s="52">
        <v>174.48284809717245</v>
      </c>
      <c r="S10" s="109">
        <v>1198.4883606275364</v>
      </c>
      <c r="T10" s="92">
        <f>SUM(P10:S10)</f>
        <v>6054.4721272854867</v>
      </c>
      <c r="V10" s="52">
        <v>4789.5798382817156</v>
      </c>
      <c r="W10" s="52">
        <v>270.45245034806646</v>
      </c>
      <c r="X10" s="52">
        <v>181.04985290912975</v>
      </c>
      <c r="Y10" s="109">
        <v>1314.2217088833743</v>
      </c>
      <c r="Z10" s="92">
        <f>SUM(V10:Y10)</f>
        <v>6555.3038504222859</v>
      </c>
      <c r="AB10" s="144">
        <v>4947.487502634589</v>
      </c>
      <c r="AC10" s="52">
        <v>232.66674122880514</v>
      </c>
      <c r="AD10" s="52">
        <v>205.11414235452619</v>
      </c>
      <c r="AE10" s="109">
        <v>1382.938138607404</v>
      </c>
      <c r="AF10" s="92">
        <f>SUM(AB10:AE10)</f>
        <v>6768.2065248253239</v>
      </c>
      <c r="AH10" s="144">
        <v>4948.4626448537765</v>
      </c>
      <c r="AI10" s="52">
        <v>257.86590783320963</v>
      </c>
      <c r="AJ10" s="52">
        <v>197.34334124214215</v>
      </c>
      <c r="AK10" s="109">
        <v>1459.3989110493858</v>
      </c>
      <c r="AL10" s="92">
        <f t="shared" ref="AL10:AL16" si="0">SUM(AH10:AK10)</f>
        <v>6863.0708049785135</v>
      </c>
      <c r="AN10" s="144">
        <v>4883.4738026715058</v>
      </c>
      <c r="AO10" s="52">
        <v>238.28943137575646</v>
      </c>
      <c r="AP10" s="52">
        <v>223.89945590509006</v>
      </c>
      <c r="AQ10" s="109">
        <v>1467.7169578838846</v>
      </c>
      <c r="AR10" s="92">
        <f t="shared" ref="AR10:AR39" si="1">SUM(AN10:AQ10)</f>
        <v>6813.3796478362365</v>
      </c>
      <c r="AT10" s="144">
        <v>4753.7418754158234</v>
      </c>
      <c r="AU10" s="52">
        <v>223.32267591311091</v>
      </c>
      <c r="AV10" s="52">
        <v>209.32760206926093</v>
      </c>
      <c r="AW10" s="109">
        <v>1445.4532029756485</v>
      </c>
      <c r="AX10" s="92">
        <f t="shared" ref="AX10" si="2">SUM(AT10:AW10)</f>
        <v>6631.845356373844</v>
      </c>
      <c r="AZ10" s="131">
        <v>4775.7973511485852</v>
      </c>
      <c r="BA10" s="131">
        <v>237.51543392738739</v>
      </c>
      <c r="BB10" s="131">
        <v>239.87257843916413</v>
      </c>
      <c r="BC10" s="131">
        <v>1455.963067170821</v>
      </c>
      <c r="BD10" s="131">
        <f>SUM(AZ10:BC10)</f>
        <v>6709.1484306859584</v>
      </c>
      <c r="BF10" s="3">
        <v>4842.7218086313478</v>
      </c>
      <c r="BG10" s="3">
        <v>254.60680762565428</v>
      </c>
      <c r="BH10" s="3">
        <v>213.32903221461652</v>
      </c>
      <c r="BI10" s="3">
        <v>1474.3951142690901</v>
      </c>
      <c r="BJ10" s="3">
        <f>SUM(BF10:BI10)</f>
        <v>6785.0527627407091</v>
      </c>
      <c r="BL10" s="3">
        <v>4936.1765616373341</v>
      </c>
      <c r="BM10" s="3">
        <v>235.95783943011708</v>
      </c>
      <c r="BN10" s="3">
        <v>224.95008215330569</v>
      </c>
      <c r="BO10" s="3">
        <v>1500.8920440181523</v>
      </c>
      <c r="BP10" s="3">
        <f>SUM(BL10:BO10)</f>
        <v>6897.9765272389086</v>
      </c>
      <c r="BR10" s="3">
        <v>4969.4485626195847</v>
      </c>
      <c r="BS10" s="3">
        <v>218.77514143646994</v>
      </c>
      <c r="BT10" s="3">
        <v>251.51799620505926</v>
      </c>
      <c r="BU10" s="3">
        <v>1534.3697546515966</v>
      </c>
      <c r="BV10" s="3">
        <f>BR10+BS10+BT10+BU10</f>
        <v>6974.1114549127115</v>
      </c>
      <c r="BX10" s="3">
        <v>5069.1672432053656</v>
      </c>
      <c r="BY10" s="3">
        <v>228.94901793392023</v>
      </c>
      <c r="BZ10" s="3">
        <v>292.06627688335135</v>
      </c>
      <c r="CA10" s="3">
        <v>1539.231487902005</v>
      </c>
      <c r="CB10" s="3">
        <f>BX10+BY10+BZ10+CA10</f>
        <v>7129.4140259246424</v>
      </c>
      <c r="CD10" s="3">
        <v>5139.7379618018776</v>
      </c>
      <c r="CE10" s="3">
        <v>230.65066679646651</v>
      </c>
      <c r="CF10" s="3">
        <v>317.84264444520363</v>
      </c>
      <c r="CG10" s="3">
        <v>1572.0140440277428</v>
      </c>
      <c r="CH10" s="3">
        <f>CD10+CE10+CF10+CG10</f>
        <v>7260.2453170712906</v>
      </c>
    </row>
    <row r="11" spans="1:86" ht="15.75" x14ac:dyDescent="0.25">
      <c r="K11" s="47"/>
      <c r="M11" s="49"/>
      <c r="N11" s="1"/>
      <c r="AB11" s="53"/>
      <c r="AH11" s="53"/>
      <c r="AI11" s="131"/>
      <c r="AJ11" s="131"/>
      <c r="AK11" s="131"/>
      <c r="AL11" s="131"/>
    </row>
    <row r="12" spans="1:86" x14ac:dyDescent="0.2">
      <c r="A12" s="1" t="s">
        <v>3</v>
      </c>
      <c r="B12" s="32">
        <v>6951.2889645791738</v>
      </c>
      <c r="C12" s="32">
        <v>7143.6221123873165</v>
      </c>
      <c r="D12" s="32">
        <v>7200.2297260195601</v>
      </c>
      <c r="E12" s="32">
        <v>6784.1840924084763</v>
      </c>
      <c r="F12" s="32">
        <v>7180.0197290834794</v>
      </c>
      <c r="G12" s="32">
        <v>6963.2531851308149</v>
      </c>
      <c r="H12" s="32">
        <v>7003.1452234713324</v>
      </c>
      <c r="I12" s="32">
        <v>6944.2693685401555</v>
      </c>
      <c r="J12" s="32">
        <v>6860.704721729714</v>
      </c>
      <c r="K12" s="114">
        <f>CH12</f>
        <v>6972.2193338593588</v>
      </c>
      <c r="L12" s="133">
        <f t="shared" ref="L12:L39" si="3">(K12-J12)*100/J12</f>
        <v>1.625410459314008</v>
      </c>
      <c r="M12" s="137">
        <f t="shared" ref="M12:M39" si="4">(K12-B12)*100/B12</f>
        <v>0.30110054965111227</v>
      </c>
      <c r="N12" s="32"/>
      <c r="P12" s="3">
        <v>4285.501485121722</v>
      </c>
      <c r="Q12" s="3">
        <v>263.41564681813753</v>
      </c>
      <c r="R12" s="3">
        <v>110.19410497602374</v>
      </c>
      <c r="S12" s="3">
        <v>1254.086336230692</v>
      </c>
      <c r="T12" s="93">
        <f>SUM(P12:S12)</f>
        <v>5913.1975731465745</v>
      </c>
      <c r="V12" s="3">
        <v>4501.7326700576314</v>
      </c>
      <c r="W12" s="3">
        <v>318.96261788333914</v>
      </c>
      <c r="X12" s="3">
        <v>147.4939977733147</v>
      </c>
      <c r="Y12" s="3">
        <v>1366.2965988473632</v>
      </c>
      <c r="Z12" s="93">
        <f>SUM(V12:Y12)</f>
        <v>6334.4858845616491</v>
      </c>
      <c r="AB12" s="145">
        <v>4979.5817979106496</v>
      </c>
      <c r="AC12" s="3">
        <v>435.82356594160069</v>
      </c>
      <c r="AD12" s="3">
        <v>136.04066538079891</v>
      </c>
      <c r="AE12" s="3">
        <v>1399.8429353461249</v>
      </c>
      <c r="AF12" s="93">
        <f>SUM(AB12:AE12)</f>
        <v>6951.2889645791738</v>
      </c>
      <c r="AH12" s="145">
        <v>5037.3105821561958</v>
      </c>
      <c r="AI12" s="3">
        <v>412.12443708051336</v>
      </c>
      <c r="AJ12" s="3">
        <v>148.67646269201606</v>
      </c>
      <c r="AK12" s="3">
        <v>1545.510630458592</v>
      </c>
      <c r="AL12" s="93">
        <f t="shared" si="0"/>
        <v>7143.6221123873165</v>
      </c>
      <c r="AN12" s="3">
        <v>5131.6635840530789</v>
      </c>
      <c r="AO12" s="3">
        <v>289.56841045587151</v>
      </c>
      <c r="AP12" s="3">
        <v>146.39453983870047</v>
      </c>
      <c r="AQ12" s="3">
        <v>1632.6031916719096</v>
      </c>
      <c r="AR12" s="92">
        <f t="shared" si="1"/>
        <v>7200.2297260195601</v>
      </c>
      <c r="AT12" s="3">
        <v>4740.3034884663011</v>
      </c>
      <c r="AU12" s="3">
        <v>241.5950080440746</v>
      </c>
      <c r="AV12" s="3">
        <v>167.77994768457972</v>
      </c>
      <c r="AW12" s="3">
        <v>1634.5056482135212</v>
      </c>
      <c r="AX12" s="92">
        <f t="shared" ref="AX12:AX16" si="5">SUM(AT12:AW12)</f>
        <v>6784.1840924084763</v>
      </c>
      <c r="AZ12" s="3">
        <v>5044.1406920326854</v>
      </c>
      <c r="BA12" s="3">
        <v>332.51217499303561</v>
      </c>
      <c r="BB12" s="3">
        <v>203.60557503017924</v>
      </c>
      <c r="BC12" s="3">
        <v>1599.7612870275791</v>
      </c>
      <c r="BD12" s="131">
        <f>SUM(AZ12:BC12)</f>
        <v>7180.0197290834794</v>
      </c>
      <c r="BF12" s="3">
        <v>4933.8505869262553</v>
      </c>
      <c r="BG12" s="3">
        <v>266.45345893263885</v>
      </c>
      <c r="BH12" s="3">
        <v>201.65178582871653</v>
      </c>
      <c r="BI12" s="3">
        <v>1561.2973534432047</v>
      </c>
      <c r="BJ12" s="3">
        <f>SUM(BF12:BI12)</f>
        <v>6963.2531851308149</v>
      </c>
      <c r="BL12" s="3">
        <v>4928.041656429933</v>
      </c>
      <c r="BM12" s="3">
        <v>240.69725500241606</v>
      </c>
      <c r="BN12" s="3">
        <v>286.55819685969936</v>
      </c>
      <c r="BO12" s="3">
        <v>1547.8481151792839</v>
      </c>
      <c r="BP12" s="3">
        <f>SUM(BL12:BO12)</f>
        <v>7003.1452234713324</v>
      </c>
      <c r="BR12" s="3">
        <v>4908.0424463426207</v>
      </c>
      <c r="BS12" s="3">
        <v>235.9361258815874</v>
      </c>
      <c r="BT12" s="3">
        <v>199.07292947887413</v>
      </c>
      <c r="BU12" s="3">
        <v>1601.217866837073</v>
      </c>
      <c r="BV12" s="3">
        <f t="shared" ref="BV12:BV39" si="6">BR12+BS12+BT12+BU12</f>
        <v>6944.2693685401555</v>
      </c>
      <c r="BX12" s="3">
        <v>4820.7935468900596</v>
      </c>
      <c r="BY12" s="3">
        <v>245.42072896462267</v>
      </c>
      <c r="BZ12" s="3">
        <v>151.15183550102932</v>
      </c>
      <c r="CA12" s="3">
        <v>1643.338610374002</v>
      </c>
      <c r="CB12" s="3">
        <f t="shared" ref="CB12:CB16" si="7">BX12+BY12+BZ12+CA12</f>
        <v>6860.704721729714</v>
      </c>
      <c r="CD12" s="3">
        <v>4862.1897377041341</v>
      </c>
      <c r="CE12" s="3">
        <v>269.83134877937971</v>
      </c>
      <c r="CF12" s="3">
        <v>180.81974033426584</v>
      </c>
      <c r="CG12" s="3">
        <v>1659.37850704158</v>
      </c>
      <c r="CH12" s="3">
        <f t="shared" ref="CH12:CH16" si="8">CD12+CE12+CF12+CG12</f>
        <v>6972.2193338593588</v>
      </c>
    </row>
    <row r="13" spans="1:86" x14ac:dyDescent="0.2">
      <c r="A13" s="1" t="s">
        <v>4</v>
      </c>
      <c r="B13" s="32">
        <v>6459.391127242613</v>
      </c>
      <c r="C13" s="32">
        <v>6400.4349273182561</v>
      </c>
      <c r="D13" s="32">
        <v>6587.1724921854138</v>
      </c>
      <c r="E13" s="32">
        <v>6439.6405421623631</v>
      </c>
      <c r="F13" s="32">
        <v>6435.177396572527</v>
      </c>
      <c r="G13" s="32">
        <v>6576.3254479774077</v>
      </c>
      <c r="H13" s="32">
        <v>6737.0138368480657</v>
      </c>
      <c r="I13" s="32">
        <v>6671.7664423394299</v>
      </c>
      <c r="J13" s="32">
        <v>6717.8817022046369</v>
      </c>
      <c r="K13" s="114">
        <f t="shared" ref="K13:K39" si="9">CH13</f>
        <v>6803.0975495119337</v>
      </c>
      <c r="L13" s="133">
        <f t="shared" si="3"/>
        <v>1.2684928238514703</v>
      </c>
      <c r="M13" s="137">
        <f t="shared" si="4"/>
        <v>5.3210343745826423</v>
      </c>
      <c r="N13" s="32"/>
      <c r="P13" s="3">
        <v>4291.0549189188232</v>
      </c>
      <c r="Q13" s="3">
        <v>212.58387828357371</v>
      </c>
      <c r="R13" s="3">
        <v>167.71801940278664</v>
      </c>
      <c r="S13" s="3">
        <v>1033.710368651537</v>
      </c>
      <c r="T13" s="93">
        <f>SUM(P13:S13)</f>
        <v>5705.0671852567211</v>
      </c>
      <c r="V13" s="3">
        <v>4653.5849980654366</v>
      </c>
      <c r="W13" s="3">
        <v>197.99097184501568</v>
      </c>
      <c r="X13" s="3">
        <v>144.18038039027647</v>
      </c>
      <c r="Y13" s="3">
        <v>1151.0860831744817</v>
      </c>
      <c r="Z13" s="93">
        <f>SUM(V13:Y13)</f>
        <v>6146.8424334752108</v>
      </c>
      <c r="AB13" s="145">
        <v>4874.3413440223103</v>
      </c>
      <c r="AC13" s="3">
        <v>178.52426984876828</v>
      </c>
      <c r="AD13" s="3">
        <v>160.94528442570916</v>
      </c>
      <c r="AE13" s="3">
        <v>1245.5802289458254</v>
      </c>
      <c r="AF13" s="93">
        <f>SUM(AB13:AE13)</f>
        <v>6459.391127242613</v>
      </c>
      <c r="AH13" s="145">
        <v>4737.7099525663389</v>
      </c>
      <c r="AI13" s="3">
        <v>196.02244508150201</v>
      </c>
      <c r="AJ13" s="3">
        <v>171.82404971343433</v>
      </c>
      <c r="AK13" s="3">
        <v>1294.8784799569803</v>
      </c>
      <c r="AL13" s="93">
        <f t="shared" si="0"/>
        <v>6400.4349273182561</v>
      </c>
      <c r="AN13" s="3">
        <v>4734.9319041116205</v>
      </c>
      <c r="AO13" s="3">
        <v>329.14322960653698</v>
      </c>
      <c r="AP13" s="3">
        <v>192.32645118495662</v>
      </c>
      <c r="AQ13" s="3">
        <v>1330.7709072823</v>
      </c>
      <c r="AR13" s="92">
        <f t="shared" si="1"/>
        <v>6587.1724921854138</v>
      </c>
      <c r="AT13" s="3">
        <v>4621.5413536451924</v>
      </c>
      <c r="AU13" s="3">
        <v>358.62195919765827</v>
      </c>
      <c r="AV13" s="3">
        <v>192.31857371634686</v>
      </c>
      <c r="AW13" s="3">
        <v>1267.1586556031652</v>
      </c>
      <c r="AX13" s="92">
        <f t="shared" si="5"/>
        <v>6439.6405421623631</v>
      </c>
      <c r="AZ13" s="3">
        <v>4597.437363621033</v>
      </c>
      <c r="BA13" s="3">
        <v>410.74895476304761</v>
      </c>
      <c r="BB13" s="3">
        <v>204.60841223097177</v>
      </c>
      <c r="BC13" s="3">
        <v>1222.382665957474</v>
      </c>
      <c r="BD13" s="131">
        <f t="shared" ref="BD13:BD39" si="10">SUM(AZ13:BC13)</f>
        <v>6435.177396572527</v>
      </c>
      <c r="BF13" s="3">
        <v>4712.3376037585958</v>
      </c>
      <c r="BG13" s="3">
        <v>396.37098861804304</v>
      </c>
      <c r="BH13" s="3">
        <v>202.29566898380747</v>
      </c>
      <c r="BI13" s="3">
        <v>1265.3211866169618</v>
      </c>
      <c r="BJ13" s="3">
        <f t="shared" ref="BJ13:BJ16" si="11">SUM(BF13:BI13)</f>
        <v>6576.3254479774077</v>
      </c>
      <c r="BL13" s="3">
        <v>4836.2711020811767</v>
      </c>
      <c r="BM13" s="3">
        <v>394.58431096149479</v>
      </c>
      <c r="BN13" s="3">
        <v>205.87285584109762</v>
      </c>
      <c r="BO13" s="3">
        <v>1300.2855679642976</v>
      </c>
      <c r="BP13" s="3">
        <f t="shared" ref="BP13:BP16" si="12">SUM(BL13:BO13)</f>
        <v>6737.0138368480657</v>
      </c>
      <c r="BR13" s="3">
        <v>4755.8854014774697</v>
      </c>
      <c r="BS13" s="3">
        <v>393.59415535815833</v>
      </c>
      <c r="BT13" s="3">
        <v>204.93721490855378</v>
      </c>
      <c r="BU13" s="3">
        <v>1317.3496705952484</v>
      </c>
      <c r="BV13" s="3">
        <f t="shared" si="6"/>
        <v>6671.7664423394299</v>
      </c>
      <c r="BX13" s="3">
        <v>4797.8381569635631</v>
      </c>
      <c r="BY13" s="3">
        <v>394.69748908073512</v>
      </c>
      <c r="BZ13" s="3">
        <v>202.09345858773037</v>
      </c>
      <c r="CA13" s="3">
        <v>1323.252597572608</v>
      </c>
      <c r="CB13" s="3">
        <f t="shared" si="7"/>
        <v>6717.8817022046369</v>
      </c>
      <c r="CD13" s="3">
        <v>4806.9582355165567</v>
      </c>
      <c r="CE13" s="3">
        <v>467.21771768059153</v>
      </c>
      <c r="CF13" s="3">
        <v>208.51332987746343</v>
      </c>
      <c r="CG13" s="3">
        <v>1320.408266437322</v>
      </c>
      <c r="CH13" s="3">
        <f t="shared" si="8"/>
        <v>6803.0975495119337</v>
      </c>
    </row>
    <row r="14" spans="1:86" x14ac:dyDescent="0.2">
      <c r="A14" s="1" t="s">
        <v>5</v>
      </c>
      <c r="B14" s="32">
        <v>7681.6039297836778</v>
      </c>
      <c r="C14" s="32">
        <v>7535.790867900223</v>
      </c>
      <c r="D14" s="32">
        <v>7869.9596820942998</v>
      </c>
      <c r="E14" s="32">
        <v>7539.0004778848088</v>
      </c>
      <c r="F14" s="32">
        <v>7472.3967483517345</v>
      </c>
      <c r="G14" s="32">
        <v>7378.8066771734912</v>
      </c>
      <c r="H14" s="32">
        <v>7386.4399310940689</v>
      </c>
      <c r="I14" s="32">
        <v>7460.561947410155</v>
      </c>
      <c r="J14" s="32">
        <v>7806.6919498337102</v>
      </c>
      <c r="K14" s="114">
        <f t="shared" si="9"/>
        <v>7765.9363744328812</v>
      </c>
      <c r="L14" s="133">
        <f t="shared" si="3"/>
        <v>-0.52205948002978564</v>
      </c>
      <c r="M14" s="137">
        <f t="shared" si="4"/>
        <v>1.0978494259802098</v>
      </c>
      <c r="N14" s="32"/>
      <c r="P14" s="3">
        <v>4127.2794256622137</v>
      </c>
      <c r="Q14" s="3">
        <v>338.91542524219858</v>
      </c>
      <c r="R14" s="3">
        <v>636.81650481204099</v>
      </c>
      <c r="S14" s="3">
        <v>1736.2506046291142</v>
      </c>
      <c r="T14" s="93">
        <f>SUM(P14:S14)</f>
        <v>6839.2619603455678</v>
      </c>
      <c r="V14" s="3">
        <v>4683.9098999051312</v>
      </c>
      <c r="W14" s="3">
        <v>351.92217509089386</v>
      </c>
      <c r="X14" s="3">
        <v>616.53586383928996</v>
      </c>
      <c r="Y14" s="3">
        <v>1878.399007790186</v>
      </c>
      <c r="Z14" s="93">
        <f>SUM(V14:Y14)</f>
        <v>7530.7669466255011</v>
      </c>
      <c r="AB14" s="145">
        <v>4718.5632101938327</v>
      </c>
      <c r="AC14" s="3">
        <v>257.97541236048795</v>
      </c>
      <c r="AD14" s="3">
        <v>798.13351760210332</v>
      </c>
      <c r="AE14" s="3">
        <v>1906.9317896272541</v>
      </c>
      <c r="AF14" s="93">
        <f>SUM(AB14:AE14)</f>
        <v>7681.6039297836778</v>
      </c>
      <c r="AH14" s="145">
        <v>4562.8640806383328</v>
      </c>
      <c r="AI14" s="3">
        <v>285.59424966450069</v>
      </c>
      <c r="AJ14" s="3">
        <v>738.59410237753548</v>
      </c>
      <c r="AK14" s="3">
        <v>1948.7384352198535</v>
      </c>
      <c r="AL14" s="93">
        <f t="shared" si="0"/>
        <v>7535.790867900223</v>
      </c>
      <c r="AN14" s="3">
        <v>4646.870203971991</v>
      </c>
      <c r="AO14" s="3">
        <v>268.78881245782338</v>
      </c>
      <c r="AP14" s="3">
        <v>893.60672644027488</v>
      </c>
      <c r="AQ14" s="3">
        <v>2060.6939392242111</v>
      </c>
      <c r="AR14" s="92">
        <f t="shared" si="1"/>
        <v>7869.9596820942998</v>
      </c>
      <c r="AT14" s="3">
        <v>4531.0414958969168</v>
      </c>
      <c r="AU14" s="3">
        <v>238.79108331820527</v>
      </c>
      <c r="AV14" s="3">
        <v>763.51609369252287</v>
      </c>
      <c r="AW14" s="3">
        <v>2005.6518049771641</v>
      </c>
      <c r="AX14" s="92">
        <f t="shared" si="5"/>
        <v>7539.0004778848088</v>
      </c>
      <c r="AZ14" s="3">
        <v>4397.2267745192112</v>
      </c>
      <c r="BA14" s="3">
        <v>270.02150340367683</v>
      </c>
      <c r="BB14" s="3">
        <v>834.8299923569067</v>
      </c>
      <c r="BC14" s="3">
        <v>1970.3184780719403</v>
      </c>
      <c r="BD14" s="131">
        <f t="shared" si="10"/>
        <v>7472.3967483517345</v>
      </c>
      <c r="BF14" s="3">
        <v>4384.35984443284</v>
      </c>
      <c r="BG14" s="3">
        <v>255.38601298688246</v>
      </c>
      <c r="BH14" s="3">
        <v>794.15167369132803</v>
      </c>
      <c r="BI14" s="3">
        <v>1944.9091460624404</v>
      </c>
      <c r="BJ14" s="3">
        <f t="shared" si="11"/>
        <v>7378.8066771734912</v>
      </c>
      <c r="BL14" s="3">
        <v>4347.8059466232535</v>
      </c>
      <c r="BM14" s="3">
        <v>198.51873226450806</v>
      </c>
      <c r="BN14" s="3">
        <v>849.9944950982117</v>
      </c>
      <c r="BO14" s="3">
        <v>1990.1207571080956</v>
      </c>
      <c r="BP14" s="3">
        <f t="shared" si="12"/>
        <v>7386.4399310940689</v>
      </c>
      <c r="BR14" s="3">
        <v>4461.0785433786787</v>
      </c>
      <c r="BS14" s="3">
        <v>153.33235638775741</v>
      </c>
      <c r="BT14" s="3">
        <v>829.30568816852133</v>
      </c>
      <c r="BU14" s="3">
        <v>2016.845359475197</v>
      </c>
      <c r="BV14" s="3">
        <f t="shared" si="6"/>
        <v>7460.561947410155</v>
      </c>
      <c r="BX14" s="3">
        <v>4550.2123300089252</v>
      </c>
      <c r="BY14" s="3">
        <v>202.42396920115903</v>
      </c>
      <c r="BZ14" s="3">
        <v>1027.4732288624225</v>
      </c>
      <c r="CA14" s="3">
        <v>2026.582421761203</v>
      </c>
      <c r="CB14" s="3">
        <f t="shared" si="7"/>
        <v>7806.6919498337102</v>
      </c>
      <c r="CD14" s="3">
        <v>4400.1012893584702</v>
      </c>
      <c r="CE14" s="3">
        <v>192.09111582444748</v>
      </c>
      <c r="CF14" s="3">
        <v>1129.9751452719327</v>
      </c>
      <c r="CG14" s="3">
        <v>2043.7688239780309</v>
      </c>
      <c r="CH14" s="3">
        <f t="shared" si="8"/>
        <v>7765.9363744328812</v>
      </c>
    </row>
    <row r="15" spans="1:86" x14ac:dyDescent="0.2">
      <c r="A15" s="1" t="s">
        <v>6</v>
      </c>
      <c r="B15" s="32">
        <v>6003.8672351761015</v>
      </c>
      <c r="C15" s="32">
        <v>6477.9363228991351</v>
      </c>
      <c r="D15" s="32">
        <v>6385.8149465242614</v>
      </c>
      <c r="E15" s="32">
        <v>6113.3714243481627</v>
      </c>
      <c r="F15" s="32">
        <v>6172.2281659583705</v>
      </c>
      <c r="G15" s="32">
        <v>6224.1872726133197</v>
      </c>
      <c r="H15" s="32">
        <v>6248.9794438849112</v>
      </c>
      <c r="I15" s="32">
        <v>6515.2273445531173</v>
      </c>
      <c r="J15" s="32">
        <v>6782.6218654849663</v>
      </c>
      <c r="K15" s="114">
        <f t="shared" si="9"/>
        <v>6959.7933757405572</v>
      </c>
      <c r="L15" s="133">
        <f t="shared" si="3"/>
        <v>2.6121389894543809</v>
      </c>
      <c r="M15" s="137">
        <f t="shared" si="4"/>
        <v>15.921840092728452</v>
      </c>
      <c r="N15" s="32"/>
      <c r="P15" s="3">
        <v>4125.3072628343643</v>
      </c>
      <c r="Q15" s="3">
        <v>255.49070113576775</v>
      </c>
      <c r="R15" s="3">
        <v>109.98540541687549</v>
      </c>
      <c r="S15" s="3">
        <v>1149.8625700315383</v>
      </c>
      <c r="T15" s="93">
        <f>SUM(P15:S15)</f>
        <v>5640.6459394185458</v>
      </c>
      <c r="V15" s="3">
        <v>4243.1569161494162</v>
      </c>
      <c r="W15" s="3">
        <v>241.67219579174355</v>
      </c>
      <c r="X15" s="3">
        <v>104.28372065509204</v>
      </c>
      <c r="Y15" s="3">
        <v>1223.510918534796</v>
      </c>
      <c r="Z15" s="93">
        <f>SUM(V15:Y15)</f>
        <v>5812.6237511310483</v>
      </c>
      <c r="AB15" s="145">
        <v>4346.9470944606364</v>
      </c>
      <c r="AC15" s="3">
        <v>255.24422683506711</v>
      </c>
      <c r="AD15" s="3">
        <v>107.71003382621268</v>
      </c>
      <c r="AE15" s="3">
        <v>1293.9658800541852</v>
      </c>
      <c r="AF15" s="93">
        <f>SUM(AB15:AE15)</f>
        <v>6003.8672351761015</v>
      </c>
      <c r="AH15" s="145">
        <v>4480.5169713712739</v>
      </c>
      <c r="AI15" s="3">
        <v>453.97198364129144</v>
      </c>
      <c r="AJ15" s="3">
        <v>134.32259467730691</v>
      </c>
      <c r="AK15" s="3">
        <v>1409.1247732092627</v>
      </c>
      <c r="AL15" s="93">
        <f t="shared" si="0"/>
        <v>6477.9363228991351</v>
      </c>
      <c r="AN15" s="3">
        <v>4531.6310169553653</v>
      </c>
      <c r="AO15" s="3">
        <v>287.18303896630681</v>
      </c>
      <c r="AP15" s="3">
        <v>116.34482437428373</v>
      </c>
      <c r="AQ15" s="3">
        <v>1450.6560662283052</v>
      </c>
      <c r="AR15" s="92">
        <f t="shared" si="1"/>
        <v>6385.8149465242614</v>
      </c>
      <c r="AT15" s="3">
        <v>4378.0030653896138</v>
      </c>
      <c r="AU15" s="3">
        <v>237.01461418770145</v>
      </c>
      <c r="AV15" s="3">
        <v>96.509958596033641</v>
      </c>
      <c r="AW15" s="3">
        <v>1401.8437861748141</v>
      </c>
      <c r="AX15" s="92">
        <f t="shared" si="5"/>
        <v>6113.3714243481627</v>
      </c>
      <c r="AZ15" s="3">
        <v>4384.8765004447459</v>
      </c>
      <c r="BA15" s="3">
        <v>255.71673192129907</v>
      </c>
      <c r="BB15" s="3">
        <v>132.79992188450308</v>
      </c>
      <c r="BC15" s="3">
        <v>1398.8350117078214</v>
      </c>
      <c r="BD15" s="131">
        <f t="shared" si="10"/>
        <v>6172.2281659583705</v>
      </c>
      <c r="BF15" s="3">
        <v>4396.5330009643931</v>
      </c>
      <c r="BG15" s="3">
        <v>328.18356186425274</v>
      </c>
      <c r="BH15" s="3">
        <v>144.23939726367988</v>
      </c>
      <c r="BI15" s="3">
        <v>1355.2313125209939</v>
      </c>
      <c r="BJ15" s="3">
        <f t="shared" si="11"/>
        <v>6224.1872726133197</v>
      </c>
      <c r="BL15" s="3">
        <v>4465.2553986388202</v>
      </c>
      <c r="BM15" s="3">
        <v>267.20347282962621</v>
      </c>
      <c r="BN15" s="3">
        <v>153.48567926547119</v>
      </c>
      <c r="BO15" s="3">
        <v>1363.0348931509932</v>
      </c>
      <c r="BP15" s="3">
        <f t="shared" si="12"/>
        <v>6248.9794438849112</v>
      </c>
      <c r="BR15" s="3">
        <v>4539.6404095988973</v>
      </c>
      <c r="BS15" s="3">
        <v>260.77963770306025</v>
      </c>
      <c r="BT15" s="3">
        <v>331.11071203806682</v>
      </c>
      <c r="BU15" s="3">
        <v>1383.6965852130938</v>
      </c>
      <c r="BV15" s="3">
        <f t="shared" si="6"/>
        <v>6515.2273445531173</v>
      </c>
      <c r="BX15" s="3">
        <v>4679.1145755334046</v>
      </c>
      <c r="BY15" s="3">
        <v>251.92370075245211</v>
      </c>
      <c r="BZ15" s="3">
        <v>454.2167644799153</v>
      </c>
      <c r="CA15" s="3">
        <v>1397.3668247191936</v>
      </c>
      <c r="CB15" s="3">
        <f t="shared" si="7"/>
        <v>6782.6218654849663</v>
      </c>
      <c r="CD15" s="3">
        <v>4766.9041764036529</v>
      </c>
      <c r="CE15" s="3">
        <v>253.77292519410705</v>
      </c>
      <c r="CF15" s="3">
        <v>498.02043245001056</v>
      </c>
      <c r="CG15" s="3">
        <v>1441.0958416927863</v>
      </c>
      <c r="CH15" s="3">
        <f t="shared" si="8"/>
        <v>6959.7933757405572</v>
      </c>
    </row>
    <row r="16" spans="1:86" x14ac:dyDescent="0.2">
      <c r="A16" s="1" t="s">
        <v>7</v>
      </c>
      <c r="B16" s="32">
        <v>6340.7336526939071</v>
      </c>
      <c r="C16" s="32">
        <v>6500.9888802207997</v>
      </c>
      <c r="D16" s="32">
        <v>6674.1261756038666</v>
      </c>
      <c r="E16" s="32">
        <v>6733.5421741902956</v>
      </c>
      <c r="F16" s="32">
        <v>6669.498060262019</v>
      </c>
      <c r="G16" s="32">
        <v>6764.6569626233359</v>
      </c>
      <c r="H16" s="32">
        <v>6766.8720939800423</v>
      </c>
      <c r="I16" s="32">
        <v>6650.9840464371246</v>
      </c>
      <c r="J16" s="32">
        <v>6706.0796268758468</v>
      </c>
      <c r="K16" s="114">
        <f t="shared" si="9"/>
        <v>7035.510132048581</v>
      </c>
      <c r="L16" s="133">
        <f t="shared" si="3"/>
        <v>4.9124156512022461</v>
      </c>
      <c r="M16" s="137">
        <f t="shared" si="4"/>
        <v>10.957351584378459</v>
      </c>
      <c r="N16" s="32"/>
      <c r="P16" s="3">
        <v>4187.7612746561344</v>
      </c>
      <c r="Q16" s="3">
        <v>188.17963615697263</v>
      </c>
      <c r="R16" s="3">
        <v>44.896147443110067</v>
      </c>
      <c r="S16" s="3">
        <v>1015.5765080713679</v>
      </c>
      <c r="T16" s="93">
        <f>SUM(P16:S16)</f>
        <v>5436.4135663275847</v>
      </c>
      <c r="V16" s="3">
        <v>4583.2869708462413</v>
      </c>
      <c r="W16" s="3">
        <v>184.840291248082</v>
      </c>
      <c r="X16" s="3">
        <v>47.063680264034048</v>
      </c>
      <c r="Y16" s="3">
        <v>1216.9219657797978</v>
      </c>
      <c r="Z16" s="93">
        <f>SUM(V16:Y16)</f>
        <v>6032.112908138155</v>
      </c>
      <c r="AB16" s="145">
        <v>4832.2366602833717</v>
      </c>
      <c r="AC16" s="3">
        <v>151.65488322094035</v>
      </c>
      <c r="AD16" s="3">
        <v>47.884457459056833</v>
      </c>
      <c r="AE16" s="3">
        <v>1308.9576517305386</v>
      </c>
      <c r="AF16" s="93">
        <f>SUM(AB16:AE16)</f>
        <v>6340.7336526939071</v>
      </c>
      <c r="AH16" s="145">
        <v>4908.091189872519</v>
      </c>
      <c r="AI16" s="3">
        <v>153.6378976732091</v>
      </c>
      <c r="AJ16" s="3">
        <v>51.94983599581569</v>
      </c>
      <c r="AK16" s="3">
        <v>1387.3099566792553</v>
      </c>
      <c r="AL16" s="93">
        <f t="shared" si="0"/>
        <v>6500.9888802207997</v>
      </c>
      <c r="AN16" s="3">
        <v>5063.8107634924718</v>
      </c>
      <c r="AO16" s="3">
        <v>139.11584547242327</v>
      </c>
      <c r="AP16" s="3">
        <v>61.377265581570505</v>
      </c>
      <c r="AQ16" s="3">
        <v>1409.8223010574011</v>
      </c>
      <c r="AR16" s="92">
        <f t="shared" si="1"/>
        <v>6674.1261756038666</v>
      </c>
      <c r="AT16" s="3">
        <v>5092.3328346902636</v>
      </c>
      <c r="AU16" s="3">
        <v>153.13064723147639</v>
      </c>
      <c r="AV16" s="3">
        <v>59.388201644169918</v>
      </c>
      <c r="AW16" s="3">
        <v>1428.6904906243851</v>
      </c>
      <c r="AX16" s="92">
        <f t="shared" si="5"/>
        <v>6733.5421741902956</v>
      </c>
      <c r="AZ16" s="3">
        <v>4989.8941578562481</v>
      </c>
      <c r="BA16" s="3">
        <v>143.71457592246009</v>
      </c>
      <c r="BB16" s="3">
        <v>90.903882574583847</v>
      </c>
      <c r="BC16" s="3">
        <v>1444.9854439087267</v>
      </c>
      <c r="BD16" s="131">
        <f t="shared" si="10"/>
        <v>6669.498060262019</v>
      </c>
      <c r="BF16" s="3">
        <v>5073.7923537324159</v>
      </c>
      <c r="BG16" s="3">
        <v>158.77463232528697</v>
      </c>
      <c r="BH16" s="3">
        <v>87.59884132112667</v>
      </c>
      <c r="BI16" s="3">
        <v>1444.4911352445065</v>
      </c>
      <c r="BJ16" s="3">
        <f t="shared" si="11"/>
        <v>6764.6569626233359</v>
      </c>
      <c r="BL16" s="3">
        <v>5063.23722947027</v>
      </c>
      <c r="BM16" s="3">
        <v>160.55355624743271</v>
      </c>
      <c r="BN16" s="3">
        <v>84.488770674271251</v>
      </c>
      <c r="BO16" s="3">
        <v>1458.5925375880686</v>
      </c>
      <c r="BP16" s="3">
        <f t="shared" si="12"/>
        <v>6766.8720939800423</v>
      </c>
      <c r="BR16" s="3">
        <v>4946.7819992704553</v>
      </c>
      <c r="BS16" s="3">
        <v>152.08337303538295</v>
      </c>
      <c r="BT16" s="3">
        <v>72.834784070543847</v>
      </c>
      <c r="BU16" s="3">
        <v>1479.2838900607424</v>
      </c>
      <c r="BV16" s="3">
        <f t="shared" si="6"/>
        <v>6650.9840464371246</v>
      </c>
      <c r="BX16" s="3">
        <v>4921.9627091451575</v>
      </c>
      <c r="BY16" s="3">
        <v>170.81942033856382</v>
      </c>
      <c r="BZ16" s="3">
        <v>85.086685415880595</v>
      </c>
      <c r="CA16" s="3">
        <v>1528.2108119762452</v>
      </c>
      <c r="CB16" s="3">
        <f t="shared" si="7"/>
        <v>6706.0796268758468</v>
      </c>
      <c r="CD16" s="3">
        <v>5155.822584191902</v>
      </c>
      <c r="CE16" s="3">
        <v>201.85778697971327</v>
      </c>
      <c r="CF16" s="3">
        <v>94.394937843355052</v>
      </c>
      <c r="CG16" s="3">
        <v>1583.4348230336097</v>
      </c>
      <c r="CH16" s="3">
        <f t="shared" si="8"/>
        <v>7035.510132048581</v>
      </c>
    </row>
    <row r="17" spans="1:86" x14ac:dyDescent="0.2">
      <c r="B17" s="32"/>
      <c r="C17" s="32"/>
      <c r="D17" s="32"/>
      <c r="E17" s="32"/>
      <c r="F17" s="32"/>
      <c r="G17" s="32"/>
      <c r="H17" s="32"/>
      <c r="I17" s="32"/>
      <c r="J17" s="32"/>
      <c r="K17" s="114"/>
      <c r="L17" s="133"/>
      <c r="M17" s="137"/>
      <c r="N17" s="32"/>
      <c r="T17" s="93"/>
      <c r="Z17" s="93"/>
      <c r="AB17" s="146"/>
      <c r="AF17" s="93"/>
      <c r="AH17" s="146"/>
      <c r="AL17" s="93"/>
      <c r="AR17" s="93"/>
      <c r="AX17" s="93"/>
      <c r="BD17" s="131"/>
    </row>
    <row r="18" spans="1:86" x14ac:dyDescent="0.2">
      <c r="A18" s="1" t="s">
        <v>8</v>
      </c>
      <c r="B18" s="32">
        <v>5895.6992976688598</v>
      </c>
      <c r="C18" s="32">
        <v>5971.6004055248095</v>
      </c>
      <c r="D18" s="32">
        <v>6086.2609810468894</v>
      </c>
      <c r="E18" s="32">
        <v>6080.6076990884876</v>
      </c>
      <c r="F18" s="32">
        <v>5851.2475639782133</v>
      </c>
      <c r="G18" s="32">
        <v>6026.3960089885968</v>
      </c>
      <c r="H18" s="32">
        <v>6091.190405947309</v>
      </c>
      <c r="I18" s="32">
        <v>6252.4627569208278</v>
      </c>
      <c r="J18" s="32">
        <v>6432.4493610363552</v>
      </c>
      <c r="K18" s="114">
        <f t="shared" si="9"/>
        <v>6636.5594761080583</v>
      </c>
      <c r="L18" s="133">
        <f t="shared" si="3"/>
        <v>3.1731320934770366</v>
      </c>
      <c r="M18" s="137">
        <f t="shared" si="4"/>
        <v>12.566112025627429</v>
      </c>
      <c r="N18" s="32"/>
      <c r="P18" s="3">
        <v>3941.9973261145788</v>
      </c>
      <c r="Q18" s="3">
        <v>230.8239489530965</v>
      </c>
      <c r="R18" s="3">
        <v>182.90938806327458</v>
      </c>
      <c r="S18" s="3">
        <v>865.3120472165441</v>
      </c>
      <c r="T18" s="93">
        <f>SUM(P18:S18)</f>
        <v>5221.0427103474931</v>
      </c>
      <c r="V18" s="3">
        <v>4321.8343341426535</v>
      </c>
      <c r="W18" s="3">
        <v>289.42504008429154</v>
      </c>
      <c r="X18" s="3">
        <v>171.64862522332675</v>
      </c>
      <c r="Y18" s="3">
        <v>925.175593934674</v>
      </c>
      <c r="Z18" s="93">
        <f>SUM(V18:Y18)</f>
        <v>5708.0835933849457</v>
      </c>
      <c r="AB18" s="145">
        <v>4568.2132284817708</v>
      </c>
      <c r="AC18" s="3">
        <v>186.84101165570834</v>
      </c>
      <c r="AD18" s="3">
        <v>165.43288628212795</v>
      </c>
      <c r="AE18" s="3">
        <v>975.21217124925306</v>
      </c>
      <c r="AF18" s="93">
        <f>SUM(AB18:AE18)</f>
        <v>5895.6992976688598</v>
      </c>
      <c r="AH18" s="145">
        <v>4603.6086890201368</v>
      </c>
      <c r="AI18" s="3">
        <v>158.14351485839185</v>
      </c>
      <c r="AJ18" s="3">
        <v>181.1275059294052</v>
      </c>
      <c r="AK18" s="3">
        <v>1028.7206957168767</v>
      </c>
      <c r="AL18" s="93">
        <f>SUM(AH18:AK18)</f>
        <v>5971.6004055248095</v>
      </c>
      <c r="AN18" s="3">
        <v>4730.9798880684757</v>
      </c>
      <c r="AO18" s="3">
        <v>157.31031933405447</v>
      </c>
      <c r="AP18" s="3">
        <v>194.11292479894652</v>
      </c>
      <c r="AQ18" s="3">
        <v>1003.8578488454123</v>
      </c>
      <c r="AR18" s="92">
        <f t="shared" si="1"/>
        <v>6086.2609810468894</v>
      </c>
      <c r="AT18" s="3">
        <v>4835.3093964514792</v>
      </c>
      <c r="AU18" s="3">
        <v>125.04368881053301</v>
      </c>
      <c r="AV18" s="3">
        <v>179.75412431073937</v>
      </c>
      <c r="AW18" s="3">
        <v>940.50048951573569</v>
      </c>
      <c r="AX18" s="92">
        <f t="shared" ref="AX18:AX22" si="13">SUM(AT18:AW18)</f>
        <v>6080.6076990884876</v>
      </c>
      <c r="AZ18" s="3">
        <v>4535.2685797955683</v>
      </c>
      <c r="BA18" s="3">
        <v>166.61771431769009</v>
      </c>
      <c r="BB18" s="3">
        <v>149.07161456390361</v>
      </c>
      <c r="BC18" s="3">
        <v>1000.2896553010518</v>
      </c>
      <c r="BD18" s="131">
        <f t="shared" si="10"/>
        <v>5851.2475639782133</v>
      </c>
      <c r="BF18" s="3">
        <v>4639.7925621216064</v>
      </c>
      <c r="BG18" s="3">
        <v>186.32039891542547</v>
      </c>
      <c r="BH18" s="3">
        <v>150.57862051034434</v>
      </c>
      <c r="BI18" s="3">
        <v>1049.7044274412212</v>
      </c>
      <c r="BJ18" s="3">
        <f t="shared" ref="BJ18:BJ39" si="14">SUM(BF18:BI18)</f>
        <v>6026.3960089885968</v>
      </c>
      <c r="BL18" s="3">
        <v>4732.1124713830677</v>
      </c>
      <c r="BM18" s="3">
        <v>186.15958933837146</v>
      </c>
      <c r="BN18" s="3">
        <v>163.19992903362058</v>
      </c>
      <c r="BO18" s="3">
        <v>1009.7184161922488</v>
      </c>
      <c r="BP18" s="3">
        <f t="shared" ref="BP18:BP39" si="15">SUM(BL18:BO18)</f>
        <v>6091.190405947309</v>
      </c>
      <c r="BR18" s="3">
        <v>4747.3936320134553</v>
      </c>
      <c r="BS18" s="3">
        <v>201.26678319477929</v>
      </c>
      <c r="BT18" s="3">
        <v>239.36130809717525</v>
      </c>
      <c r="BU18" s="3">
        <v>1064.4410336154174</v>
      </c>
      <c r="BV18" s="3">
        <f t="shared" si="6"/>
        <v>6252.4627569208278</v>
      </c>
      <c r="BX18" s="3">
        <v>4973.1274582656297</v>
      </c>
      <c r="BY18" s="3">
        <v>188.24199536741892</v>
      </c>
      <c r="BZ18" s="3">
        <v>222.15048172000343</v>
      </c>
      <c r="CA18" s="3">
        <v>1048.9294256833034</v>
      </c>
      <c r="CB18" s="3">
        <f t="shared" ref="CB18:CB22" si="16">BX18+BY18+BZ18+CA18</f>
        <v>6432.4493610363552</v>
      </c>
      <c r="CD18" s="3">
        <v>4964.2713419355914</v>
      </c>
      <c r="CE18" s="3">
        <v>177.42983380018805</v>
      </c>
      <c r="CF18" s="3">
        <v>461.39523966820138</v>
      </c>
      <c r="CG18" s="3">
        <v>1033.4630607040772</v>
      </c>
      <c r="CH18" s="3">
        <f t="shared" ref="CH18:CH22" si="17">CD18+CE18+CF18+CG18</f>
        <v>6636.5594761080583</v>
      </c>
    </row>
    <row r="19" spans="1:86" x14ac:dyDescent="0.2">
      <c r="A19" s="1" t="s">
        <v>9</v>
      </c>
      <c r="B19" s="32">
        <v>5982.0037591534601</v>
      </c>
      <c r="C19" s="32">
        <v>6088.8109561970086</v>
      </c>
      <c r="D19" s="32">
        <v>5998.9963120681914</v>
      </c>
      <c r="E19" s="32">
        <v>6001.1717843198858</v>
      </c>
      <c r="F19" s="32">
        <v>6170.3405205262779</v>
      </c>
      <c r="G19" s="32">
        <v>6220.8059071584303</v>
      </c>
      <c r="H19" s="32">
        <v>6354.7393115620853</v>
      </c>
      <c r="I19" s="32">
        <v>6191.4045418595451</v>
      </c>
      <c r="J19" s="32">
        <v>6375.1833671061158</v>
      </c>
      <c r="K19" s="114">
        <f t="shared" si="9"/>
        <v>6594.9338408326548</v>
      </c>
      <c r="L19" s="133">
        <f t="shared" si="3"/>
        <v>3.4469671078071316</v>
      </c>
      <c r="M19" s="137">
        <f t="shared" si="4"/>
        <v>10.246233642720632</v>
      </c>
      <c r="N19" s="32"/>
      <c r="P19" s="3">
        <v>4065.28165539369</v>
      </c>
      <c r="Q19" s="3">
        <v>274.34508610326503</v>
      </c>
      <c r="R19" s="3">
        <v>60.857560574308046</v>
      </c>
      <c r="S19" s="3">
        <v>922.02088876021708</v>
      </c>
      <c r="T19" s="93">
        <f>SUM(P19:S19)</f>
        <v>5322.5051908314799</v>
      </c>
      <c r="V19" s="3">
        <v>4450.7543547452415</v>
      </c>
      <c r="W19" s="3">
        <v>239.74257281683234</v>
      </c>
      <c r="X19" s="3">
        <v>63.190727945437523</v>
      </c>
      <c r="Y19" s="3">
        <v>1001.8944394418937</v>
      </c>
      <c r="Z19" s="93">
        <f>SUM(V19:Y19)</f>
        <v>5755.5820949494055</v>
      </c>
      <c r="AB19" s="145">
        <v>4580.9674488783567</v>
      </c>
      <c r="AC19" s="3">
        <v>305.07071342531657</v>
      </c>
      <c r="AD19" s="3">
        <v>71.249332812379023</v>
      </c>
      <c r="AE19" s="3">
        <v>1024.7162640374079</v>
      </c>
      <c r="AF19" s="93">
        <f>SUM(AB19:AE19)</f>
        <v>5982.0037591534601</v>
      </c>
      <c r="AH19" s="145">
        <v>4563.232898379094</v>
      </c>
      <c r="AI19" s="3">
        <v>330.57061261706355</v>
      </c>
      <c r="AJ19" s="3">
        <v>78.496075240302531</v>
      </c>
      <c r="AK19" s="3">
        <v>1116.511369960549</v>
      </c>
      <c r="AL19" s="93">
        <f>SUM(AH19:AK19)</f>
        <v>6088.8109561970086</v>
      </c>
      <c r="AN19" s="3">
        <v>4532.0059463586895</v>
      </c>
      <c r="AO19" s="3">
        <v>283.37802952988596</v>
      </c>
      <c r="AP19" s="3">
        <v>66.413665465011263</v>
      </c>
      <c r="AQ19" s="3">
        <v>1117.1986707146057</v>
      </c>
      <c r="AR19" s="92">
        <f t="shared" si="1"/>
        <v>5998.9963120681914</v>
      </c>
      <c r="AT19" s="3">
        <v>4503.8569247046535</v>
      </c>
      <c r="AU19" s="3">
        <v>319.42907040849468</v>
      </c>
      <c r="AV19" s="3">
        <v>68.196989021886324</v>
      </c>
      <c r="AW19" s="3">
        <v>1109.6888001848508</v>
      </c>
      <c r="AX19" s="92">
        <f t="shared" si="13"/>
        <v>6001.1717843198858</v>
      </c>
      <c r="AZ19" s="3">
        <v>4583.0124429089838</v>
      </c>
      <c r="BA19" s="3">
        <v>315.68334928917665</v>
      </c>
      <c r="BB19" s="3">
        <v>67.253468598521962</v>
      </c>
      <c r="BC19" s="3">
        <v>1204.3912597295957</v>
      </c>
      <c r="BD19" s="131">
        <f t="shared" si="10"/>
        <v>6170.3405205262779</v>
      </c>
      <c r="BF19" s="3">
        <v>4630.577835307563</v>
      </c>
      <c r="BG19" s="3">
        <v>295.36360857500637</v>
      </c>
      <c r="BH19" s="3">
        <v>71.990179281989924</v>
      </c>
      <c r="BI19" s="3">
        <v>1222.8742839938707</v>
      </c>
      <c r="BJ19" s="3">
        <f t="shared" si="14"/>
        <v>6220.8059071584303</v>
      </c>
      <c r="BL19" s="3">
        <v>4719.2260974426599</v>
      </c>
      <c r="BM19" s="3">
        <v>316.27019074355115</v>
      </c>
      <c r="BN19" s="3">
        <v>71.634080189827898</v>
      </c>
      <c r="BO19" s="3">
        <v>1247.6089431860462</v>
      </c>
      <c r="BP19" s="3">
        <f t="shared" si="15"/>
        <v>6354.7393115620853</v>
      </c>
      <c r="BR19" s="3">
        <v>4533.973805217579</v>
      </c>
      <c r="BS19" s="3">
        <v>289.04928394905897</v>
      </c>
      <c r="BT19" s="3">
        <v>66.265008865580469</v>
      </c>
      <c r="BU19" s="3">
        <v>1302.1164438273277</v>
      </c>
      <c r="BV19" s="3">
        <f t="shared" si="6"/>
        <v>6191.4045418595451</v>
      </c>
      <c r="BX19" s="3">
        <v>4651.7103882584552</v>
      </c>
      <c r="BY19" s="3">
        <v>319.91453065729161</v>
      </c>
      <c r="BZ19" s="3">
        <v>63.372784408680424</v>
      </c>
      <c r="CA19" s="3">
        <v>1340.1856637816884</v>
      </c>
      <c r="CB19" s="3">
        <f t="shared" si="16"/>
        <v>6375.1833671061158</v>
      </c>
      <c r="CD19" s="3">
        <v>4804.477182642011</v>
      </c>
      <c r="CE19" s="3">
        <v>312.05718507131593</v>
      </c>
      <c r="CF19" s="3">
        <v>65.464171118735322</v>
      </c>
      <c r="CG19" s="3">
        <v>1412.9353020005931</v>
      </c>
      <c r="CH19" s="3">
        <f t="shared" si="17"/>
        <v>6594.9338408326548</v>
      </c>
    </row>
    <row r="20" spans="1:86" x14ac:dyDescent="0.2">
      <c r="A20" s="1" t="s">
        <v>10</v>
      </c>
      <c r="B20" s="32">
        <v>5925.2922506144778</v>
      </c>
      <c r="C20" s="32">
        <v>6058.6317748965848</v>
      </c>
      <c r="D20" s="32">
        <v>6122.5353742678753</v>
      </c>
      <c r="E20" s="32">
        <v>6000.8768538622999</v>
      </c>
      <c r="F20" s="32">
        <v>6268.3914092222412</v>
      </c>
      <c r="G20" s="32">
        <v>6324.8334793322356</v>
      </c>
      <c r="H20" s="32">
        <v>6514.4473291634349</v>
      </c>
      <c r="I20" s="32">
        <v>6448.2739232665608</v>
      </c>
      <c r="J20" s="32">
        <v>6821.3432471085616</v>
      </c>
      <c r="K20" s="114">
        <f t="shared" si="9"/>
        <v>7078.4824492516518</v>
      </c>
      <c r="L20" s="133">
        <f t="shared" si="3"/>
        <v>3.76962707824572</v>
      </c>
      <c r="M20" s="137">
        <f t="shared" si="4"/>
        <v>19.462165744104578</v>
      </c>
      <c r="N20" s="32"/>
      <c r="P20" s="3">
        <v>3865.9665449847771</v>
      </c>
      <c r="Q20" s="3">
        <v>192.6580247670922</v>
      </c>
      <c r="R20" s="3">
        <v>105.34827356944618</v>
      </c>
      <c r="S20" s="3">
        <v>1122.6286536028897</v>
      </c>
      <c r="T20" s="93">
        <f>SUM(P20:S20)</f>
        <v>5286.601496924206</v>
      </c>
      <c r="V20" s="3">
        <v>4089.4688279584211</v>
      </c>
      <c r="W20" s="3">
        <v>200.24096408149265</v>
      </c>
      <c r="X20" s="3">
        <v>106.0120273235956</v>
      </c>
      <c r="Y20" s="3">
        <v>1252.5159732014542</v>
      </c>
      <c r="Z20" s="93">
        <f>SUM(V20:Y20)</f>
        <v>5648.2377925649635</v>
      </c>
      <c r="AB20" s="145">
        <v>4251.4679095539132</v>
      </c>
      <c r="AC20" s="3">
        <v>210.48787931378098</v>
      </c>
      <c r="AD20" s="3">
        <v>102.10495299431578</v>
      </c>
      <c r="AE20" s="3">
        <v>1361.2315087524678</v>
      </c>
      <c r="AF20" s="93">
        <f>SUM(AB20:AE20)</f>
        <v>5925.2922506144778</v>
      </c>
      <c r="AH20" s="145">
        <v>4363.2896780128503</v>
      </c>
      <c r="AI20" s="3">
        <v>176.27054978493706</v>
      </c>
      <c r="AJ20" s="3">
        <v>127.95461993707842</v>
      </c>
      <c r="AK20" s="3">
        <v>1391.1169271617186</v>
      </c>
      <c r="AL20" s="93">
        <f>SUM(AH20:AK20)</f>
        <v>6058.6317748965848</v>
      </c>
      <c r="AN20" s="3">
        <v>4456.3495636223197</v>
      </c>
      <c r="AO20" s="3">
        <v>145.89692862199908</v>
      </c>
      <c r="AP20" s="3">
        <v>117.21108450794877</v>
      </c>
      <c r="AQ20" s="3">
        <v>1403.0777975156079</v>
      </c>
      <c r="AR20" s="92">
        <f t="shared" si="1"/>
        <v>6122.5353742678753</v>
      </c>
      <c r="AT20" s="3">
        <v>4316.5498459881892</v>
      </c>
      <c r="AU20" s="3">
        <v>180.71320332248186</v>
      </c>
      <c r="AV20" s="3">
        <v>120.94701635587819</v>
      </c>
      <c r="AW20" s="3">
        <v>1382.6667881957508</v>
      </c>
      <c r="AX20" s="92">
        <f t="shared" si="13"/>
        <v>6000.8768538622999</v>
      </c>
      <c r="AZ20" s="3">
        <v>4460.5967014864882</v>
      </c>
      <c r="BA20" s="3">
        <v>238.15289714860958</v>
      </c>
      <c r="BB20" s="3">
        <v>140.26904849063266</v>
      </c>
      <c r="BC20" s="3">
        <v>1429.3727620965108</v>
      </c>
      <c r="BD20" s="131">
        <f t="shared" si="10"/>
        <v>6268.3914092222412</v>
      </c>
      <c r="BF20" s="3">
        <v>4520.008403385943</v>
      </c>
      <c r="BG20" s="3">
        <v>246.37641087138783</v>
      </c>
      <c r="BH20" s="3">
        <v>145.52919695708997</v>
      </c>
      <c r="BI20" s="3">
        <v>1412.9194681178146</v>
      </c>
      <c r="BJ20" s="3">
        <f t="shared" si="14"/>
        <v>6324.8334793322356</v>
      </c>
      <c r="BL20" s="3">
        <v>4594.8859460577851</v>
      </c>
      <c r="BM20" s="3">
        <v>302.61724118280324</v>
      </c>
      <c r="BN20" s="3">
        <v>154.33508967690571</v>
      </c>
      <c r="BO20" s="3">
        <v>1462.609052245941</v>
      </c>
      <c r="BP20" s="3">
        <f t="shared" si="15"/>
        <v>6514.4473291634349</v>
      </c>
      <c r="BR20" s="3">
        <v>4552.8247385772138</v>
      </c>
      <c r="BS20" s="3">
        <v>198.2038448171642</v>
      </c>
      <c r="BT20" s="3">
        <v>170.57963483908179</v>
      </c>
      <c r="BU20" s="3">
        <v>1526.6657050331016</v>
      </c>
      <c r="BV20" s="3">
        <f t="shared" si="6"/>
        <v>6448.2739232665608</v>
      </c>
      <c r="BX20" s="3">
        <v>4764.0465707379826</v>
      </c>
      <c r="BY20" s="3">
        <v>307.4334724025162</v>
      </c>
      <c r="BZ20" s="3">
        <v>178.24381034439165</v>
      </c>
      <c r="CA20" s="3">
        <v>1571.6193936236709</v>
      </c>
      <c r="CB20" s="3">
        <f t="shared" si="16"/>
        <v>6821.3432471085616</v>
      </c>
      <c r="CD20" s="3">
        <v>4866.8282538535968</v>
      </c>
      <c r="CE20" s="3">
        <v>314.10442473399519</v>
      </c>
      <c r="CF20" s="3">
        <v>213.11257329166287</v>
      </c>
      <c r="CG20" s="3">
        <v>1684.4371973723971</v>
      </c>
      <c r="CH20" s="3">
        <f t="shared" si="17"/>
        <v>7078.4824492516518</v>
      </c>
    </row>
    <row r="21" spans="1:86" x14ac:dyDescent="0.2">
      <c r="A21" s="1" t="s">
        <v>11</v>
      </c>
      <c r="B21" s="32">
        <v>6168.2059006006875</v>
      </c>
      <c r="C21" s="32">
        <v>6270.4279007288023</v>
      </c>
      <c r="D21" s="32">
        <v>6018.1798758716086</v>
      </c>
      <c r="E21" s="32">
        <v>6150.5237895390319</v>
      </c>
      <c r="F21" s="32">
        <v>6229.610229903974</v>
      </c>
      <c r="G21" s="32">
        <v>6494.119991767051</v>
      </c>
      <c r="H21" s="32">
        <v>6501.9538747235911</v>
      </c>
      <c r="I21" s="32">
        <v>6449.3566582183366</v>
      </c>
      <c r="J21" s="32">
        <v>6545.3253351885933</v>
      </c>
      <c r="K21" s="114">
        <f t="shared" si="9"/>
        <v>6570.7013717813988</v>
      </c>
      <c r="L21" s="133">
        <f t="shared" si="3"/>
        <v>0.38769710126371287</v>
      </c>
      <c r="M21" s="137">
        <f t="shared" si="4"/>
        <v>6.5253248297290876</v>
      </c>
      <c r="N21" s="32"/>
      <c r="P21" s="3">
        <v>4103.3182654021857</v>
      </c>
      <c r="Q21" s="3">
        <v>406.94152617585536</v>
      </c>
      <c r="R21" s="3">
        <v>73.320077540965556</v>
      </c>
      <c r="S21" s="3">
        <v>897.39635330878036</v>
      </c>
      <c r="T21" s="93">
        <f>SUM(P21:S21)</f>
        <v>5480.9762224277874</v>
      </c>
      <c r="V21" s="3">
        <v>4514.2712283892906</v>
      </c>
      <c r="W21" s="3">
        <v>357.91701051482102</v>
      </c>
      <c r="X21" s="3">
        <v>72.673954026202708</v>
      </c>
      <c r="Y21" s="3">
        <v>1008.0738710226566</v>
      </c>
      <c r="Z21" s="93">
        <f>SUM(V21:Y21)</f>
        <v>5952.9360639529714</v>
      </c>
      <c r="AB21" s="145">
        <v>4707.7625946539993</v>
      </c>
      <c r="AC21" s="3">
        <v>289.02910384018605</v>
      </c>
      <c r="AD21" s="3">
        <v>73.398448907666264</v>
      </c>
      <c r="AE21" s="3">
        <v>1098.015753198835</v>
      </c>
      <c r="AF21" s="93">
        <f>SUM(AB21:AE21)</f>
        <v>6168.2059006006875</v>
      </c>
      <c r="AH21" s="145">
        <v>4773.0216290022609</v>
      </c>
      <c r="AI21" s="3">
        <v>231.40786674543426</v>
      </c>
      <c r="AJ21" s="3">
        <v>88.543045682702456</v>
      </c>
      <c r="AK21" s="3">
        <v>1177.4553592984048</v>
      </c>
      <c r="AL21" s="93">
        <f>SUM(AH21:AK21)</f>
        <v>6270.4279007288023</v>
      </c>
      <c r="AN21" s="3">
        <v>4655.2163343991924</v>
      </c>
      <c r="AO21" s="3">
        <v>154.40223598019867</v>
      </c>
      <c r="AP21" s="3">
        <v>77.440223860742122</v>
      </c>
      <c r="AQ21" s="3">
        <v>1131.1210816314763</v>
      </c>
      <c r="AR21" s="92">
        <f t="shared" si="1"/>
        <v>6018.1798758716086</v>
      </c>
      <c r="AT21" s="3">
        <v>4746.0135611313108</v>
      </c>
      <c r="AU21" s="3">
        <v>182.29876634156565</v>
      </c>
      <c r="AV21" s="3">
        <v>91.365602497686382</v>
      </c>
      <c r="AW21" s="3">
        <v>1130.8458595684688</v>
      </c>
      <c r="AX21" s="92">
        <f t="shared" si="13"/>
        <v>6150.5237895390319</v>
      </c>
      <c r="AZ21" s="3">
        <v>4786.2063639808175</v>
      </c>
      <c r="BA21" s="3">
        <v>207.3561173134112</v>
      </c>
      <c r="BB21" s="3">
        <v>83.660666021134162</v>
      </c>
      <c r="BC21" s="3">
        <v>1152.3870825886106</v>
      </c>
      <c r="BD21" s="131">
        <f t="shared" si="10"/>
        <v>6229.610229903974</v>
      </c>
      <c r="BF21" s="3">
        <v>4831.4330814098475</v>
      </c>
      <c r="BG21" s="3">
        <v>411.50981979582252</v>
      </c>
      <c r="BH21" s="3">
        <v>86.151117318762573</v>
      </c>
      <c r="BI21" s="3">
        <v>1165.0259732426189</v>
      </c>
      <c r="BJ21" s="3">
        <f t="shared" si="14"/>
        <v>6494.119991767051</v>
      </c>
      <c r="BL21" s="3">
        <v>4913.3690545393847</v>
      </c>
      <c r="BM21" s="3">
        <v>332.08607276906719</v>
      </c>
      <c r="BN21" s="3">
        <v>73.133131632750349</v>
      </c>
      <c r="BO21" s="3">
        <v>1183.3656157823884</v>
      </c>
      <c r="BP21" s="3">
        <f t="shared" si="15"/>
        <v>6501.9538747235911</v>
      </c>
      <c r="BR21" s="3">
        <v>4908.3025793203014</v>
      </c>
      <c r="BS21" s="3">
        <v>225.71418637976947</v>
      </c>
      <c r="BT21" s="3">
        <v>77.98264646430728</v>
      </c>
      <c r="BU21" s="3">
        <v>1237.3572460539581</v>
      </c>
      <c r="BV21" s="3">
        <f t="shared" si="6"/>
        <v>6449.3566582183366</v>
      </c>
      <c r="BX21" s="3">
        <v>4957.5781754299369</v>
      </c>
      <c r="BY21" s="3">
        <v>215.24738986487688</v>
      </c>
      <c r="BZ21" s="3">
        <v>82.484040567367032</v>
      </c>
      <c r="CA21" s="3">
        <v>1290.0157293264128</v>
      </c>
      <c r="CB21" s="3">
        <f t="shared" si="16"/>
        <v>6545.3253351885933</v>
      </c>
      <c r="CD21" s="3">
        <v>4926.2406500332118</v>
      </c>
      <c r="CE21" s="3">
        <v>224.26307271490691</v>
      </c>
      <c r="CF21" s="3">
        <v>80.128157309706452</v>
      </c>
      <c r="CG21" s="3">
        <v>1340.0694917235737</v>
      </c>
      <c r="CH21" s="3">
        <f t="shared" si="17"/>
        <v>6570.7013717813988</v>
      </c>
    </row>
    <row r="22" spans="1:86" x14ac:dyDescent="0.2">
      <c r="A22" s="1" t="s">
        <v>12</v>
      </c>
      <c r="B22" s="32">
        <v>6533.0498758240774</v>
      </c>
      <c r="C22" s="32">
        <v>6269.8047600017762</v>
      </c>
      <c r="D22" s="32">
        <v>6284.5597192888354</v>
      </c>
      <c r="E22" s="32">
        <v>6359.2990990991002</v>
      </c>
      <c r="F22" s="32">
        <v>6571.9937421611985</v>
      </c>
      <c r="G22" s="32">
        <v>6482.0085370947454</v>
      </c>
      <c r="H22" s="32">
        <v>6969.0796408607275</v>
      </c>
      <c r="I22" s="32">
        <v>7370.3107784514432</v>
      </c>
      <c r="J22" s="32">
        <v>7214.3252145119159</v>
      </c>
      <c r="K22" s="114">
        <f t="shared" si="9"/>
        <v>7120.909168924094</v>
      </c>
      <c r="L22" s="133">
        <f t="shared" si="3"/>
        <v>-1.2948687896674183</v>
      </c>
      <c r="M22" s="137">
        <f t="shared" si="4"/>
        <v>8.9982367236384242</v>
      </c>
      <c r="N22" s="32"/>
      <c r="P22" s="3">
        <v>4260.4170775387456</v>
      </c>
      <c r="Q22" s="3">
        <v>328.76081496385063</v>
      </c>
      <c r="R22" s="3">
        <v>180.10819164695218</v>
      </c>
      <c r="S22" s="3">
        <v>1046.7905878971458</v>
      </c>
      <c r="T22" s="93">
        <f>SUM(P22:S22)</f>
        <v>5816.0766720466945</v>
      </c>
      <c r="V22" s="3">
        <v>4791.9177070941796</v>
      </c>
      <c r="W22" s="3">
        <v>329.43573882397413</v>
      </c>
      <c r="X22" s="3">
        <v>176.17378900908309</v>
      </c>
      <c r="Y22" s="3">
        <v>1146.9482517482516</v>
      </c>
      <c r="Z22" s="93">
        <f>SUM(V22:Y22)</f>
        <v>6444.4754866754884</v>
      </c>
      <c r="AB22" s="145">
        <v>4953.2475571209252</v>
      </c>
      <c r="AC22" s="3">
        <v>267.68341461211958</v>
      </c>
      <c r="AD22" s="3">
        <v>169.97346924952589</v>
      </c>
      <c r="AE22" s="3">
        <v>1142.1454348415064</v>
      </c>
      <c r="AF22" s="93">
        <f>SUM(AB22:AE22)</f>
        <v>6533.0498758240774</v>
      </c>
      <c r="AH22" s="145">
        <v>4741.5368633719645</v>
      </c>
      <c r="AI22" s="3">
        <v>238.85296834065986</v>
      </c>
      <c r="AJ22" s="3">
        <v>161.11068114204517</v>
      </c>
      <c r="AK22" s="3">
        <v>1128.3042471471069</v>
      </c>
      <c r="AL22" s="93">
        <f>SUM(AH22:AK22)</f>
        <v>6269.8047600017762</v>
      </c>
      <c r="AN22" s="3">
        <v>4740.8433940125378</v>
      </c>
      <c r="AO22" s="3">
        <v>239.13928503581522</v>
      </c>
      <c r="AP22" s="3">
        <v>204.81455853922915</v>
      </c>
      <c r="AQ22" s="3">
        <v>1099.7624817012527</v>
      </c>
      <c r="AR22" s="92">
        <f t="shared" si="1"/>
        <v>6284.5597192888354</v>
      </c>
      <c r="AT22" s="3">
        <v>4699.9478656434221</v>
      </c>
      <c r="AU22" s="3">
        <v>248.48949393838282</v>
      </c>
      <c r="AV22" s="3">
        <v>285.7673673673674</v>
      </c>
      <c r="AW22" s="3">
        <v>1125.0943721499277</v>
      </c>
      <c r="AX22" s="92">
        <f t="shared" si="13"/>
        <v>6359.2990990991002</v>
      </c>
      <c r="AZ22" s="3">
        <v>4790.949079147138</v>
      </c>
      <c r="BA22" s="3">
        <v>283.25931524633086</v>
      </c>
      <c r="BB22" s="3">
        <v>293.22114991088523</v>
      </c>
      <c r="BC22" s="3">
        <v>1204.5641978568444</v>
      </c>
      <c r="BD22" s="131">
        <f t="shared" si="10"/>
        <v>6571.9937421611985</v>
      </c>
      <c r="BF22" s="3">
        <v>4711.6975276226221</v>
      </c>
      <c r="BG22" s="3">
        <v>286.21191152843897</v>
      </c>
      <c r="BH22" s="3">
        <v>296.30241503002344</v>
      </c>
      <c r="BI22" s="3">
        <v>1187.7966829136617</v>
      </c>
      <c r="BJ22" s="3">
        <f t="shared" si="14"/>
        <v>6482.0085370947454</v>
      </c>
      <c r="BL22" s="3">
        <v>4813.158565169535</v>
      </c>
      <c r="BM22" s="3">
        <v>595.10972956639989</v>
      </c>
      <c r="BN22" s="3">
        <v>332.25349534888733</v>
      </c>
      <c r="BO22" s="3">
        <v>1228.5578507759049</v>
      </c>
      <c r="BP22" s="3">
        <f t="shared" si="15"/>
        <v>6969.0796408607275</v>
      </c>
      <c r="BR22" s="3">
        <v>5210.1357193748154</v>
      </c>
      <c r="BS22" s="3">
        <v>482.37833769421115</v>
      </c>
      <c r="BT22" s="3">
        <v>394.93357577031441</v>
      </c>
      <c r="BU22" s="3">
        <v>1282.8631456121018</v>
      </c>
      <c r="BV22" s="3">
        <f t="shared" si="6"/>
        <v>7370.3107784514432</v>
      </c>
      <c r="BX22" s="3">
        <v>5115.0765172352549</v>
      </c>
      <c r="BY22" s="3">
        <v>428.16345229889987</v>
      </c>
      <c r="BZ22" s="3">
        <v>346.9057288886051</v>
      </c>
      <c r="CA22" s="3">
        <v>1324.1795160891559</v>
      </c>
      <c r="CB22" s="3">
        <f t="shared" si="16"/>
        <v>7214.3252145119159</v>
      </c>
      <c r="CD22" s="3">
        <v>5246.3711159994418</v>
      </c>
      <c r="CE22" s="3">
        <v>407.24272775236642</v>
      </c>
      <c r="CF22" s="3">
        <v>321.40039744781217</v>
      </c>
      <c r="CG22" s="3">
        <v>1145.8949277244737</v>
      </c>
      <c r="CH22" s="3">
        <f t="shared" si="17"/>
        <v>7120.909168924094</v>
      </c>
    </row>
    <row r="23" spans="1:86" x14ac:dyDescent="0.2">
      <c r="B23" s="32"/>
      <c r="C23" s="32"/>
      <c r="D23" s="32"/>
      <c r="E23" s="32"/>
      <c r="F23" s="32"/>
      <c r="G23" s="32"/>
      <c r="H23" s="32"/>
      <c r="I23" s="32"/>
      <c r="J23" s="32"/>
      <c r="K23" s="114"/>
      <c r="L23" s="133"/>
      <c r="M23" s="137"/>
      <c r="N23" s="32"/>
      <c r="T23" s="93"/>
      <c r="Z23" s="93"/>
      <c r="AB23" s="145"/>
      <c r="AF23" s="93"/>
      <c r="AH23" s="145"/>
      <c r="AL23" s="93"/>
      <c r="AR23" s="93"/>
      <c r="AX23" s="93"/>
      <c r="BD23" s="131"/>
    </row>
    <row r="24" spans="1:86" x14ac:dyDescent="0.2">
      <c r="A24" s="1" t="s">
        <v>13</v>
      </c>
      <c r="B24" s="32">
        <v>6104.999341600982</v>
      </c>
      <c r="C24" s="32">
        <v>6096.9224667088765</v>
      </c>
      <c r="D24" s="32">
        <v>6126.1684708355224</v>
      </c>
      <c r="E24" s="32">
        <v>6054.1747652472004</v>
      </c>
      <c r="F24" s="32">
        <v>5990.3870968220654</v>
      </c>
      <c r="G24" s="32">
        <v>6171.1032793564373</v>
      </c>
      <c r="H24" s="32">
        <v>6319.2495044950274</v>
      </c>
      <c r="I24" s="32">
        <v>6301.7141850246589</v>
      </c>
      <c r="J24" s="32">
        <v>6172.064730716851</v>
      </c>
      <c r="K24" s="114">
        <f t="shared" si="9"/>
        <v>6342.1811451178091</v>
      </c>
      <c r="L24" s="133">
        <f t="shared" si="3"/>
        <v>2.756231857944238</v>
      </c>
      <c r="M24" s="137">
        <f t="shared" si="4"/>
        <v>3.8850422456332043</v>
      </c>
      <c r="N24" s="32"/>
      <c r="P24" s="3">
        <v>4170.7684333616207</v>
      </c>
      <c r="Q24" s="3">
        <v>260.5769090919577</v>
      </c>
      <c r="R24" s="3">
        <v>46.698778409760862</v>
      </c>
      <c r="S24" s="3">
        <v>858.21195504074205</v>
      </c>
      <c r="T24" s="93">
        <f>SUM(P24:S24)</f>
        <v>5336.2560759040816</v>
      </c>
      <c r="V24" s="3">
        <v>4623.3753972513032</v>
      </c>
      <c r="W24" s="3">
        <v>279.75307219822241</v>
      </c>
      <c r="X24" s="3">
        <v>57.208101611203034</v>
      </c>
      <c r="Y24" s="3">
        <v>970.97354855490823</v>
      </c>
      <c r="Z24" s="93">
        <f>SUM(V24:Y24)</f>
        <v>5931.3101196156367</v>
      </c>
      <c r="AB24" s="145">
        <v>4789.6711210760104</v>
      </c>
      <c r="AC24" s="3">
        <v>250.42967614358437</v>
      </c>
      <c r="AD24" s="3">
        <v>34.463683189477599</v>
      </c>
      <c r="AE24" s="3">
        <v>1030.4348611919095</v>
      </c>
      <c r="AF24" s="93">
        <f>SUM(AB24:AE24)</f>
        <v>6104.999341600982</v>
      </c>
      <c r="AH24" s="145">
        <v>4708.3115757382366</v>
      </c>
      <c r="AI24" s="3">
        <v>250.78949391511571</v>
      </c>
      <c r="AJ24" s="3">
        <v>40.072040692196076</v>
      </c>
      <c r="AK24" s="3">
        <v>1097.7493563633279</v>
      </c>
      <c r="AL24" s="93">
        <f>SUM(AH24:AK24)</f>
        <v>6096.9224667088765</v>
      </c>
      <c r="AN24" s="3">
        <v>4676.735722193861</v>
      </c>
      <c r="AO24" s="3">
        <v>296.17496364659871</v>
      </c>
      <c r="AP24" s="3">
        <v>43.769112402844364</v>
      </c>
      <c r="AQ24" s="3">
        <v>1109.488672592219</v>
      </c>
      <c r="AR24" s="92">
        <f t="shared" si="1"/>
        <v>6126.1684708355224</v>
      </c>
      <c r="AT24" s="3">
        <v>4717.0983267400752</v>
      </c>
      <c r="AU24" s="3">
        <v>211.106122150456</v>
      </c>
      <c r="AV24" s="3">
        <v>44.722534825171749</v>
      </c>
      <c r="AW24" s="3">
        <v>1081.2477815314978</v>
      </c>
      <c r="AX24" s="92">
        <f t="shared" ref="AX24:AX28" si="18">SUM(AT24:AW24)</f>
        <v>6054.1747652472004</v>
      </c>
      <c r="AZ24" s="3">
        <v>4682.501165753125</v>
      </c>
      <c r="BA24" s="3">
        <v>174.48929500751933</v>
      </c>
      <c r="BB24" s="3">
        <v>45.648461740145628</v>
      </c>
      <c r="BC24" s="3">
        <v>1087.7481743212761</v>
      </c>
      <c r="BD24" s="131">
        <f t="shared" si="10"/>
        <v>5990.3870968220654</v>
      </c>
      <c r="BF24" s="3">
        <v>4777.1573208660857</v>
      </c>
      <c r="BG24" s="3">
        <v>203.47813667610311</v>
      </c>
      <c r="BH24" s="3">
        <v>44.447467827236586</v>
      </c>
      <c r="BI24" s="3">
        <v>1146.0203539870117</v>
      </c>
      <c r="BJ24" s="3">
        <f t="shared" ref="BJ24" si="19">SUM(BF24:BI24)</f>
        <v>6171.1032793564373</v>
      </c>
      <c r="BL24" s="3">
        <v>4845.0772148893784</v>
      </c>
      <c r="BM24" s="3">
        <v>266.19982460218768</v>
      </c>
      <c r="BN24" s="3">
        <v>41.761053813672412</v>
      </c>
      <c r="BO24" s="3">
        <v>1166.211411189789</v>
      </c>
      <c r="BP24" s="3">
        <f t="shared" ref="BP24" si="20">SUM(BL24:BO24)</f>
        <v>6319.2495044950274</v>
      </c>
      <c r="BR24" s="3">
        <v>4746.1001814065667</v>
      </c>
      <c r="BS24" s="3">
        <v>209.33004660328643</v>
      </c>
      <c r="BT24" s="3">
        <v>48.766314478500867</v>
      </c>
      <c r="BU24" s="3">
        <v>1297.5176425363052</v>
      </c>
      <c r="BV24" s="3">
        <f t="shared" si="6"/>
        <v>6301.7141850246589</v>
      </c>
      <c r="BX24" s="3">
        <v>4735.4540248440253</v>
      </c>
      <c r="BY24" s="3">
        <v>216.31473639700502</v>
      </c>
      <c r="BZ24" s="3">
        <v>52.006675306620473</v>
      </c>
      <c r="CA24" s="3">
        <v>1168.2892941692005</v>
      </c>
      <c r="CB24" s="3">
        <f t="shared" ref="CB24:CB28" si="21">BX24+BY24+BZ24+CA24</f>
        <v>6172.064730716851</v>
      </c>
      <c r="CD24" s="3">
        <v>4899.3772397855118</v>
      </c>
      <c r="CE24" s="3">
        <v>220.66225422243474</v>
      </c>
      <c r="CF24" s="3">
        <v>56.169515612770716</v>
      </c>
      <c r="CG24" s="3">
        <v>1165.9721354970918</v>
      </c>
      <c r="CH24" s="3">
        <f t="shared" ref="CH24:CH28" si="22">CD24+CE24+CF24+CG24</f>
        <v>6342.1811451178091</v>
      </c>
    </row>
    <row r="25" spans="1:86" x14ac:dyDescent="0.2">
      <c r="A25" s="1" t="s">
        <v>14</v>
      </c>
      <c r="B25" s="32">
        <v>6219.0413744581374</v>
      </c>
      <c r="C25" s="32">
        <v>6438.8803679839966</v>
      </c>
      <c r="D25" s="32">
        <v>6360.2217550056084</v>
      </c>
      <c r="E25" s="32">
        <v>6720.0651912640642</v>
      </c>
      <c r="F25" s="32">
        <v>6613.1645387544841</v>
      </c>
      <c r="G25" s="32">
        <v>6830.6974581084914</v>
      </c>
      <c r="H25" s="32">
        <v>6857.1062348178157</v>
      </c>
      <c r="I25" s="32">
        <v>6880.96896972795</v>
      </c>
      <c r="J25" s="32">
        <v>6889.9944560221538</v>
      </c>
      <c r="K25" s="114">
        <f t="shared" si="9"/>
        <v>6703.1688337049482</v>
      </c>
      <c r="L25" s="133">
        <f t="shared" si="3"/>
        <v>-2.711549675543091</v>
      </c>
      <c r="M25" s="137">
        <f t="shared" si="4"/>
        <v>7.7845994277372466</v>
      </c>
      <c r="N25" s="32"/>
      <c r="P25" s="3">
        <v>4424.8207992674479</v>
      </c>
      <c r="Q25" s="3">
        <v>244.36859615845816</v>
      </c>
      <c r="R25" s="3">
        <v>105.42393441908126</v>
      </c>
      <c r="S25" s="3">
        <v>800.43927442387769</v>
      </c>
      <c r="T25" s="93">
        <f>SUM(P25:S25)</f>
        <v>5575.0526042688643</v>
      </c>
      <c r="V25" s="3">
        <v>4774.0168179593284</v>
      </c>
      <c r="W25" s="3">
        <v>309.3564811106661</v>
      </c>
      <c r="X25" s="3">
        <v>94.794086236817506</v>
      </c>
      <c r="Y25" s="3">
        <v>863.99699862056684</v>
      </c>
      <c r="Z25" s="93">
        <f>SUM(V25:Y25)</f>
        <v>6042.1643839273793</v>
      </c>
      <c r="AB25" s="145">
        <v>5026.8588570391048</v>
      </c>
      <c r="AC25" s="3">
        <v>167.90781870588501</v>
      </c>
      <c r="AD25" s="3">
        <v>117.22119334558904</v>
      </c>
      <c r="AE25" s="3">
        <v>907.05350536755839</v>
      </c>
      <c r="AF25" s="93">
        <f>SUM(AB25:AE25)</f>
        <v>6219.0413744581374</v>
      </c>
      <c r="AH25" s="145">
        <v>5216.4165243888247</v>
      </c>
      <c r="AI25" s="3">
        <v>168.53273243236953</v>
      </c>
      <c r="AJ25" s="3">
        <v>116.86340862040889</v>
      </c>
      <c r="AK25" s="3">
        <v>937.06770254239268</v>
      </c>
      <c r="AL25" s="93">
        <f>SUM(AH25:AK25)</f>
        <v>6438.8803679839966</v>
      </c>
      <c r="AN25" s="3">
        <v>5132.5096532467842</v>
      </c>
      <c r="AO25" s="3">
        <v>150.74284418776696</v>
      </c>
      <c r="AP25" s="3">
        <v>107.01919194329763</v>
      </c>
      <c r="AQ25" s="3">
        <v>969.9500656277595</v>
      </c>
      <c r="AR25" s="92">
        <f t="shared" si="1"/>
        <v>6360.2217550056084</v>
      </c>
      <c r="AT25" s="3">
        <v>5488.9178530774325</v>
      </c>
      <c r="AU25" s="3">
        <v>153.52750761085375</v>
      </c>
      <c r="AV25" s="3">
        <v>91.56875446724024</v>
      </c>
      <c r="AW25" s="3">
        <v>986.05107610853759</v>
      </c>
      <c r="AX25" s="92">
        <f t="shared" si="18"/>
        <v>6720.0651912640642</v>
      </c>
      <c r="AZ25" s="3">
        <v>5213.9207731718661</v>
      </c>
      <c r="BA25" s="3">
        <v>234.01514562042794</v>
      </c>
      <c r="BB25" s="3">
        <v>87.034896846488934</v>
      </c>
      <c r="BC25" s="3">
        <v>1078.1937231157017</v>
      </c>
      <c r="BD25" s="131">
        <f t="shared" si="10"/>
        <v>6613.1645387544841</v>
      </c>
      <c r="BF25" s="3">
        <v>5346.0713689292816</v>
      </c>
      <c r="BG25" s="3">
        <v>319.32903436523713</v>
      </c>
      <c r="BH25" s="3">
        <v>75.30378017608632</v>
      </c>
      <c r="BI25" s="3">
        <v>1089.9932746378865</v>
      </c>
      <c r="BJ25" s="3">
        <f t="shared" si="14"/>
        <v>6830.6974581084914</v>
      </c>
      <c r="BL25" s="3">
        <v>5327.3664265927991</v>
      </c>
      <c r="BM25" s="3">
        <v>319.80717664606874</v>
      </c>
      <c r="BN25" s="3">
        <v>103.225212017899</v>
      </c>
      <c r="BO25" s="3">
        <v>1106.7074195610487</v>
      </c>
      <c r="BP25" s="3">
        <f t="shared" si="15"/>
        <v>6857.1062348178157</v>
      </c>
      <c r="BR25" s="3">
        <v>5347.3299965922652</v>
      </c>
      <c r="BS25" s="3">
        <v>341.60939115124671</v>
      </c>
      <c r="BT25" s="3">
        <v>88.031217697506705</v>
      </c>
      <c r="BU25" s="3">
        <v>1103.9983642869315</v>
      </c>
      <c r="BV25" s="3">
        <f t="shared" si="6"/>
        <v>6880.96896972795</v>
      </c>
      <c r="BX25" s="3">
        <v>5374.1039795597935</v>
      </c>
      <c r="BY25" s="3">
        <v>329.76561420537263</v>
      </c>
      <c r="BZ25" s="3">
        <v>90.351739986868026</v>
      </c>
      <c r="CA25" s="3">
        <v>1095.7731222701193</v>
      </c>
      <c r="CB25" s="3">
        <f t="shared" si="21"/>
        <v>6889.9944560221538</v>
      </c>
      <c r="CD25" s="3">
        <v>5253.6196971684212</v>
      </c>
      <c r="CE25" s="3">
        <v>141.85202640668038</v>
      </c>
      <c r="CF25" s="3">
        <v>134.7501916378846</v>
      </c>
      <c r="CG25" s="3">
        <v>1172.9469184919626</v>
      </c>
      <c r="CH25" s="3">
        <f t="shared" si="22"/>
        <v>6703.1688337049482</v>
      </c>
    </row>
    <row r="26" spans="1:86" x14ac:dyDescent="0.2">
      <c r="A26" s="1" t="s">
        <v>15</v>
      </c>
      <c r="B26" s="32">
        <v>5834.1441867886388</v>
      </c>
      <c r="C26" s="32">
        <v>5889.9754611790195</v>
      </c>
      <c r="D26" s="32">
        <v>6065.6138295860965</v>
      </c>
      <c r="E26" s="32">
        <v>5947.8804339147637</v>
      </c>
      <c r="F26" s="32">
        <v>5900.5216924801916</v>
      </c>
      <c r="G26" s="32">
        <v>5732.8915082716048</v>
      </c>
      <c r="H26" s="32">
        <v>5692.1366110772124</v>
      </c>
      <c r="I26" s="32">
        <v>5734.8171749772491</v>
      </c>
      <c r="J26" s="32">
        <v>5887.8042460141805</v>
      </c>
      <c r="K26" s="114">
        <f t="shared" si="9"/>
        <v>5981.1343579722088</v>
      </c>
      <c r="L26" s="133">
        <f t="shared" si="3"/>
        <v>1.5851429167538853</v>
      </c>
      <c r="M26" s="137">
        <f t="shared" si="4"/>
        <v>2.5194812894139269</v>
      </c>
      <c r="N26" s="32"/>
      <c r="P26" s="3">
        <v>4178.5466891108654</v>
      </c>
      <c r="Q26" s="3">
        <v>276.33031660960552</v>
      </c>
      <c r="R26" s="3">
        <v>49.01195756386447</v>
      </c>
      <c r="S26" s="3">
        <v>912.27860177212096</v>
      </c>
      <c r="T26" s="93">
        <f>SUM(P26:S26)</f>
        <v>5416.1675650564566</v>
      </c>
      <c r="V26" s="3">
        <v>4427.2376559711374</v>
      </c>
      <c r="W26" s="3">
        <v>263.09596985221424</v>
      </c>
      <c r="X26" s="3">
        <v>44.092375229510935</v>
      </c>
      <c r="Y26" s="3">
        <v>977.70353350538608</v>
      </c>
      <c r="Z26" s="93">
        <f>SUM(V26:Y26)</f>
        <v>5712.1295345582494</v>
      </c>
      <c r="AB26" s="145">
        <v>4492.698671651433</v>
      </c>
      <c r="AC26" s="3">
        <v>228.98046964386248</v>
      </c>
      <c r="AD26" s="3">
        <v>74.077874434738391</v>
      </c>
      <c r="AE26" s="3">
        <v>1038.3871710586054</v>
      </c>
      <c r="AF26" s="93">
        <f>SUM(AB26:AE26)</f>
        <v>5834.1441867886388</v>
      </c>
      <c r="AH26" s="145">
        <v>4417.7374723188859</v>
      </c>
      <c r="AI26" s="3">
        <v>212.43502886096431</v>
      </c>
      <c r="AJ26" s="3">
        <v>75.546187137293103</v>
      </c>
      <c r="AK26" s="3">
        <v>1184.2567728618769</v>
      </c>
      <c r="AL26" s="93">
        <f>SUM(AH26:AK26)</f>
        <v>5889.9754611790195</v>
      </c>
      <c r="AN26" s="3">
        <v>4561.9138195290934</v>
      </c>
      <c r="AO26" s="3">
        <v>227.36835315903878</v>
      </c>
      <c r="AP26" s="3">
        <v>87.517536061060767</v>
      </c>
      <c r="AQ26" s="3">
        <v>1188.8141208369036</v>
      </c>
      <c r="AR26" s="92">
        <f t="shared" si="1"/>
        <v>6065.6138295860965</v>
      </c>
      <c r="AT26" s="3">
        <v>4495.0197069282822</v>
      </c>
      <c r="AU26" s="3">
        <v>230.30035594267687</v>
      </c>
      <c r="AV26" s="3">
        <v>89.343843821367543</v>
      </c>
      <c r="AW26" s="3">
        <v>1133.2165272224363</v>
      </c>
      <c r="AX26" s="92">
        <f t="shared" si="18"/>
        <v>5947.8804339147637</v>
      </c>
      <c r="AZ26" s="3">
        <v>4462.3229550807137</v>
      </c>
      <c r="BA26" s="3">
        <v>207.79871379445393</v>
      </c>
      <c r="BB26" s="3">
        <v>82.096143797511829</v>
      </c>
      <c r="BC26" s="3">
        <v>1148.3038798075122</v>
      </c>
      <c r="BD26" s="131">
        <f t="shared" si="10"/>
        <v>5900.5216924801916</v>
      </c>
      <c r="BF26" s="3">
        <v>4330.8282708249772</v>
      </c>
      <c r="BG26" s="3">
        <v>207.90537560224581</v>
      </c>
      <c r="BH26" s="3">
        <v>83.610011426454705</v>
      </c>
      <c r="BI26" s="3">
        <v>1110.5478504179273</v>
      </c>
      <c r="BJ26" s="3">
        <f t="shared" si="14"/>
        <v>5732.8915082716048</v>
      </c>
      <c r="BL26" s="3">
        <v>4283.3931264919784</v>
      </c>
      <c r="BM26" s="3">
        <v>223.27321693351243</v>
      </c>
      <c r="BN26" s="3">
        <v>88.117706483432002</v>
      </c>
      <c r="BO26" s="3">
        <v>1097.3525611682903</v>
      </c>
      <c r="BP26" s="3">
        <f t="shared" si="15"/>
        <v>5692.1366110772124</v>
      </c>
      <c r="BR26" s="3">
        <v>4331.0575283547141</v>
      </c>
      <c r="BS26" s="3">
        <v>203.54142723867989</v>
      </c>
      <c r="BT26" s="3">
        <v>64.773429789296657</v>
      </c>
      <c r="BU26" s="3">
        <v>1135.4447895945586</v>
      </c>
      <c r="BV26" s="3">
        <f t="shared" si="6"/>
        <v>5734.8171749772491</v>
      </c>
      <c r="BX26" s="3">
        <v>4419.2843223012987</v>
      </c>
      <c r="BY26" s="3">
        <v>222.08390981996169</v>
      </c>
      <c r="BZ26" s="3">
        <v>64.044463169035183</v>
      </c>
      <c r="CA26" s="3">
        <v>1182.3915507238848</v>
      </c>
      <c r="CB26" s="3">
        <f t="shared" si="21"/>
        <v>5887.8042460141805</v>
      </c>
      <c r="CD26" s="3">
        <v>4476.5540167985646</v>
      </c>
      <c r="CE26" s="3">
        <v>195.14088909321077</v>
      </c>
      <c r="CF26" s="3">
        <v>57.024469191658206</v>
      </c>
      <c r="CG26" s="3">
        <v>1252.4149828887762</v>
      </c>
      <c r="CH26" s="3">
        <f t="shared" si="22"/>
        <v>5981.1343579722088</v>
      </c>
    </row>
    <row r="27" spans="1:86" x14ac:dyDescent="0.2">
      <c r="A27" s="1" t="s">
        <v>16</v>
      </c>
      <c r="B27" s="32">
        <v>7752.9179657651475</v>
      </c>
      <c r="C27" s="32">
        <v>7734.5198126636215</v>
      </c>
      <c r="D27" s="32">
        <v>7844.4309226868581</v>
      </c>
      <c r="E27" s="32">
        <v>7702.4127694634681</v>
      </c>
      <c r="F27" s="32">
        <v>7850.7996179083657</v>
      </c>
      <c r="G27" s="32">
        <v>7948.2572023394532</v>
      </c>
      <c r="H27" s="32">
        <v>8119.1762887477144</v>
      </c>
      <c r="I27" s="32">
        <v>7935.7942940305566</v>
      </c>
      <c r="J27" s="32">
        <v>8073.4133527678268</v>
      </c>
      <c r="K27" s="114">
        <f t="shared" si="9"/>
        <v>8252.8186473344886</v>
      </c>
      <c r="L27" s="133">
        <f t="shared" si="3"/>
        <v>2.2221740263695997</v>
      </c>
      <c r="M27" s="137">
        <f t="shared" si="4"/>
        <v>6.44790366384336</v>
      </c>
      <c r="N27" s="32"/>
      <c r="P27" s="3">
        <v>4800.1950942043868</v>
      </c>
      <c r="Q27" s="3">
        <v>184.19470585158106</v>
      </c>
      <c r="R27" s="3">
        <v>69.121881001799366</v>
      </c>
      <c r="S27" s="3">
        <v>1520.2624069495248</v>
      </c>
      <c r="T27" s="93">
        <f>SUM(P27:S27)</f>
        <v>6573.7740880072915</v>
      </c>
      <c r="V27" s="3">
        <v>5242.1033030210956</v>
      </c>
      <c r="W27" s="3">
        <v>262.28941218137436</v>
      </c>
      <c r="X27" s="3">
        <v>79.190764258792328</v>
      </c>
      <c r="Y27" s="3">
        <v>1609.3899208957237</v>
      </c>
      <c r="Z27" s="93">
        <f>SUM(V27:Y27)</f>
        <v>7192.9734003569856</v>
      </c>
      <c r="AB27" s="145">
        <v>5669.7742857460598</v>
      </c>
      <c r="AC27" s="3">
        <v>269.08200794856782</v>
      </c>
      <c r="AD27" s="3">
        <v>62.537360392029584</v>
      </c>
      <c r="AE27" s="3">
        <v>1751.5243116784902</v>
      </c>
      <c r="AF27" s="93">
        <f>SUM(AB27:AE27)</f>
        <v>7752.9179657651475</v>
      </c>
      <c r="AH27" s="145">
        <v>5669.216050407621</v>
      </c>
      <c r="AI27" s="3">
        <v>262.40712356038659</v>
      </c>
      <c r="AJ27" s="3">
        <v>56.991530643732389</v>
      </c>
      <c r="AK27" s="3">
        <v>1745.9051080518809</v>
      </c>
      <c r="AL27" s="93">
        <f>SUM(AH27:AK27)</f>
        <v>7734.5198126636215</v>
      </c>
      <c r="AN27" s="3">
        <v>5683.7655140782772</v>
      </c>
      <c r="AO27" s="3">
        <v>355.9180169324826</v>
      </c>
      <c r="AP27" s="3">
        <v>60.386750159390708</v>
      </c>
      <c r="AQ27" s="3">
        <v>1744.360641516708</v>
      </c>
      <c r="AR27" s="92">
        <f t="shared" si="1"/>
        <v>7844.4309226868581</v>
      </c>
      <c r="AT27" s="3">
        <v>5675.3951343138488</v>
      </c>
      <c r="AU27" s="3">
        <v>282.94421898201438</v>
      </c>
      <c r="AV27" s="3">
        <v>57.574486153389621</v>
      </c>
      <c r="AW27" s="3">
        <v>1686.4989300142147</v>
      </c>
      <c r="AX27" s="92">
        <f t="shared" si="18"/>
        <v>7702.4127694634681</v>
      </c>
      <c r="AZ27" s="3">
        <v>5814.3271873487784</v>
      </c>
      <c r="BA27" s="3">
        <v>236.07156262702514</v>
      </c>
      <c r="BB27" s="3">
        <v>59.493529024640445</v>
      </c>
      <c r="BC27" s="3">
        <v>1740.9073389079226</v>
      </c>
      <c r="BD27" s="131">
        <f t="shared" si="10"/>
        <v>7850.7996179083657</v>
      </c>
      <c r="BF27" s="3">
        <v>5849.3331061029485</v>
      </c>
      <c r="BG27" s="3">
        <v>278.8309188689567</v>
      </c>
      <c r="BH27" s="3">
        <v>62.020618655722544</v>
      </c>
      <c r="BI27" s="3">
        <v>1758.0725587118256</v>
      </c>
      <c r="BJ27" s="3">
        <f t="shared" si="14"/>
        <v>7948.2572023394532</v>
      </c>
      <c r="BL27" s="3">
        <v>5997.4029630157065</v>
      </c>
      <c r="BM27" s="3">
        <v>270.15883173455728</v>
      </c>
      <c r="BN27" s="3">
        <v>64.923412344086373</v>
      </c>
      <c r="BO27" s="3">
        <v>1786.6910816533632</v>
      </c>
      <c r="BP27" s="3">
        <f t="shared" si="15"/>
        <v>8119.1762887477144</v>
      </c>
      <c r="BR27" s="3">
        <v>5860.0869669613467</v>
      </c>
      <c r="BS27" s="3">
        <v>242.49266407065591</v>
      </c>
      <c r="BT27" s="3">
        <v>65.506604835866042</v>
      </c>
      <c r="BU27" s="3">
        <v>1767.7080581626881</v>
      </c>
      <c r="BV27" s="3">
        <f t="shared" si="6"/>
        <v>7935.7942940305566</v>
      </c>
      <c r="BX27" s="3">
        <v>5981.6191611596305</v>
      </c>
      <c r="BY27" s="3">
        <v>192.49957845146542</v>
      </c>
      <c r="BZ27" s="3">
        <v>86.394153370389418</v>
      </c>
      <c r="CA27" s="3">
        <v>1812.9004597863411</v>
      </c>
      <c r="CB27" s="3">
        <f t="shared" si="21"/>
        <v>8073.4133527678268</v>
      </c>
      <c r="CD27" s="3">
        <v>6172.9914008603264</v>
      </c>
      <c r="CE27" s="3">
        <v>142.02845616473533</v>
      </c>
      <c r="CF27" s="3">
        <v>40.598670514708708</v>
      </c>
      <c r="CG27" s="3">
        <v>1897.2001197947177</v>
      </c>
      <c r="CH27" s="3">
        <f t="shared" si="22"/>
        <v>8252.8186473344886</v>
      </c>
    </row>
    <row r="28" spans="1:86" x14ac:dyDescent="0.2">
      <c r="A28" s="1" t="s">
        <v>17</v>
      </c>
      <c r="B28" s="32">
        <v>7265.8834143795984</v>
      </c>
      <c r="C28" s="32">
        <v>7199.5817168779558</v>
      </c>
      <c r="D28" s="32">
        <v>7145.3851117342447</v>
      </c>
      <c r="E28" s="32">
        <v>6784.9956984673809</v>
      </c>
      <c r="F28" s="32">
        <v>6693.1185289691475</v>
      </c>
      <c r="G28" s="32">
        <v>6838.0788670046441</v>
      </c>
      <c r="H28" s="32">
        <v>6649.521419288767</v>
      </c>
      <c r="I28" s="32">
        <v>6633.2836659780623</v>
      </c>
      <c r="J28" s="32">
        <v>7060.7562192862133</v>
      </c>
      <c r="K28" s="114">
        <f t="shared" si="9"/>
        <v>7000.9975792649966</v>
      </c>
      <c r="L28" s="133">
        <f t="shared" si="3"/>
        <v>-0.84634900519561962</v>
      </c>
      <c r="M28" s="137">
        <f t="shared" si="4"/>
        <v>-3.6456108639229972</v>
      </c>
      <c r="N28" s="32"/>
      <c r="P28" s="3">
        <v>4696.8136688667</v>
      </c>
      <c r="Q28" s="3">
        <v>306.72424360602332</v>
      </c>
      <c r="R28" s="3">
        <v>132.82028280181203</v>
      </c>
      <c r="S28" s="3">
        <v>1157.9660369962039</v>
      </c>
      <c r="T28" s="93">
        <f>SUM(P28:S28)</f>
        <v>6294.3242322707392</v>
      </c>
      <c r="V28" s="3">
        <v>4591.3510527502549</v>
      </c>
      <c r="W28" s="3">
        <v>238.15531415383393</v>
      </c>
      <c r="X28" s="3">
        <v>257.07154987863595</v>
      </c>
      <c r="Y28" s="3">
        <v>1168.6749202180574</v>
      </c>
      <c r="Z28" s="93">
        <f>SUM(V28:Y28)</f>
        <v>6255.2528370007822</v>
      </c>
      <c r="AB28" s="145">
        <v>5383.1396733999063</v>
      </c>
      <c r="AC28" s="3">
        <v>309.29457197692562</v>
      </c>
      <c r="AD28" s="3">
        <v>194.43043066275058</v>
      </c>
      <c r="AE28" s="3">
        <v>1379.0187383400155</v>
      </c>
      <c r="AF28" s="93">
        <f>SUM(AB28:AE28)</f>
        <v>7265.8834143795984</v>
      </c>
      <c r="AH28" s="145">
        <v>5309.2447242600119</v>
      </c>
      <c r="AI28" s="3">
        <v>311.69075242067584</v>
      </c>
      <c r="AJ28" s="3">
        <v>121.07714142072074</v>
      </c>
      <c r="AK28" s="3">
        <v>1457.5690987765468</v>
      </c>
      <c r="AL28" s="93">
        <f>SUM(AH28:AK28)</f>
        <v>7199.5817168779558</v>
      </c>
      <c r="AN28" s="3">
        <v>5375.7756518971437</v>
      </c>
      <c r="AO28" s="3">
        <v>224.11568544447024</v>
      </c>
      <c r="AP28" s="3">
        <v>139.95111065843793</v>
      </c>
      <c r="AQ28" s="3">
        <v>1405.5426637341936</v>
      </c>
      <c r="AR28" s="92">
        <f t="shared" si="1"/>
        <v>7145.3851117342447</v>
      </c>
      <c r="AT28" s="3">
        <v>5068.720791473288</v>
      </c>
      <c r="AU28" s="3">
        <v>201.83510965045059</v>
      </c>
      <c r="AV28" s="3">
        <v>120.35172886735303</v>
      </c>
      <c r="AW28" s="3">
        <v>1394.0880684762894</v>
      </c>
      <c r="AX28" s="92">
        <f t="shared" si="18"/>
        <v>6784.9956984673809</v>
      </c>
      <c r="AZ28" s="3">
        <v>4959.9662481188843</v>
      </c>
      <c r="BA28" s="3">
        <v>183.80562923250562</v>
      </c>
      <c r="BB28" s="3">
        <v>170.12589823175318</v>
      </c>
      <c r="BC28" s="3">
        <v>1379.2207533860044</v>
      </c>
      <c r="BD28" s="131">
        <f t="shared" si="10"/>
        <v>6693.1185289691475</v>
      </c>
      <c r="BF28" s="3">
        <v>4743.8373779222466</v>
      </c>
      <c r="BG28" s="3">
        <v>351.13733232216583</v>
      </c>
      <c r="BH28" s="3">
        <v>402.28195626781633</v>
      </c>
      <c r="BI28" s="3">
        <v>1340.8222004924153</v>
      </c>
      <c r="BJ28" s="3">
        <f t="shared" si="14"/>
        <v>6838.0788670046441</v>
      </c>
      <c r="BL28" s="3">
        <v>4621.5088826736619</v>
      </c>
      <c r="BM28" s="3">
        <v>248.53793023007646</v>
      </c>
      <c r="BN28" s="3">
        <v>425.45938889481738</v>
      </c>
      <c r="BO28" s="3">
        <v>1354.0152174902116</v>
      </c>
      <c r="BP28" s="3">
        <f t="shared" si="15"/>
        <v>6649.521419288767</v>
      </c>
      <c r="BR28" s="3">
        <v>4675.6011842500957</v>
      </c>
      <c r="BS28" s="3">
        <v>165.93160408195286</v>
      </c>
      <c r="BT28" s="3">
        <v>368.65480074003375</v>
      </c>
      <c r="BU28" s="3">
        <v>1423.0960769059798</v>
      </c>
      <c r="BV28" s="3">
        <f t="shared" si="6"/>
        <v>6633.2836659780623</v>
      </c>
      <c r="BX28" s="3">
        <v>4947.861278451348</v>
      </c>
      <c r="BY28" s="3">
        <v>128.33747605680682</v>
      </c>
      <c r="BZ28" s="3">
        <v>411.59021401388219</v>
      </c>
      <c r="CA28" s="3">
        <v>1572.9672507641765</v>
      </c>
      <c r="CB28" s="3">
        <f t="shared" si="21"/>
        <v>7060.7562192862133</v>
      </c>
      <c r="CD28" s="3">
        <v>4945.4673133072065</v>
      </c>
      <c r="CE28" s="3">
        <v>152.67586036158875</v>
      </c>
      <c r="CF28" s="3">
        <v>323.6265255910622</v>
      </c>
      <c r="CG28" s="3">
        <v>1579.2278800051392</v>
      </c>
      <c r="CH28" s="3">
        <f t="shared" si="22"/>
        <v>7000.9975792649966</v>
      </c>
    </row>
    <row r="29" spans="1:86" x14ac:dyDescent="0.2">
      <c r="B29" s="32"/>
      <c r="C29" s="32"/>
      <c r="D29" s="32"/>
      <c r="E29" s="32"/>
      <c r="F29" s="32"/>
      <c r="G29" s="32"/>
      <c r="H29" s="32"/>
      <c r="I29" s="32"/>
      <c r="J29" s="32"/>
      <c r="K29" s="114"/>
      <c r="L29" s="133"/>
      <c r="M29" s="137"/>
      <c r="N29" s="32"/>
      <c r="T29" s="93"/>
      <c r="Z29" s="93"/>
      <c r="AB29" s="145"/>
      <c r="AF29" s="93"/>
      <c r="AH29" s="145"/>
      <c r="AL29" s="93"/>
      <c r="AR29" s="93"/>
      <c r="AX29" s="93"/>
      <c r="BD29" s="131"/>
    </row>
    <row r="30" spans="1:86" x14ac:dyDescent="0.2">
      <c r="A30" s="1" t="s">
        <v>18</v>
      </c>
      <c r="B30" s="32">
        <v>7936.72838920704</v>
      </c>
      <c r="C30" s="32">
        <v>7992.7782759483271</v>
      </c>
      <c r="D30" s="32">
        <v>7690.0251552108684</v>
      </c>
      <c r="E30" s="32">
        <v>7424.4064486172038</v>
      </c>
      <c r="F30" s="32">
        <v>7511.0207644032962</v>
      </c>
      <c r="G30" s="32">
        <v>7642.5948193200238</v>
      </c>
      <c r="H30" s="32">
        <v>7728.6483474643937</v>
      </c>
      <c r="I30" s="32">
        <v>7782.3612811232124</v>
      </c>
      <c r="J30" s="32">
        <v>8071.9803055933662</v>
      </c>
      <c r="K30" s="114">
        <f t="shared" si="9"/>
        <v>8161.9037010800303</v>
      </c>
      <c r="L30" s="133">
        <f t="shared" si="3"/>
        <v>1.1140190149417595</v>
      </c>
      <c r="M30" s="137">
        <f t="shared" si="4"/>
        <v>2.8371301225225323</v>
      </c>
      <c r="N30" s="32"/>
      <c r="P30" s="3">
        <v>5575.8744876658984</v>
      </c>
      <c r="Q30" s="3">
        <v>270.6973414796974</v>
      </c>
      <c r="R30" s="3">
        <v>115.98082324537272</v>
      </c>
      <c r="S30" s="3">
        <v>1413.3083446027738</v>
      </c>
      <c r="T30" s="93">
        <f>SUM(P30:S30)</f>
        <v>7375.8609969937424</v>
      </c>
      <c r="V30" s="3">
        <v>5871.0114652367301</v>
      </c>
      <c r="W30" s="3">
        <v>220.54023436074988</v>
      </c>
      <c r="X30" s="3">
        <v>100.98216110325134</v>
      </c>
      <c r="Y30" s="3">
        <v>1520.3990290641407</v>
      </c>
      <c r="Z30" s="93">
        <f>SUM(V30:Y30)</f>
        <v>7712.932889764872</v>
      </c>
      <c r="AB30" s="145">
        <v>6038.4209941093732</v>
      </c>
      <c r="AC30" s="3">
        <v>206.70233791471512</v>
      </c>
      <c r="AD30" s="3">
        <v>90.504448481273144</v>
      </c>
      <c r="AE30" s="3">
        <v>1601.1006087016783</v>
      </c>
      <c r="AF30" s="93">
        <f>SUM(AB30:AE30)</f>
        <v>7936.72838920704</v>
      </c>
      <c r="AH30" s="145">
        <v>6042.3218575028613</v>
      </c>
      <c r="AI30" s="3">
        <v>197.43603795677345</v>
      </c>
      <c r="AJ30" s="3">
        <v>73.630800780823677</v>
      </c>
      <c r="AK30" s="3">
        <v>1679.389579707869</v>
      </c>
      <c r="AL30" s="93">
        <f>SUM(AH30:AK30)</f>
        <v>7992.7782759483271</v>
      </c>
      <c r="AN30" s="3">
        <v>5781.6187703978894</v>
      </c>
      <c r="AO30" s="3">
        <v>165.31716228079179</v>
      </c>
      <c r="AP30" s="3">
        <v>79.459955690771949</v>
      </c>
      <c r="AQ30" s="3">
        <v>1663.6292668414144</v>
      </c>
      <c r="AR30" s="92">
        <f t="shared" si="1"/>
        <v>7690.0251552108684</v>
      </c>
      <c r="AT30" s="3">
        <v>5548.5101720975499</v>
      </c>
      <c r="AU30" s="3">
        <v>176.40907543194322</v>
      </c>
      <c r="AV30" s="3">
        <v>85.875041078026982</v>
      </c>
      <c r="AW30" s="3">
        <v>1613.6121600096842</v>
      </c>
      <c r="AX30" s="92">
        <f t="shared" ref="AX30:AX34" si="23">SUM(AT30:AW30)</f>
        <v>7424.4064486172038</v>
      </c>
      <c r="AZ30" s="3">
        <v>5625.4065488197994</v>
      </c>
      <c r="BA30" s="3">
        <v>173.44464277838506</v>
      </c>
      <c r="BB30" s="3">
        <v>76.366332966249303</v>
      </c>
      <c r="BC30" s="3">
        <v>1635.8032398388627</v>
      </c>
      <c r="BD30" s="131">
        <f t="shared" si="10"/>
        <v>7511.0207644032962</v>
      </c>
      <c r="BF30" s="3">
        <v>5743.2330272012559</v>
      </c>
      <c r="BG30" s="3">
        <v>161.36088504398256</v>
      </c>
      <c r="BH30" s="3">
        <v>72.537977565179503</v>
      </c>
      <c r="BI30" s="3">
        <v>1665.4629295096063</v>
      </c>
      <c r="BJ30" s="3">
        <f t="shared" ref="BJ30" si="24">SUM(BF30:BI30)</f>
        <v>7642.5948193200238</v>
      </c>
      <c r="BL30" s="3">
        <v>5818.3736281651481</v>
      </c>
      <c r="BM30" s="3">
        <v>153.36653571556684</v>
      </c>
      <c r="BN30" s="3">
        <v>58.989122671122693</v>
      </c>
      <c r="BO30" s="3">
        <v>1697.919060912556</v>
      </c>
      <c r="BP30" s="3">
        <f t="shared" ref="BP30" si="25">SUM(BL30:BO30)</f>
        <v>7728.6483474643937</v>
      </c>
      <c r="BR30" s="3">
        <v>5837.2755356002344</v>
      </c>
      <c r="BS30" s="3">
        <v>136.82326752801998</v>
      </c>
      <c r="BT30" s="3">
        <v>55.471845295348331</v>
      </c>
      <c r="BU30" s="3">
        <v>1752.7906326996094</v>
      </c>
      <c r="BV30" s="3">
        <f t="shared" si="6"/>
        <v>7782.3612811232124</v>
      </c>
      <c r="BX30" s="3">
        <v>6073.2594257743422</v>
      </c>
      <c r="BY30" s="3">
        <v>171.66969846292912</v>
      </c>
      <c r="BZ30" s="3">
        <v>64.788648931008154</v>
      </c>
      <c r="CA30" s="3">
        <v>1762.2625324250862</v>
      </c>
      <c r="CB30" s="3">
        <f t="shared" ref="CB30:CB34" si="26">BX30+BY30+BZ30+CA30</f>
        <v>8071.9803055933662</v>
      </c>
      <c r="CD30" s="3">
        <v>6127.407339449187</v>
      </c>
      <c r="CE30" s="3">
        <v>154.64448998062872</v>
      </c>
      <c r="CF30" s="3">
        <v>69.931714356178887</v>
      </c>
      <c r="CG30" s="3">
        <v>1809.9201572940356</v>
      </c>
      <c r="CH30" s="3">
        <f t="shared" ref="CH30:CH34" si="27">CD30+CE30+CF30+CG30</f>
        <v>8161.9037010800303</v>
      </c>
    </row>
    <row r="31" spans="1:86" x14ac:dyDescent="0.2">
      <c r="A31" s="1" t="s">
        <v>19</v>
      </c>
      <c r="B31" s="32">
        <v>6643.5447696159799</v>
      </c>
      <c r="C31" s="32">
        <v>6668.7469075712243</v>
      </c>
      <c r="D31" s="32">
        <v>6435.106225341372</v>
      </c>
      <c r="E31" s="32">
        <v>6211.4670140910994</v>
      </c>
      <c r="F31" s="32">
        <v>6445.1679397115277</v>
      </c>
      <c r="G31" s="32">
        <v>6550.6459230604323</v>
      </c>
      <c r="H31" s="32">
        <v>6812.1452848049084</v>
      </c>
      <c r="I31" s="32">
        <v>7070.0008389193608</v>
      </c>
      <c r="J31" s="32">
        <v>7102.7122144231171</v>
      </c>
      <c r="K31" s="114">
        <f t="shared" si="9"/>
        <v>7341.9495023709196</v>
      </c>
      <c r="L31" s="133">
        <f t="shared" si="3"/>
        <v>3.3682525875396658</v>
      </c>
      <c r="M31" s="137">
        <f t="shared" si="4"/>
        <v>10.512531441784954</v>
      </c>
      <c r="N31" s="32"/>
      <c r="P31" s="3">
        <v>4076.9507282766981</v>
      </c>
      <c r="Q31" s="3">
        <v>219.58534719854973</v>
      </c>
      <c r="R31" s="3">
        <v>226.71329352308283</v>
      </c>
      <c r="S31" s="3">
        <v>1172.0232169164062</v>
      </c>
      <c r="T31" s="93">
        <f>SUM(P31:S31)</f>
        <v>5695.2725859147376</v>
      </c>
      <c r="V31" s="3">
        <v>4644.1232610857705</v>
      </c>
      <c r="W31" s="3">
        <v>303.31714074513633</v>
      </c>
      <c r="X31" s="3">
        <v>306.55446763393752</v>
      </c>
      <c r="Y31" s="3">
        <v>1361.0632145522995</v>
      </c>
      <c r="Z31" s="93">
        <f>SUM(V31:Y31)</f>
        <v>6615.0580840171442</v>
      </c>
      <c r="AB31" s="145">
        <v>4716.0465446667949</v>
      </c>
      <c r="AC31" s="3">
        <v>159.04543677160189</v>
      </c>
      <c r="AD31" s="3">
        <v>353.35563662308317</v>
      </c>
      <c r="AE31" s="3">
        <v>1415.0971515544995</v>
      </c>
      <c r="AF31" s="93">
        <f>SUM(AB31:AE31)</f>
        <v>6643.5447696159799</v>
      </c>
      <c r="AH31" s="145">
        <v>4714.3701538637479</v>
      </c>
      <c r="AI31" s="3">
        <v>163.01225169498065</v>
      </c>
      <c r="AJ31" s="3">
        <v>314.66578976035106</v>
      </c>
      <c r="AK31" s="3">
        <v>1476.698712252145</v>
      </c>
      <c r="AL31" s="93">
        <f>SUM(AH31:AK31)</f>
        <v>6668.7469075712243</v>
      </c>
      <c r="AN31" s="3">
        <v>4455.6049321790488</v>
      </c>
      <c r="AO31" s="3">
        <v>159.8921417428418</v>
      </c>
      <c r="AP31" s="3">
        <v>390.33687625506212</v>
      </c>
      <c r="AQ31" s="3">
        <v>1429.2722751644194</v>
      </c>
      <c r="AR31" s="92">
        <f t="shared" si="1"/>
        <v>6435.106225341372</v>
      </c>
      <c r="AT31" s="3">
        <v>4173.1088013445287</v>
      </c>
      <c r="AU31" s="3">
        <v>138.75737133792049</v>
      </c>
      <c r="AV31" s="3">
        <v>389.98527326095581</v>
      </c>
      <c r="AW31" s="3">
        <v>1509.6155681476937</v>
      </c>
      <c r="AX31" s="92">
        <f t="shared" si="23"/>
        <v>6211.4670140910994</v>
      </c>
      <c r="AZ31" s="3">
        <v>4213.4301404591006</v>
      </c>
      <c r="BA31" s="3">
        <v>184.64605850040681</v>
      </c>
      <c r="BB31" s="3">
        <v>509.1816199632699</v>
      </c>
      <c r="BC31" s="3">
        <v>1537.9101207887511</v>
      </c>
      <c r="BD31" s="131">
        <f t="shared" si="10"/>
        <v>6445.1679397115277</v>
      </c>
      <c r="BF31" s="3">
        <v>4376.9442247391671</v>
      </c>
      <c r="BG31" s="3">
        <v>203.75531889993471</v>
      </c>
      <c r="BH31" s="3">
        <v>349.18154430251968</v>
      </c>
      <c r="BI31" s="3">
        <v>1620.7648351188109</v>
      </c>
      <c r="BJ31" s="3">
        <f t="shared" si="14"/>
        <v>6550.6459230604323</v>
      </c>
      <c r="BL31" s="3">
        <v>4632.1588934155097</v>
      </c>
      <c r="BM31" s="3">
        <v>138.60031964626003</v>
      </c>
      <c r="BN31" s="3">
        <v>383.00361451514567</v>
      </c>
      <c r="BO31" s="3">
        <v>1658.3824572279934</v>
      </c>
      <c r="BP31" s="3">
        <f t="shared" si="15"/>
        <v>6812.1452848049084</v>
      </c>
      <c r="BR31" s="3">
        <v>4823.3871705893607</v>
      </c>
      <c r="BS31" s="3">
        <v>138.91015444608252</v>
      </c>
      <c r="BT31" s="3">
        <v>436.79875148141383</v>
      </c>
      <c r="BU31" s="3">
        <v>1670.9047624025036</v>
      </c>
      <c r="BV31" s="3">
        <f t="shared" si="6"/>
        <v>7070.0008389193608</v>
      </c>
      <c r="BX31" s="3">
        <v>4849.9950578451844</v>
      </c>
      <c r="BY31" s="3">
        <v>131.62783047686949</v>
      </c>
      <c r="BZ31" s="3">
        <v>483.86483232059197</v>
      </c>
      <c r="CA31" s="3">
        <v>1637.2244937804714</v>
      </c>
      <c r="CB31" s="3">
        <f t="shared" si="26"/>
        <v>7102.7122144231171</v>
      </c>
      <c r="CD31" s="3">
        <v>4981.6099825848914</v>
      </c>
      <c r="CE31" s="3">
        <v>132.16592921692637</v>
      </c>
      <c r="CF31" s="3">
        <v>572.82945610097204</v>
      </c>
      <c r="CG31" s="3">
        <v>1655.3441344681296</v>
      </c>
      <c r="CH31" s="3">
        <f t="shared" si="27"/>
        <v>7341.9495023709196</v>
      </c>
    </row>
    <row r="32" spans="1:86" x14ac:dyDescent="0.2">
      <c r="A32" s="1" t="s">
        <v>20</v>
      </c>
      <c r="B32" s="32">
        <v>5867.3345732410608</v>
      </c>
      <c r="C32" s="32">
        <v>6085.2164836472393</v>
      </c>
      <c r="D32" s="32">
        <v>6000.5284971028177</v>
      </c>
      <c r="E32" s="32">
        <v>5557.0745981180271</v>
      </c>
      <c r="F32" s="32">
        <v>5844.7456885456877</v>
      </c>
      <c r="G32" s="32">
        <v>5939.1718449224272</v>
      </c>
      <c r="H32" s="32">
        <v>6309.8128086126007</v>
      </c>
      <c r="I32" s="32">
        <v>6393.6915816319424</v>
      </c>
      <c r="J32" s="32">
        <v>6482.3336267504092</v>
      </c>
      <c r="K32" s="114">
        <f t="shared" si="9"/>
        <v>6561.0828018846469</v>
      </c>
      <c r="L32" s="133">
        <f t="shared" si="3"/>
        <v>1.2148275554542018</v>
      </c>
      <c r="M32" s="137">
        <f t="shared" si="4"/>
        <v>11.823907772492442</v>
      </c>
      <c r="N32" s="32"/>
      <c r="P32" s="3">
        <v>3913.4909444074988</v>
      </c>
      <c r="Q32" s="3">
        <v>248.70898843112337</v>
      </c>
      <c r="R32" s="3">
        <v>111.42948647883429</v>
      </c>
      <c r="S32" s="3">
        <v>859.54857545449158</v>
      </c>
      <c r="T32" s="93">
        <f>SUM(P32:S32)</f>
        <v>5133.1779947719479</v>
      </c>
      <c r="V32" s="3">
        <v>4239.3394336998444</v>
      </c>
      <c r="W32" s="3">
        <v>255.67416616369698</v>
      </c>
      <c r="X32" s="3">
        <v>91.978315007741372</v>
      </c>
      <c r="Y32" s="3">
        <v>966.45545437846067</v>
      </c>
      <c r="Z32" s="93">
        <f>SUM(V32:Y32)</f>
        <v>5553.4473692497431</v>
      </c>
      <c r="AB32" s="145">
        <v>4467.2961007130116</v>
      </c>
      <c r="AC32" s="3">
        <v>249.39134292754531</v>
      </c>
      <c r="AD32" s="3">
        <v>124.62480601866415</v>
      </c>
      <c r="AE32" s="3">
        <v>1026.0223235818394</v>
      </c>
      <c r="AF32" s="93">
        <f>SUM(AB32:AE32)</f>
        <v>5867.3345732410608</v>
      </c>
      <c r="AH32" s="145">
        <v>4647.4702440395504</v>
      </c>
      <c r="AI32" s="3">
        <v>207.02064598399488</v>
      </c>
      <c r="AJ32" s="3">
        <v>98.200123694611605</v>
      </c>
      <c r="AK32" s="3">
        <v>1132.5254699290826</v>
      </c>
      <c r="AL32" s="93">
        <f>SUM(AH32:AK32)</f>
        <v>6085.2164836472393</v>
      </c>
      <c r="AN32" s="3">
        <v>4577.4609871595057</v>
      </c>
      <c r="AO32" s="3">
        <v>173.64618648585881</v>
      </c>
      <c r="AP32" s="3">
        <v>95.487935983033182</v>
      </c>
      <c r="AQ32" s="3">
        <v>1153.9333874744207</v>
      </c>
      <c r="AR32" s="92">
        <f t="shared" si="1"/>
        <v>6000.5284971028177</v>
      </c>
      <c r="AT32" s="3">
        <v>4248.2216772526563</v>
      </c>
      <c r="AU32" s="3">
        <v>169.13642851316141</v>
      </c>
      <c r="AV32" s="3">
        <v>81.474104801012203</v>
      </c>
      <c r="AW32" s="3">
        <v>1058.2423875511979</v>
      </c>
      <c r="AX32" s="92">
        <f t="shared" si="23"/>
        <v>5557.0745981180271</v>
      </c>
      <c r="AZ32" s="3">
        <v>4468.6849447114746</v>
      </c>
      <c r="BA32" s="3">
        <v>184.45328316654846</v>
      </c>
      <c r="BB32" s="3">
        <v>101.72335382029256</v>
      </c>
      <c r="BC32" s="3">
        <v>1089.8841068473721</v>
      </c>
      <c r="BD32" s="131">
        <f t="shared" si="10"/>
        <v>5844.7456885456877</v>
      </c>
      <c r="BF32" s="3">
        <v>4602.9485384894087</v>
      </c>
      <c r="BG32" s="3">
        <v>176.15388385651704</v>
      </c>
      <c r="BH32" s="3">
        <v>74.357675812773806</v>
      </c>
      <c r="BI32" s="3">
        <v>1085.7117467637274</v>
      </c>
      <c r="BJ32" s="3">
        <f t="shared" si="14"/>
        <v>5939.1718449224272</v>
      </c>
      <c r="BL32" s="3">
        <v>4839.7839997374249</v>
      </c>
      <c r="BM32" s="3">
        <v>174.19740834345356</v>
      </c>
      <c r="BN32" s="3">
        <v>134.51447533396791</v>
      </c>
      <c r="BO32" s="3">
        <v>1161.3169251977545</v>
      </c>
      <c r="BP32" s="3">
        <f t="shared" si="15"/>
        <v>6309.8128086126007</v>
      </c>
      <c r="BR32" s="3">
        <v>4960.576384990226</v>
      </c>
      <c r="BS32" s="3">
        <v>188.2788521732848</v>
      </c>
      <c r="BT32" s="3">
        <v>89.326419683541161</v>
      </c>
      <c r="BU32" s="3">
        <v>1155.5099247848912</v>
      </c>
      <c r="BV32" s="3">
        <f t="shared" si="6"/>
        <v>6393.6915816319424</v>
      </c>
      <c r="BX32" s="3">
        <v>4993.1016761305955</v>
      </c>
      <c r="BY32" s="3">
        <v>181.53203239069219</v>
      </c>
      <c r="BZ32" s="3">
        <v>148.42947065869021</v>
      </c>
      <c r="CA32" s="3">
        <v>1159.2704475704306</v>
      </c>
      <c r="CB32" s="3">
        <f t="shared" si="26"/>
        <v>6482.3336267504092</v>
      </c>
      <c r="CD32" s="3">
        <v>5091.5280671707551</v>
      </c>
      <c r="CE32" s="3">
        <v>173.97759944379692</v>
      </c>
      <c r="CF32" s="3">
        <v>100.04208784596871</v>
      </c>
      <c r="CG32" s="3">
        <v>1195.5350474241259</v>
      </c>
      <c r="CH32" s="3">
        <f t="shared" si="27"/>
        <v>6561.0828018846469</v>
      </c>
    </row>
    <row r="33" spans="1:86" x14ac:dyDescent="0.2">
      <c r="A33" s="1" t="s">
        <v>21</v>
      </c>
      <c r="B33" s="32">
        <v>5582.1051209826919</v>
      </c>
      <c r="C33" s="32">
        <v>6080.6936409003738</v>
      </c>
      <c r="D33" s="32">
        <v>5634.9324880845552</v>
      </c>
      <c r="E33" s="32">
        <v>5573.0695222273753</v>
      </c>
      <c r="F33" s="32">
        <v>5812.5580735745089</v>
      </c>
      <c r="G33" s="32">
        <v>5726.902374970522</v>
      </c>
      <c r="H33" s="32">
        <v>5670.6047423625814</v>
      </c>
      <c r="I33" s="32">
        <v>6013.6482864447553</v>
      </c>
      <c r="J33" s="32">
        <v>6237.0875867170425</v>
      </c>
      <c r="K33" s="114">
        <f t="shared" si="9"/>
        <v>6192.8362002177246</v>
      </c>
      <c r="L33" s="133">
        <f t="shared" si="3"/>
        <v>-0.70948797630417992</v>
      </c>
      <c r="M33" s="137">
        <f t="shared" si="4"/>
        <v>10.940873845950032</v>
      </c>
      <c r="N33" s="32"/>
      <c r="P33" s="3">
        <v>3792.1327091664225</v>
      </c>
      <c r="Q33" s="3">
        <v>213.88657413268692</v>
      </c>
      <c r="R33" s="3">
        <v>85.695034970433383</v>
      </c>
      <c r="S33" s="3">
        <v>963.28731646312269</v>
      </c>
      <c r="T33" s="93">
        <f>SUM(P33:S33)</f>
        <v>5055.0016347326655</v>
      </c>
      <c r="V33" s="3">
        <v>4019.7028307266337</v>
      </c>
      <c r="W33" s="3">
        <v>283.92601810713649</v>
      </c>
      <c r="X33" s="3">
        <v>78.117403037778615</v>
      </c>
      <c r="Y33" s="3">
        <v>982.07827662020463</v>
      </c>
      <c r="Z33" s="93">
        <f>SUM(V33:Y33)</f>
        <v>5363.8245284917539</v>
      </c>
      <c r="AB33" s="145">
        <v>4176.1810936883267</v>
      </c>
      <c r="AC33" s="3">
        <v>279.6824051813843</v>
      </c>
      <c r="AD33" s="3">
        <v>78.055583862595256</v>
      </c>
      <c r="AE33" s="3">
        <v>1048.1860382503855</v>
      </c>
      <c r="AF33" s="93">
        <f>SUM(AB33:AE33)</f>
        <v>5582.1051209826919</v>
      </c>
      <c r="AH33" s="145">
        <v>4378.8297420169902</v>
      </c>
      <c r="AI33" s="3">
        <v>427.02283946356812</v>
      </c>
      <c r="AJ33" s="3">
        <v>63.610402743976564</v>
      </c>
      <c r="AK33" s="3">
        <v>1211.2306566758393</v>
      </c>
      <c r="AL33" s="93">
        <f>SUM(AH33:AK33)</f>
        <v>6080.6936409003738</v>
      </c>
      <c r="AN33" s="3">
        <v>4291.4889696199871</v>
      </c>
      <c r="AO33" s="3">
        <v>195.12564646382253</v>
      </c>
      <c r="AP33" s="3">
        <v>56.329513593511479</v>
      </c>
      <c r="AQ33" s="3">
        <v>1091.988358407234</v>
      </c>
      <c r="AR33" s="92">
        <f t="shared" si="1"/>
        <v>5634.9324880845552</v>
      </c>
      <c r="AT33" s="3">
        <v>4231.4414226327135</v>
      </c>
      <c r="AU33" s="3">
        <v>173.25655349210948</v>
      </c>
      <c r="AV33" s="3">
        <v>60.692754809513708</v>
      </c>
      <c r="AW33" s="3">
        <v>1107.6787912930383</v>
      </c>
      <c r="AX33" s="92">
        <f t="shared" si="23"/>
        <v>5573.0695222273753</v>
      </c>
      <c r="AZ33" s="3">
        <v>4320.8209091656781</v>
      </c>
      <c r="BA33" s="3">
        <v>251.44487904031203</v>
      </c>
      <c r="BB33" s="3">
        <v>126.93426760348252</v>
      </c>
      <c r="BC33" s="3">
        <v>1113.3580177650363</v>
      </c>
      <c r="BD33" s="131">
        <f t="shared" si="10"/>
        <v>5812.5580735745089</v>
      </c>
      <c r="BF33" s="3">
        <v>4309.4545185771012</v>
      </c>
      <c r="BG33" s="3">
        <v>169.64787668413365</v>
      </c>
      <c r="BH33" s="3">
        <v>121.01058811939802</v>
      </c>
      <c r="BI33" s="3">
        <v>1126.7893915898892</v>
      </c>
      <c r="BJ33" s="3">
        <f t="shared" si="14"/>
        <v>5726.902374970522</v>
      </c>
      <c r="BL33" s="3">
        <v>4252.03064706022</v>
      </c>
      <c r="BM33" s="3">
        <v>207.30915949512919</v>
      </c>
      <c r="BN33" s="3">
        <v>99.012131301836305</v>
      </c>
      <c r="BO33" s="3">
        <v>1112.2528045053962</v>
      </c>
      <c r="BP33" s="3">
        <f t="shared" si="15"/>
        <v>5670.6047423625814</v>
      </c>
      <c r="BR33" s="3">
        <v>4416.9240944107141</v>
      </c>
      <c r="BS33" s="3">
        <v>325.23714808566967</v>
      </c>
      <c r="BT33" s="3">
        <v>171.27175759591944</v>
      </c>
      <c r="BU33" s="3">
        <v>1100.215286352452</v>
      </c>
      <c r="BV33" s="3">
        <f t="shared" si="6"/>
        <v>6013.6482864447553</v>
      </c>
      <c r="BX33" s="3">
        <v>4514.363207125125</v>
      </c>
      <c r="BY33" s="3">
        <v>484.14062364875497</v>
      </c>
      <c r="BZ33" s="3">
        <v>87.690190860802218</v>
      </c>
      <c r="CA33" s="3">
        <v>1150.8935650823603</v>
      </c>
      <c r="CB33" s="3">
        <f t="shared" si="26"/>
        <v>6237.0875867170425</v>
      </c>
      <c r="CD33" s="3">
        <v>4537.6790215562114</v>
      </c>
      <c r="CE33" s="3">
        <v>414.66168195718461</v>
      </c>
      <c r="CF33" s="3">
        <v>91.614288402304481</v>
      </c>
      <c r="CG33" s="3">
        <v>1148.8812083020239</v>
      </c>
      <c r="CH33" s="3">
        <f t="shared" si="27"/>
        <v>6192.8362002177246</v>
      </c>
    </row>
    <row r="34" spans="1:86" x14ac:dyDescent="0.2">
      <c r="A34" s="1" t="s">
        <v>22</v>
      </c>
      <c r="B34" s="32">
        <v>7299.9612579795867</v>
      </c>
      <c r="C34" s="32">
        <v>7442.5451699849054</v>
      </c>
      <c r="D34" s="32">
        <v>6882.9531169039992</v>
      </c>
      <c r="E34" s="32">
        <v>6909.0009229165244</v>
      </c>
      <c r="F34" s="32">
        <v>6396.2787833457987</v>
      </c>
      <c r="G34" s="32">
        <v>6707.6739717738346</v>
      </c>
      <c r="H34" s="32">
        <v>7235.9949768306451</v>
      </c>
      <c r="I34" s="32">
        <v>7445.5381387222842</v>
      </c>
      <c r="J34" s="32">
        <v>7037.1292682926842</v>
      </c>
      <c r="K34" s="114">
        <f t="shared" si="9"/>
        <v>7480.7721716335554</v>
      </c>
      <c r="L34" s="133">
        <f t="shared" si="3"/>
        <v>6.3043165249187734</v>
      </c>
      <c r="M34" s="137">
        <f t="shared" si="4"/>
        <v>2.4768749759640767</v>
      </c>
      <c r="N34" s="32"/>
      <c r="P34" s="3">
        <v>4897.2655196243468</v>
      </c>
      <c r="Q34" s="3">
        <v>456.0575883760078</v>
      </c>
      <c r="R34" s="3">
        <v>219.11686719234518</v>
      </c>
      <c r="S34" s="3">
        <v>956.42312040400464</v>
      </c>
      <c r="T34" s="93">
        <f>SUM(P34:S34)</f>
        <v>6528.8630955967037</v>
      </c>
      <c r="V34" s="3">
        <v>5518.8751751598438</v>
      </c>
      <c r="W34" s="3">
        <v>437.68078481759426</v>
      </c>
      <c r="X34" s="3">
        <v>244.561698101258</v>
      </c>
      <c r="Y34" s="3">
        <v>1121.7399356053083</v>
      </c>
      <c r="Z34" s="93">
        <f>SUM(V34:Y34)</f>
        <v>7322.8575936840043</v>
      </c>
      <c r="AB34" s="145">
        <v>5512.3621632343929</v>
      </c>
      <c r="AC34" s="3">
        <v>380.56683016554263</v>
      </c>
      <c r="AD34" s="3">
        <v>238.04942114184732</v>
      </c>
      <c r="AE34" s="3">
        <v>1168.9828434378039</v>
      </c>
      <c r="AF34" s="93">
        <f>SUM(AB34:AE34)</f>
        <v>7299.9612579795867</v>
      </c>
      <c r="AH34" s="145">
        <v>5501.4599439373251</v>
      </c>
      <c r="AI34" s="3">
        <v>419.49943937324804</v>
      </c>
      <c r="AJ34" s="3">
        <v>235.02584273700856</v>
      </c>
      <c r="AK34" s="3">
        <v>1286.559943937325</v>
      </c>
      <c r="AL34" s="93">
        <f>SUM(AH34:AK34)</f>
        <v>7442.5451699849054</v>
      </c>
      <c r="AN34" s="3">
        <v>5315.7115939180603</v>
      </c>
      <c r="AO34" s="3">
        <v>228.02711858350156</v>
      </c>
      <c r="AP34" s="3">
        <v>145.10408261716307</v>
      </c>
      <c r="AQ34" s="3">
        <v>1194.110321785274</v>
      </c>
      <c r="AR34" s="92">
        <f t="shared" si="1"/>
        <v>6882.9531169039992</v>
      </c>
      <c r="AT34" s="3">
        <v>5346.8496200255977</v>
      </c>
      <c r="AU34" s="3">
        <v>222.24482050982226</v>
      </c>
      <c r="AV34" s="3">
        <v>124.10426157251607</v>
      </c>
      <c r="AW34" s="3">
        <v>1215.8022208085874</v>
      </c>
      <c r="AX34" s="92">
        <f t="shared" si="23"/>
        <v>6909.0009229165244</v>
      </c>
      <c r="AZ34" s="3">
        <v>4987.0980482245259</v>
      </c>
      <c r="BA34" s="3">
        <v>171.95350999038357</v>
      </c>
      <c r="BB34" s="3">
        <v>66.108198881646885</v>
      </c>
      <c r="BC34" s="3">
        <v>1171.1190262492432</v>
      </c>
      <c r="BD34" s="131">
        <f t="shared" si="10"/>
        <v>6396.2787833457987</v>
      </c>
      <c r="BF34" s="3">
        <v>4923.1268397729091</v>
      </c>
      <c r="BG34" s="3">
        <v>280.03207745288222</v>
      </c>
      <c r="BH34" s="3">
        <v>95.914816067201755</v>
      </c>
      <c r="BI34" s="3">
        <v>1408.6002384808414</v>
      </c>
      <c r="BJ34" s="3">
        <f t="shared" si="14"/>
        <v>6707.6739717738346</v>
      </c>
      <c r="BL34" s="3">
        <v>5279.676134689601</v>
      </c>
      <c r="BM34" s="3">
        <v>288.56630079288857</v>
      </c>
      <c r="BN34" s="3">
        <v>213.28418891757002</v>
      </c>
      <c r="BO34" s="3">
        <v>1454.4683524305854</v>
      </c>
      <c r="BP34" s="3">
        <f t="shared" si="15"/>
        <v>7235.9949768306451</v>
      </c>
      <c r="BR34" s="3">
        <v>5280.5701158120346</v>
      </c>
      <c r="BS34" s="3">
        <v>409.4681291763477</v>
      </c>
      <c r="BT34" s="3">
        <v>208.8369769996938</v>
      </c>
      <c r="BU34" s="3">
        <v>1546.6629167342094</v>
      </c>
      <c r="BV34" s="3">
        <f t="shared" si="6"/>
        <v>7445.5381387222842</v>
      </c>
      <c r="BX34" s="3">
        <v>5236.9474285321139</v>
      </c>
      <c r="BY34" s="3">
        <v>254.64554336234477</v>
      </c>
      <c r="BZ34" s="3">
        <v>120.87935601499886</v>
      </c>
      <c r="CA34" s="3">
        <v>1424.6569403832266</v>
      </c>
      <c r="CB34" s="3">
        <f t="shared" si="26"/>
        <v>7037.1292682926842</v>
      </c>
      <c r="CD34" s="3">
        <v>5473.9247137141292</v>
      </c>
      <c r="CE34" s="3">
        <v>306.37535527041945</v>
      </c>
      <c r="CF34" s="3">
        <v>157.52528628587197</v>
      </c>
      <c r="CG34" s="3">
        <v>1542.9468163631348</v>
      </c>
      <c r="CH34" s="3">
        <f t="shared" si="27"/>
        <v>7480.7721716335554</v>
      </c>
    </row>
    <row r="35" spans="1:86" x14ac:dyDescent="0.2">
      <c r="B35" s="32"/>
      <c r="C35" s="32"/>
      <c r="D35" s="32"/>
      <c r="E35" s="32"/>
      <c r="F35" s="32"/>
      <c r="G35" s="32"/>
      <c r="H35" s="32"/>
      <c r="I35" s="32"/>
      <c r="J35" s="261"/>
      <c r="K35" s="167"/>
      <c r="L35" s="229"/>
      <c r="M35" s="137"/>
      <c r="N35" s="261"/>
      <c r="T35" s="93"/>
      <c r="Z35" s="93"/>
      <c r="AB35" s="146"/>
      <c r="AF35" s="93"/>
      <c r="AH35" s="146"/>
      <c r="AL35" s="93"/>
      <c r="AR35" s="93"/>
      <c r="AX35" s="93"/>
      <c r="BD35" s="131"/>
    </row>
    <row r="36" spans="1:86" x14ac:dyDescent="0.2">
      <c r="A36" s="1" t="s">
        <v>23</v>
      </c>
      <c r="B36" s="32">
        <v>5631.9023785880872</v>
      </c>
      <c r="C36" s="32">
        <v>6033.7713681805208</v>
      </c>
      <c r="D36" s="32">
        <v>5976.0752231836304</v>
      </c>
      <c r="E36" s="32">
        <v>5553.0056032524762</v>
      </c>
      <c r="F36" s="32">
        <v>5878.826479771923</v>
      </c>
      <c r="G36" s="32">
        <v>5983.1074888272906</v>
      </c>
      <c r="H36" s="32">
        <v>5843.1973786138415</v>
      </c>
      <c r="I36" s="32">
        <v>6132.0629120604408</v>
      </c>
      <c r="J36" s="261">
        <v>6282.0265781029093</v>
      </c>
      <c r="K36" s="167">
        <f t="shared" si="9"/>
        <v>6412.8009290624414</v>
      </c>
      <c r="L36" s="229">
        <f t="shared" si="3"/>
        <v>2.0817223444321087</v>
      </c>
      <c r="M36" s="137">
        <f t="shared" si="4"/>
        <v>13.865626532222043</v>
      </c>
      <c r="N36" s="261"/>
      <c r="P36" s="3">
        <v>4140.9429349977872</v>
      </c>
      <c r="Q36" s="3">
        <v>264.93745720474186</v>
      </c>
      <c r="R36" s="3">
        <v>130.24438828981997</v>
      </c>
      <c r="S36" s="3">
        <v>786.59980902252141</v>
      </c>
      <c r="T36" s="93">
        <f>SUM(P36:S36)</f>
        <v>5322.7245895148699</v>
      </c>
      <c r="V36" s="3">
        <v>4225.145417841356</v>
      </c>
      <c r="W36" s="3">
        <v>264.36922951979864</v>
      </c>
      <c r="X36" s="3">
        <v>86.818938892949546</v>
      </c>
      <c r="Y36" s="3">
        <v>830.48964301045339</v>
      </c>
      <c r="Z36" s="93">
        <f>SUM(V36:Y36)</f>
        <v>5406.823229264558</v>
      </c>
      <c r="AB36" s="145">
        <v>4336.1964367364844</v>
      </c>
      <c r="AC36" s="3">
        <v>321.45095489919868</v>
      </c>
      <c r="AD36" s="3">
        <v>130.65593838764056</v>
      </c>
      <c r="AE36" s="3">
        <v>843.59904856476442</v>
      </c>
      <c r="AF36" s="93">
        <f>SUM(AB36:AE36)</f>
        <v>5631.9023785880872</v>
      </c>
      <c r="AH36" s="145">
        <v>4506.6974464438736</v>
      </c>
      <c r="AI36" s="3">
        <v>306.22297400742644</v>
      </c>
      <c r="AJ36" s="3">
        <v>162.12820565552695</v>
      </c>
      <c r="AK36" s="3">
        <v>1058.7227420736933</v>
      </c>
      <c r="AL36" s="93">
        <f>SUM(AH36:AK36)</f>
        <v>6033.7713681805208</v>
      </c>
      <c r="AN36" s="3">
        <v>4534.6184567138225</v>
      </c>
      <c r="AO36" s="3">
        <v>295.95255001602351</v>
      </c>
      <c r="AP36" s="3">
        <v>152.15999175937372</v>
      </c>
      <c r="AQ36" s="3">
        <v>993.34422469441029</v>
      </c>
      <c r="AR36" s="92">
        <f t="shared" si="1"/>
        <v>5976.0752231836304</v>
      </c>
      <c r="AT36" s="3">
        <v>4314.3372194966842</v>
      </c>
      <c r="AU36" s="3">
        <v>160.78030571454528</v>
      </c>
      <c r="AV36" s="3">
        <v>106.0919074225493</v>
      </c>
      <c r="AW36" s="3">
        <v>971.79617061869726</v>
      </c>
      <c r="AX36" s="92">
        <f t="shared" ref="AX36:AX39" si="28">SUM(AT36:AW36)</f>
        <v>5553.0056032524762</v>
      </c>
      <c r="AZ36" s="3">
        <v>4580.3110349352864</v>
      </c>
      <c r="BA36" s="3">
        <v>171.90673364105351</v>
      </c>
      <c r="BB36" s="3">
        <v>151.13083310706853</v>
      </c>
      <c r="BC36" s="3">
        <v>975.47787808851479</v>
      </c>
      <c r="BD36" s="131">
        <f t="shared" si="10"/>
        <v>5878.826479771923</v>
      </c>
      <c r="BF36" s="3">
        <v>4651.0222005996502</v>
      </c>
      <c r="BG36" s="3">
        <v>171.08986592747638</v>
      </c>
      <c r="BH36" s="3">
        <v>165.00133506816769</v>
      </c>
      <c r="BI36" s="3">
        <v>995.99408723199622</v>
      </c>
      <c r="BJ36" s="3">
        <f t="shared" ref="BJ36" si="29">SUM(BF36:BI36)</f>
        <v>5983.1074888272906</v>
      </c>
      <c r="BL36" s="3">
        <v>4585.0965739970052</v>
      </c>
      <c r="BM36" s="3">
        <v>173.56028633261195</v>
      </c>
      <c r="BN36" s="3">
        <v>159.13253204594639</v>
      </c>
      <c r="BO36" s="3">
        <v>925.40798623827754</v>
      </c>
      <c r="BP36" s="3">
        <f t="shared" ref="BP36" si="30">SUM(BL36:BO36)</f>
        <v>5843.1973786138415</v>
      </c>
      <c r="BR36" s="3">
        <v>4711.1570468307309</v>
      </c>
      <c r="BS36" s="3">
        <v>158.3596155769124</v>
      </c>
      <c r="BT36" s="3">
        <v>173.42300094439199</v>
      </c>
      <c r="BU36" s="3">
        <v>1089.1232487084051</v>
      </c>
      <c r="BV36" s="3">
        <f t="shared" si="6"/>
        <v>6132.0629120604408</v>
      </c>
      <c r="BX36" s="3">
        <v>4790.7670915333338</v>
      </c>
      <c r="BY36" s="3">
        <v>155.85884253753116</v>
      </c>
      <c r="BZ36" s="3">
        <v>196.38352669254763</v>
      </c>
      <c r="CA36" s="3">
        <v>1139.0171173394967</v>
      </c>
      <c r="CB36" s="3">
        <f t="shared" ref="CB36:CB39" si="31">BX36+BY36+BZ36+CA36</f>
        <v>6282.0265781029093</v>
      </c>
      <c r="CD36" s="3">
        <v>4790.5076807644355</v>
      </c>
      <c r="CE36" s="3">
        <v>292.19373269041915</v>
      </c>
      <c r="CF36" s="3">
        <v>213.04111487492966</v>
      </c>
      <c r="CG36" s="3">
        <v>1117.0584007326572</v>
      </c>
      <c r="CH36" s="3">
        <f t="shared" ref="CH36:CH39" si="32">CD36+CE36+CF36+CG36</f>
        <v>6412.8009290624414</v>
      </c>
    </row>
    <row r="37" spans="1:86" x14ac:dyDescent="0.2">
      <c r="A37" s="1" t="s">
        <v>24</v>
      </c>
      <c r="B37" s="32">
        <v>5941.322254228513</v>
      </c>
      <c r="C37" s="32">
        <v>6088.1099254781566</v>
      </c>
      <c r="D37" s="32">
        <v>6029.9550590146664</v>
      </c>
      <c r="E37" s="32">
        <v>5984.460585888226</v>
      </c>
      <c r="F37" s="32">
        <v>5958.134054861318</v>
      </c>
      <c r="G37" s="32">
        <v>6041.0052433722412</v>
      </c>
      <c r="H37" s="32">
        <v>6294.2922156179175</v>
      </c>
      <c r="I37" s="32">
        <v>6279.5188241157175</v>
      </c>
      <c r="J37" s="261">
        <v>6098.3313071410103</v>
      </c>
      <c r="K37" s="167">
        <f t="shared" si="9"/>
        <v>6327.394794228594</v>
      </c>
      <c r="L37" s="229">
        <f t="shared" si="3"/>
        <v>3.7561666552841353</v>
      </c>
      <c r="M37" s="137">
        <f t="shared" si="4"/>
        <v>6.4980912241430504</v>
      </c>
      <c r="N37" s="261"/>
      <c r="P37" s="3">
        <v>4054.877645164006</v>
      </c>
      <c r="Q37" s="3">
        <v>383.65166301934255</v>
      </c>
      <c r="R37" s="3">
        <v>99.833161615388974</v>
      </c>
      <c r="S37" s="3">
        <v>781.56662108220428</v>
      </c>
      <c r="T37" s="93">
        <f>SUM(P37:S37)</f>
        <v>5319.9290908809426</v>
      </c>
      <c r="V37" s="3">
        <v>4399.2719504684828</v>
      </c>
      <c r="W37" s="3">
        <v>420.66465140527868</v>
      </c>
      <c r="X37" s="3">
        <v>118.13430824350021</v>
      </c>
      <c r="Y37" s="3">
        <v>902.50783267432757</v>
      </c>
      <c r="Z37" s="93">
        <f>SUM(V37:Y37)</f>
        <v>5840.5787427915902</v>
      </c>
      <c r="AB37" s="145">
        <v>4497.5632948560424</v>
      </c>
      <c r="AC37" s="3">
        <v>389.60065506766722</v>
      </c>
      <c r="AD37" s="3">
        <v>131.76297930140063</v>
      </c>
      <c r="AE37" s="3">
        <v>922.39532500340317</v>
      </c>
      <c r="AF37" s="93">
        <f>SUM(AB37:AE37)</f>
        <v>5941.322254228513</v>
      </c>
      <c r="AH37" s="145">
        <v>4606.2191079145096</v>
      </c>
      <c r="AI37" s="3">
        <v>314.49294811929212</v>
      </c>
      <c r="AJ37" s="3">
        <v>155.33315661190233</v>
      </c>
      <c r="AK37" s="3">
        <v>1012.0647128324529</v>
      </c>
      <c r="AL37" s="93">
        <f>SUM(AH37:AK37)</f>
        <v>6088.1099254781566</v>
      </c>
      <c r="AN37" s="3">
        <v>4559.1784070368822</v>
      </c>
      <c r="AO37" s="3">
        <v>309.54214387700819</v>
      </c>
      <c r="AP37" s="3">
        <v>145.39994126712165</v>
      </c>
      <c r="AQ37" s="3">
        <v>1015.8345668336541</v>
      </c>
      <c r="AR37" s="92">
        <f t="shared" si="1"/>
        <v>6029.9550590146664</v>
      </c>
      <c r="AT37" s="3">
        <v>4528.4750016250018</v>
      </c>
      <c r="AU37" s="3">
        <v>337.87971658802059</v>
      </c>
      <c r="AV37" s="3">
        <v>130.53231623959311</v>
      </c>
      <c r="AW37" s="3">
        <v>987.57355143561051</v>
      </c>
      <c r="AX37" s="92">
        <f t="shared" si="28"/>
        <v>5984.460585888226</v>
      </c>
      <c r="AZ37" s="3">
        <v>4540.3208307468085</v>
      </c>
      <c r="BA37" s="3">
        <v>304.35650004948144</v>
      </c>
      <c r="BB37" s="3">
        <v>140.80654818133564</v>
      </c>
      <c r="BC37" s="3">
        <v>972.6501758836921</v>
      </c>
      <c r="BD37" s="131">
        <f t="shared" si="10"/>
        <v>5958.134054861318</v>
      </c>
      <c r="BF37" s="3">
        <v>4615.4547388946876</v>
      </c>
      <c r="BG37" s="3">
        <v>288.44707818985256</v>
      </c>
      <c r="BH37" s="3">
        <v>131.46871086964154</v>
      </c>
      <c r="BI37" s="3">
        <v>1005.634715418059</v>
      </c>
      <c r="BJ37" s="3">
        <f t="shared" si="14"/>
        <v>6041.0052433722412</v>
      </c>
      <c r="BL37" s="3">
        <v>4793.0729031737746</v>
      </c>
      <c r="BM37" s="3">
        <v>337.229935343514</v>
      </c>
      <c r="BN37" s="3">
        <v>153.87058782889645</v>
      </c>
      <c r="BO37" s="3">
        <v>1010.1187892717322</v>
      </c>
      <c r="BP37" s="3">
        <f t="shared" si="15"/>
        <v>6294.2922156179175</v>
      </c>
      <c r="BR37" s="3">
        <v>4709.481784027932</v>
      </c>
      <c r="BS37" s="3">
        <v>387.26061343927222</v>
      </c>
      <c r="BT37" s="3">
        <v>156.18834160668831</v>
      </c>
      <c r="BU37" s="3">
        <v>1026.5880850418248</v>
      </c>
      <c r="BV37" s="3">
        <f t="shared" si="6"/>
        <v>6279.5188241157175</v>
      </c>
      <c r="BX37" s="3">
        <v>4603.736858482117</v>
      </c>
      <c r="BY37" s="3">
        <v>325.11781521790959</v>
      </c>
      <c r="BZ37" s="3">
        <v>150.64957707645058</v>
      </c>
      <c r="CA37" s="3">
        <v>1018.8270563645333</v>
      </c>
      <c r="CB37" s="3">
        <f t="shared" si="31"/>
        <v>6098.3313071410103</v>
      </c>
      <c r="CD37" s="3">
        <v>4713.4522464162246</v>
      </c>
      <c r="CE37" s="3">
        <v>444.29862097931868</v>
      </c>
      <c r="CF37" s="3">
        <v>121.13420773959513</v>
      </c>
      <c r="CG37" s="3">
        <v>1048.5097190934559</v>
      </c>
      <c r="CH37" s="3">
        <f t="shared" si="32"/>
        <v>6327.394794228594</v>
      </c>
    </row>
    <row r="38" spans="1:86" x14ac:dyDescent="0.2">
      <c r="A38" s="1" t="s">
        <v>25</v>
      </c>
      <c r="B38" s="32">
        <v>6430.1153223434076</v>
      </c>
      <c r="C38" s="32">
        <v>6650.685961953066</v>
      </c>
      <c r="D38" s="32">
        <v>6425.8167524766104</v>
      </c>
      <c r="E38" s="32">
        <v>6196.9288689994773</v>
      </c>
      <c r="F38" s="32">
        <v>6357.2524815683164</v>
      </c>
      <c r="G38" s="32">
        <v>6494.9931501582396</v>
      </c>
      <c r="H38" s="32">
        <v>6543.6251356653502</v>
      </c>
      <c r="I38" s="32">
        <v>6558.6403681189258</v>
      </c>
      <c r="J38" s="261">
        <v>6602.0388214895211</v>
      </c>
      <c r="K38" s="167">
        <f t="shared" si="9"/>
        <v>6795.5875204852227</v>
      </c>
      <c r="L38" s="229">
        <f t="shared" si="3"/>
        <v>2.9316504223771607</v>
      </c>
      <c r="M38" s="137">
        <f t="shared" si="4"/>
        <v>5.6837580637452945</v>
      </c>
      <c r="N38" s="261"/>
      <c r="P38" s="3">
        <v>4408.2232954393585</v>
      </c>
      <c r="Q38" s="3">
        <v>290.77868767708588</v>
      </c>
      <c r="R38" s="3">
        <v>107.39358650272311</v>
      </c>
      <c r="S38" s="3">
        <v>1003.7171585909226</v>
      </c>
      <c r="T38" s="93">
        <f>SUM(P38:S38)</f>
        <v>5810.1127282100906</v>
      </c>
      <c r="V38" s="3">
        <v>4684.3638163397109</v>
      </c>
      <c r="W38" s="3">
        <v>308.89446036831362</v>
      </c>
      <c r="X38" s="3">
        <v>162.35669764273715</v>
      </c>
      <c r="Y38" s="3">
        <v>1126.5767939263928</v>
      </c>
      <c r="Z38" s="93">
        <f>SUM(V38:Y38)</f>
        <v>6282.1917682771546</v>
      </c>
      <c r="AB38" s="145">
        <v>4851.967061211767</v>
      </c>
      <c r="AC38" s="3">
        <v>288.22357470582432</v>
      </c>
      <c r="AD38" s="3">
        <v>129.40218122511911</v>
      </c>
      <c r="AE38" s="3">
        <v>1160.522505200697</v>
      </c>
      <c r="AF38" s="93">
        <f>SUM(AB38:AE38)</f>
        <v>6430.1153223434076</v>
      </c>
      <c r="AH38" s="145">
        <v>4944.6085655016686</v>
      </c>
      <c r="AI38" s="3">
        <v>310.6168100910993</v>
      </c>
      <c r="AJ38" s="3">
        <v>150.23451164205309</v>
      </c>
      <c r="AK38" s="3">
        <v>1245.2260747182452</v>
      </c>
      <c r="AL38" s="93">
        <f>SUM(AH38:AK38)</f>
        <v>6650.685961953066</v>
      </c>
      <c r="AN38" s="3">
        <v>4809.1463529045504</v>
      </c>
      <c r="AO38" s="3">
        <v>266.01518144246478</v>
      </c>
      <c r="AP38" s="3">
        <v>123.91145221412819</v>
      </c>
      <c r="AQ38" s="3">
        <v>1226.7437659154671</v>
      </c>
      <c r="AR38" s="92">
        <f t="shared" si="1"/>
        <v>6425.8167524766104</v>
      </c>
      <c r="AT38" s="3">
        <v>4672.3809685165088</v>
      </c>
      <c r="AU38" s="3">
        <v>212.10726961253405</v>
      </c>
      <c r="AV38" s="3">
        <v>126.39251729992678</v>
      </c>
      <c r="AW38" s="3">
        <v>1186.0481135705079</v>
      </c>
      <c r="AX38" s="92">
        <f t="shared" si="28"/>
        <v>6196.9288689994773</v>
      </c>
      <c r="AZ38" s="3">
        <v>4777.3853747069279</v>
      </c>
      <c r="BA38" s="3">
        <v>229.36975650405356</v>
      </c>
      <c r="BB38" s="3">
        <v>139.1091070873704</v>
      </c>
      <c r="BC38" s="3">
        <v>1211.3882432699641</v>
      </c>
      <c r="BD38" s="131">
        <f t="shared" si="10"/>
        <v>6357.2524815683164</v>
      </c>
      <c r="BF38" s="3">
        <v>4853.2538049902223</v>
      </c>
      <c r="BG38" s="3">
        <v>279.23967978941363</v>
      </c>
      <c r="BH38" s="3">
        <v>137.9096114276762</v>
      </c>
      <c r="BI38" s="3">
        <v>1224.5900539509275</v>
      </c>
      <c r="BJ38" s="3">
        <f t="shared" si="14"/>
        <v>6494.9931501582396</v>
      </c>
      <c r="BL38" s="3">
        <v>4905.2300759975997</v>
      </c>
      <c r="BM38" s="3">
        <v>281.51051308807263</v>
      </c>
      <c r="BN38" s="3">
        <v>130.03561417080391</v>
      </c>
      <c r="BO38" s="3">
        <v>1226.848932408873</v>
      </c>
      <c r="BP38" s="3">
        <f t="shared" si="15"/>
        <v>6543.6251356653502</v>
      </c>
      <c r="BR38" s="3">
        <v>4935.3995734772043</v>
      </c>
      <c r="BS38" s="3">
        <v>239.80075215902053</v>
      </c>
      <c r="BT38" s="3">
        <v>131.66009040007035</v>
      </c>
      <c r="BU38" s="3">
        <v>1251.7799520826297</v>
      </c>
      <c r="BV38" s="3">
        <f t="shared" si="6"/>
        <v>6558.6403681189258</v>
      </c>
      <c r="BX38" s="3">
        <v>4968.2820772973373</v>
      </c>
      <c r="BY38" s="3">
        <v>248.29811208002661</v>
      </c>
      <c r="BZ38" s="3">
        <v>116.53015286582857</v>
      </c>
      <c r="CA38" s="3">
        <v>1268.9284792463291</v>
      </c>
      <c r="CB38" s="3">
        <f t="shared" si="31"/>
        <v>6602.0388214895211</v>
      </c>
      <c r="CD38" s="3">
        <v>5104.352002564684</v>
      </c>
      <c r="CE38" s="3">
        <v>246.78982309546646</v>
      </c>
      <c r="CF38" s="3">
        <v>132.43282366986824</v>
      </c>
      <c r="CG38" s="3">
        <v>1312.0128711552045</v>
      </c>
      <c r="CH38" s="3">
        <f t="shared" si="32"/>
        <v>6795.5875204852227</v>
      </c>
    </row>
    <row r="39" spans="1:86" x14ac:dyDescent="0.2">
      <c r="A39" s="15" t="s">
        <v>26</v>
      </c>
      <c r="B39" s="48">
        <v>8575.6309788061681</v>
      </c>
      <c r="C39" s="48">
        <v>8554.2350707446622</v>
      </c>
      <c r="D39" s="48">
        <v>8621.4258116899528</v>
      </c>
      <c r="E39" s="48">
        <v>8666.4085852362823</v>
      </c>
      <c r="F39" s="48">
        <v>8495.2894428106865</v>
      </c>
      <c r="G39" s="48">
        <v>8699.7978972762776</v>
      </c>
      <c r="H39" s="48">
        <v>8911.6960871431966</v>
      </c>
      <c r="I39" s="48">
        <v>8942.0530953088237</v>
      </c>
      <c r="J39" s="48">
        <v>8973.1454626011855</v>
      </c>
      <c r="K39" s="281">
        <f t="shared" si="9"/>
        <v>9150.0463939887504</v>
      </c>
      <c r="L39" s="138">
        <f t="shared" si="3"/>
        <v>1.9714483859072969</v>
      </c>
      <c r="M39" s="293">
        <f t="shared" si="4"/>
        <v>6.6982291635705149</v>
      </c>
      <c r="N39" s="48"/>
      <c r="P39" s="3">
        <v>5524.5874933676178</v>
      </c>
      <c r="Q39" s="3">
        <v>409.37900265614741</v>
      </c>
      <c r="R39" s="3">
        <v>244.22462673747131</v>
      </c>
      <c r="S39" s="3">
        <v>1264.3036693055033</v>
      </c>
      <c r="T39" s="93">
        <f>SUM(P39:S39)</f>
        <v>7442.49479206674</v>
      </c>
      <c r="V39" s="3">
        <v>6087.4722629861681</v>
      </c>
      <c r="W39" s="3">
        <v>365.44018167613848</v>
      </c>
      <c r="X39" s="3">
        <v>274.93808305632569</v>
      </c>
      <c r="Y39" s="3">
        <v>1424.6121321670928</v>
      </c>
      <c r="Z39" s="93">
        <f>SUM(V39:Y39)</f>
        <v>8152.4626598857249</v>
      </c>
      <c r="AB39" s="147">
        <v>6437.6311208187326</v>
      </c>
      <c r="AC39" s="3">
        <v>385.11276415108904</v>
      </c>
      <c r="AD39" s="3">
        <v>248.7053131222697</v>
      </c>
      <c r="AE39" s="3">
        <v>1504.1817807140762</v>
      </c>
      <c r="AF39" s="93">
        <f>SUM(AB39:AE39)</f>
        <v>8575.6309788061681</v>
      </c>
      <c r="AH39" s="147">
        <v>6384.3985300616359</v>
      </c>
      <c r="AI39" s="3">
        <v>390.69616932201427</v>
      </c>
      <c r="AJ39" s="3">
        <v>194.77518005969685</v>
      </c>
      <c r="AK39" s="3">
        <v>1584.3651913013143</v>
      </c>
      <c r="AL39" s="93">
        <f>SUM(AH39:AK39)</f>
        <v>8554.2350707446622</v>
      </c>
      <c r="AN39" s="3">
        <v>6343.3681173742743</v>
      </c>
      <c r="AO39" s="3">
        <v>485.45647442465031</v>
      </c>
      <c r="AP39" s="3">
        <v>197.27223962337092</v>
      </c>
      <c r="AQ39" s="3">
        <v>1595.3289802676568</v>
      </c>
      <c r="AR39" s="92">
        <f t="shared" si="1"/>
        <v>8621.4258116899528</v>
      </c>
      <c r="AT39" s="3">
        <v>6373.7778983253756</v>
      </c>
      <c r="AU39" s="3">
        <v>438.79787552698474</v>
      </c>
      <c r="AV39" s="3">
        <v>234.58783975104421</v>
      </c>
      <c r="AW39" s="3">
        <v>1619.2449716328777</v>
      </c>
      <c r="AX39" s="92">
        <f t="shared" si="28"/>
        <v>8666.4085852362823</v>
      </c>
      <c r="AZ39" s="3">
        <v>6401.7398154631319</v>
      </c>
      <c r="BA39" s="3">
        <v>329.50505687034183</v>
      </c>
      <c r="BB39" s="3">
        <v>189.20292676095784</v>
      </c>
      <c r="BC39" s="3">
        <v>1574.8416437162552</v>
      </c>
      <c r="BD39" s="131">
        <f t="shared" si="10"/>
        <v>8495.2894428106865</v>
      </c>
      <c r="BF39" s="3">
        <v>6440.0142241274261</v>
      </c>
      <c r="BG39" s="3">
        <v>467.43006374909447</v>
      </c>
      <c r="BH39" s="3">
        <v>209.96270736988416</v>
      </c>
      <c r="BI39" s="3">
        <v>1582.3909020298729</v>
      </c>
      <c r="BJ39" s="3">
        <f t="shared" si="14"/>
        <v>8699.7978972762776</v>
      </c>
      <c r="BL39" s="3">
        <v>6467.4245370190611</v>
      </c>
      <c r="BM39" s="3">
        <v>488.97113719025293</v>
      </c>
      <c r="BN39" s="3">
        <v>258.97128583280517</v>
      </c>
      <c r="BO39" s="3">
        <v>1696.3291271010778</v>
      </c>
      <c r="BP39" s="3">
        <f t="shared" si="15"/>
        <v>8911.6960871431966</v>
      </c>
      <c r="BR39" s="3">
        <v>6481.5377505693978</v>
      </c>
      <c r="BS39" s="3">
        <v>420.20162462323418</v>
      </c>
      <c r="BT39" s="3">
        <v>232.34150773847884</v>
      </c>
      <c r="BU39" s="3">
        <v>1807.9722123777135</v>
      </c>
      <c r="BV39" s="3">
        <f t="shared" si="6"/>
        <v>8942.0530953088237</v>
      </c>
      <c r="BX39" s="3">
        <v>6524.4330595879783</v>
      </c>
      <c r="BY39" s="3">
        <v>423.90548179784224</v>
      </c>
      <c r="BZ39" s="3">
        <v>201.9215630056305</v>
      </c>
      <c r="CA39" s="3">
        <v>1822.8853582097342</v>
      </c>
      <c r="CB39" s="3">
        <f t="shared" si="31"/>
        <v>8973.1454626011855</v>
      </c>
      <c r="CD39" s="3">
        <v>6651.7246833672325</v>
      </c>
      <c r="CE39" s="3">
        <v>453.63917985672413</v>
      </c>
      <c r="CF39" s="3">
        <v>201.36798810994327</v>
      </c>
      <c r="CG39" s="3">
        <v>1843.314542654851</v>
      </c>
      <c r="CH39" s="3">
        <f t="shared" si="32"/>
        <v>9150.0463939887504</v>
      </c>
    </row>
    <row r="40" spans="1:86" x14ac:dyDescent="0.2">
      <c r="A40" s="1" t="s">
        <v>198</v>
      </c>
      <c r="B40" s="16"/>
      <c r="C40" s="16"/>
      <c r="D40" s="16"/>
      <c r="E40" s="114"/>
      <c r="F40" s="114"/>
      <c r="G40" s="114"/>
      <c r="H40" s="114"/>
      <c r="I40" s="114"/>
      <c r="J40" s="114"/>
      <c r="K40" s="114"/>
      <c r="L40" s="167"/>
      <c r="M40" s="7"/>
    </row>
    <row r="41" spans="1:86" x14ac:dyDescent="0.2">
      <c r="E41" s="114"/>
      <c r="F41" s="114"/>
      <c r="G41" s="114"/>
      <c r="H41" s="114"/>
      <c r="I41" s="114"/>
      <c r="J41" s="114"/>
      <c r="K41" s="114"/>
      <c r="L41" s="167"/>
    </row>
    <row r="42" spans="1:86" x14ac:dyDescent="0.2">
      <c r="A42" s="1" t="s">
        <v>141</v>
      </c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7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AW42"/>
  <sheetViews>
    <sheetView topLeftCell="AH3" zoomScaleNormal="100" workbookViewId="0">
      <selection activeCell="AR30" sqref="AR30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2.625" style="35" customWidth="1"/>
    <col min="6" max="11" width="12.625" style="37" customWidth="1"/>
    <col min="12" max="12" width="6.625" style="37" customWidth="1"/>
    <col min="13" max="13" width="6.625" style="1" customWidth="1"/>
    <col min="14" max="14" width="3.5" style="3" customWidth="1"/>
    <col min="15" max="15" width="11.125" style="3" bestFit="1" customWidth="1"/>
    <col min="16" max="16" width="10.125" style="3" customWidth="1"/>
    <col min="17" max="17" width="4.75" style="3" customWidth="1"/>
    <col min="18" max="18" width="11.125" style="3" bestFit="1" customWidth="1"/>
    <col min="19" max="20" width="10" style="3"/>
    <col min="21" max="21" width="11.125" style="3" bestFit="1" customWidth="1"/>
    <col min="22" max="23" width="10" style="3"/>
    <col min="24" max="24" width="15.25" style="3" bestFit="1" customWidth="1"/>
    <col min="25" max="26" width="10" style="3"/>
    <col min="27" max="27" width="15.25" style="3" bestFit="1" customWidth="1"/>
    <col min="28" max="28" width="10" style="3"/>
    <col min="29" max="29" width="7.625" style="3" customWidth="1"/>
    <col min="30" max="30" width="16" style="3" customWidth="1"/>
    <col min="31" max="31" width="14.375" style="3" customWidth="1"/>
    <col min="32" max="16384" width="10" style="3"/>
  </cols>
  <sheetData>
    <row r="1" spans="1:49" ht="15.75" customHeight="1" x14ac:dyDescent="0.2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49" x14ac:dyDescent="0.2">
      <c r="A2" s="68"/>
      <c r="B2" s="68"/>
      <c r="C2" s="68"/>
      <c r="D2" s="68"/>
      <c r="E2" s="70"/>
      <c r="F2" s="70"/>
      <c r="G2" s="70"/>
      <c r="H2" s="70"/>
      <c r="I2" s="70"/>
      <c r="J2" s="70"/>
      <c r="K2" s="70"/>
      <c r="L2" s="70"/>
      <c r="M2" s="68"/>
    </row>
    <row r="3" spans="1:49" x14ac:dyDescent="0.2">
      <c r="A3" s="68" t="s">
        <v>142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49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49" ht="13.5" thickBot="1" x14ac:dyDescent="0.25">
      <c r="D5" s="11"/>
      <c r="E5" s="11"/>
      <c r="F5" s="35"/>
      <c r="G5" s="35"/>
      <c r="H5" s="35"/>
      <c r="I5" s="35"/>
      <c r="J5" s="35"/>
      <c r="K5" s="35"/>
      <c r="L5" s="35"/>
      <c r="O5" s="3" t="s">
        <v>148</v>
      </c>
      <c r="R5" s="3" t="s">
        <v>159</v>
      </c>
      <c r="U5" s="3" t="s">
        <v>170</v>
      </c>
      <c r="X5" s="3" t="s">
        <v>184</v>
      </c>
      <c r="AA5" s="3" t="s">
        <v>221</v>
      </c>
      <c r="AD5" s="3" t="s">
        <v>230</v>
      </c>
      <c r="AG5" s="3" t="s">
        <v>240</v>
      </c>
      <c r="AJ5" s="3" t="s">
        <v>248</v>
      </c>
      <c r="AM5" s="3" t="s">
        <v>258</v>
      </c>
      <c r="AP5" s="3" t="s">
        <v>270</v>
      </c>
      <c r="AS5" s="3" t="s">
        <v>279</v>
      </c>
      <c r="AV5" s="3" t="s">
        <v>296</v>
      </c>
    </row>
    <row r="6" spans="1:49" ht="13.5" thickTop="1" x14ac:dyDescent="0.2">
      <c r="A6" s="5"/>
      <c r="B6" s="36"/>
      <c r="C6" s="5"/>
      <c r="D6" s="5"/>
      <c r="E6" s="5"/>
      <c r="F6" s="116"/>
      <c r="G6" s="116"/>
      <c r="H6" s="116"/>
      <c r="I6" s="116"/>
      <c r="J6" s="116"/>
      <c r="K6" s="116"/>
      <c r="L6" s="5"/>
      <c r="M6" s="5"/>
      <c r="O6" s="3" t="s">
        <v>68</v>
      </c>
      <c r="R6" s="3" t="s">
        <v>68</v>
      </c>
      <c r="U6" s="3" t="s">
        <v>68</v>
      </c>
      <c r="X6" s="3" t="s">
        <v>68</v>
      </c>
      <c r="AA6" s="3" t="s">
        <v>68</v>
      </c>
      <c r="AD6" s="3" t="s">
        <v>68</v>
      </c>
      <c r="AG6" s="3" t="s">
        <v>68</v>
      </c>
      <c r="AJ6" s="3" t="s">
        <v>68</v>
      </c>
      <c r="AM6" s="3" t="s">
        <v>68</v>
      </c>
      <c r="AP6" s="3" t="s">
        <v>68</v>
      </c>
      <c r="AS6" s="3" t="s">
        <v>68</v>
      </c>
      <c r="AV6" s="3" t="s">
        <v>68</v>
      </c>
    </row>
    <row r="7" spans="1:49" ht="12.75" customHeight="1" x14ac:dyDescent="0.2">
      <c r="A7" s="7"/>
      <c r="B7" s="35"/>
      <c r="E7" s="1"/>
      <c r="F7" s="174"/>
      <c r="G7" s="174"/>
      <c r="H7" s="174"/>
      <c r="I7" s="174"/>
      <c r="J7" s="174"/>
      <c r="K7" s="174"/>
      <c r="L7" s="6" t="s">
        <v>27</v>
      </c>
      <c r="M7" s="6"/>
      <c r="O7" s="3" t="s">
        <v>42</v>
      </c>
      <c r="R7" s="3" t="s">
        <v>42</v>
      </c>
      <c r="U7" s="3" t="s">
        <v>42</v>
      </c>
      <c r="X7" s="3" t="s">
        <v>42</v>
      </c>
      <c r="AA7" s="3" t="s">
        <v>42</v>
      </c>
      <c r="AD7" s="3" t="s">
        <v>42</v>
      </c>
      <c r="AG7" s="3" t="s">
        <v>42</v>
      </c>
      <c r="AJ7" s="3" t="s">
        <v>42</v>
      </c>
      <c r="AM7" s="3" t="s">
        <v>42</v>
      </c>
      <c r="AP7" s="3" t="s">
        <v>42</v>
      </c>
      <c r="AS7" s="3" t="s">
        <v>42</v>
      </c>
      <c r="AV7" s="3" t="s">
        <v>42</v>
      </c>
    </row>
    <row r="8" spans="1:49" ht="12.75" customHeight="1" x14ac:dyDescent="0.2">
      <c r="A8" s="7"/>
      <c r="B8" s="39"/>
      <c r="C8" s="7"/>
      <c r="D8" s="7"/>
      <c r="E8" s="7"/>
      <c r="F8" s="174"/>
      <c r="G8" s="174"/>
      <c r="H8" s="174"/>
      <c r="I8" s="174"/>
      <c r="J8" s="174"/>
      <c r="K8" s="174"/>
      <c r="L8" s="10" t="s">
        <v>39</v>
      </c>
      <c r="M8" s="10" t="s">
        <v>40</v>
      </c>
      <c r="O8" s="3" t="s">
        <v>69</v>
      </c>
      <c r="R8" s="3" t="s">
        <v>69</v>
      </c>
      <c r="U8" s="3" t="s">
        <v>69</v>
      </c>
      <c r="X8" s="3" t="s">
        <v>69</v>
      </c>
      <c r="AA8" s="3" t="s">
        <v>69</v>
      </c>
      <c r="AD8" s="3" t="s">
        <v>69</v>
      </c>
      <c r="AG8" s="3" t="s">
        <v>69</v>
      </c>
      <c r="AJ8" s="3" t="s">
        <v>69</v>
      </c>
      <c r="AM8" s="3" t="s">
        <v>69</v>
      </c>
      <c r="AP8" s="3" t="s">
        <v>69</v>
      </c>
      <c r="AS8" s="3" t="s">
        <v>69</v>
      </c>
      <c r="AV8" s="3" t="s">
        <v>69</v>
      </c>
    </row>
    <row r="9" spans="1:49" ht="13.5" thickBot="1" x14ac:dyDescent="0.25">
      <c r="A9" s="8" t="s">
        <v>1</v>
      </c>
      <c r="B9" s="220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</row>
    <row r="10" spans="1:49" ht="15.75" x14ac:dyDescent="0.25">
      <c r="A10" s="7" t="s">
        <v>2</v>
      </c>
      <c r="B10" s="11">
        <f>V10</f>
        <v>728060.01199999999</v>
      </c>
      <c r="C10" s="11">
        <f>Y10</f>
        <v>772370.44200000004</v>
      </c>
      <c r="D10" s="11">
        <f>AB10</f>
        <v>756096.11299999978</v>
      </c>
      <c r="E10" s="11">
        <f>AE10</f>
        <v>704670.6100000001</v>
      </c>
      <c r="F10" s="11">
        <f>AH10</f>
        <v>673570.995</v>
      </c>
      <c r="G10" s="11">
        <f>AK10</f>
        <v>671973.78399999999</v>
      </c>
      <c r="H10" s="11">
        <f>AN10</f>
        <v>671973.78600000008</v>
      </c>
      <c r="I10" s="279">
        <f>AQ10</f>
        <v>684738.25300000003</v>
      </c>
      <c r="J10" s="37">
        <f>AT10</f>
        <v>718369.5850000002</v>
      </c>
      <c r="K10" s="39">
        <f>AW10</f>
        <v>743813.74399999995</v>
      </c>
      <c r="L10" s="133">
        <f t="shared" ref="L10" si="0">(K10-J10)*100/J10</f>
        <v>3.541931553240766</v>
      </c>
      <c r="M10" s="137">
        <f>((K10-B10)*100)/B10</f>
        <v>2.1637958053380855</v>
      </c>
      <c r="O10" s="11">
        <f>SUM(O12:O39)</f>
        <v>547383443.84625006</v>
      </c>
      <c r="P10" s="11">
        <f>SUM(P12:P39)</f>
        <v>547383.44384624995</v>
      </c>
      <c r="R10" s="11">
        <f>SUM(R12:R39)</f>
        <v>639117952</v>
      </c>
      <c r="S10" s="11">
        <f>SUM(S12:S39)</f>
        <v>639117.95200000005</v>
      </c>
      <c r="U10" s="11">
        <f>SUM(U12:U39)</f>
        <v>728060012</v>
      </c>
      <c r="V10" s="11">
        <f>SUM(V12:V39)</f>
        <v>728060.01199999999</v>
      </c>
      <c r="X10" s="157">
        <f>SUM(X12:X39)</f>
        <v>772370442</v>
      </c>
      <c r="Y10" s="11">
        <f>SUM(Y12:Y39)</f>
        <v>772370.44200000004</v>
      </c>
      <c r="AA10" s="157">
        <f>SUM(AA12:AA39)</f>
        <v>756096113</v>
      </c>
      <c r="AB10" s="11">
        <f>SUM(AB12:AB39)</f>
        <v>756096.11299999978</v>
      </c>
      <c r="AD10" s="157">
        <f>SUM(AD12:AD39)</f>
        <v>704670610</v>
      </c>
      <c r="AE10" s="11">
        <f>SUM(AE12:AE39)</f>
        <v>704670.6100000001</v>
      </c>
      <c r="AG10" s="3">
        <f>SUM(AG12:AG39)</f>
        <v>673570995</v>
      </c>
      <c r="AH10" s="3">
        <f>SUM(AH12:AH39)</f>
        <v>673570.995</v>
      </c>
      <c r="AJ10" s="3">
        <v>671973784</v>
      </c>
      <c r="AK10" s="3">
        <f>AJ10/1000</f>
        <v>671973.78399999999</v>
      </c>
      <c r="AM10" s="3">
        <v>671973784</v>
      </c>
      <c r="AN10" s="3">
        <f>SUM(AN12:AN39)</f>
        <v>671973.78600000008</v>
      </c>
      <c r="AP10" s="3">
        <v>684738251</v>
      </c>
      <c r="AQ10" s="3">
        <f>SUM(AQ12:AQ39)</f>
        <v>684738.25300000003</v>
      </c>
      <c r="AS10" s="3">
        <f>SUM(AS12:AS39)</f>
        <v>718369585</v>
      </c>
      <c r="AT10" s="3">
        <f>SUM(AT12:AT39)</f>
        <v>718369.5850000002</v>
      </c>
      <c r="AV10" s="3">
        <f>SUM(AV12:AV39)</f>
        <v>743813744</v>
      </c>
      <c r="AW10" s="3">
        <f>SUM(AW12:AW39)</f>
        <v>743813.74399999995</v>
      </c>
    </row>
    <row r="11" spans="1:49" ht="15.75" x14ac:dyDescent="0.25">
      <c r="B11" s="35"/>
      <c r="C11" s="35"/>
      <c r="D11" s="35"/>
      <c r="F11" s="35"/>
      <c r="G11" s="35"/>
      <c r="H11" s="35"/>
      <c r="I11" s="35"/>
      <c r="J11" s="35"/>
      <c r="K11" s="35"/>
      <c r="L11" s="1"/>
      <c r="M11" s="49"/>
      <c r="X11" s="157">
        <v>772370442</v>
      </c>
    </row>
    <row r="12" spans="1:49" ht="15.75" x14ac:dyDescent="0.25">
      <c r="A12" s="1" t="s">
        <v>3</v>
      </c>
      <c r="B12" s="39">
        <v>3411.03</v>
      </c>
      <c r="C12" s="39">
        <v>3816.56</v>
      </c>
      <c r="D12" s="39">
        <v>4010.11</v>
      </c>
      <c r="E12" s="39">
        <v>4014.5709999999999</v>
      </c>
      <c r="F12" s="39">
        <v>3962.462</v>
      </c>
      <c r="G12" s="39">
        <v>3889.9630000000002</v>
      </c>
      <c r="H12" s="39">
        <v>3889.9630000000002</v>
      </c>
      <c r="I12" s="39">
        <v>3861.9389999999999</v>
      </c>
      <c r="J12" s="39">
        <v>3882.931</v>
      </c>
      <c r="K12" s="39">
        <f>AW12</f>
        <v>3898.049</v>
      </c>
      <c r="L12" s="133">
        <f t="shared" ref="L12:L39" si="1">(K12-J12)*100/J12</f>
        <v>0.3893450591833833</v>
      </c>
      <c r="M12" s="137">
        <f t="shared" ref="M12:M39" si="2">((K12-B12)*100)/B12</f>
        <v>14.277769471391332</v>
      </c>
      <c r="O12" s="3">
        <v>2926109</v>
      </c>
      <c r="P12" s="1">
        <f>O12/1000</f>
        <v>2926.1089999999999</v>
      </c>
      <c r="R12" s="3">
        <v>3095293</v>
      </c>
      <c r="S12" s="1">
        <f>R12/1000</f>
        <v>3095.2930000000001</v>
      </c>
      <c r="U12" s="3">
        <v>3411030</v>
      </c>
      <c r="V12" s="1">
        <f>U12/1000</f>
        <v>3411.03</v>
      </c>
      <c r="X12" s="158">
        <v>3816560</v>
      </c>
      <c r="Y12" s="1">
        <f>X12/1000</f>
        <v>3816.56</v>
      </c>
      <c r="AA12" s="193">
        <v>4010110</v>
      </c>
      <c r="AB12" s="1">
        <f>AA12/1000</f>
        <v>4010.11</v>
      </c>
      <c r="AD12" s="193">
        <v>4014571</v>
      </c>
      <c r="AE12" s="1">
        <f>AD12/1000</f>
        <v>4014.5709999999999</v>
      </c>
      <c r="AG12" s="3">
        <v>3962462</v>
      </c>
      <c r="AH12" s="3">
        <f>AG12/1000</f>
        <v>3962.462</v>
      </c>
      <c r="AJ12" s="3">
        <v>3889963</v>
      </c>
      <c r="AK12" s="3">
        <f>AJ12/1000</f>
        <v>3889.9630000000002</v>
      </c>
      <c r="AM12" s="3">
        <v>3889963</v>
      </c>
      <c r="AN12" s="3">
        <f>AM12/1000</f>
        <v>3889.9630000000002</v>
      </c>
      <c r="AP12" s="3">
        <v>3861939</v>
      </c>
      <c r="AQ12" s="3">
        <f>AP12/1000</f>
        <v>3861.9389999999999</v>
      </c>
      <c r="AS12" s="3">
        <v>3882931</v>
      </c>
      <c r="AT12" s="3">
        <f>AS12/1000</f>
        <v>3882.931</v>
      </c>
      <c r="AV12" s="3">
        <v>3898049</v>
      </c>
      <c r="AW12" s="3">
        <f>AV12/1000</f>
        <v>3898.049</v>
      </c>
    </row>
    <row r="13" spans="1:49" ht="15.75" x14ac:dyDescent="0.25">
      <c r="A13" s="1" t="s">
        <v>4</v>
      </c>
      <c r="B13" s="39">
        <v>81956.148000000001</v>
      </c>
      <c r="C13" s="39">
        <v>86849.623000000007</v>
      </c>
      <c r="D13" s="39">
        <v>84987.819000000003</v>
      </c>
      <c r="E13" s="39">
        <v>79589.953999999998</v>
      </c>
      <c r="F13" s="39">
        <v>76293.86</v>
      </c>
      <c r="G13" s="39">
        <v>77806.972999999998</v>
      </c>
      <c r="H13" s="39">
        <v>77806.972999999998</v>
      </c>
      <c r="I13" s="39">
        <v>80143.44</v>
      </c>
      <c r="J13" s="39">
        <v>83641.154999999999</v>
      </c>
      <c r="K13" s="39">
        <f t="shared" ref="K13:K39" si="3">AW13</f>
        <v>86772.292000000001</v>
      </c>
      <c r="L13" s="133">
        <f t="shared" si="1"/>
        <v>3.7435363009991942</v>
      </c>
      <c r="M13" s="137">
        <f t="shared" si="2"/>
        <v>5.8764889731030312</v>
      </c>
      <c r="O13" s="3">
        <v>60826688</v>
      </c>
      <c r="P13" s="1">
        <f>O13/1000</f>
        <v>60826.688000000002</v>
      </c>
      <c r="R13" s="3">
        <v>71787490</v>
      </c>
      <c r="S13" s="1">
        <f>R13/1000</f>
        <v>71787.490000000005</v>
      </c>
      <c r="U13" s="3">
        <v>81956148</v>
      </c>
      <c r="V13" s="1">
        <f>U13/1000</f>
        <v>81956.148000000001</v>
      </c>
      <c r="X13" s="158">
        <v>86849623</v>
      </c>
      <c r="Y13" s="1">
        <f>X13/1000</f>
        <v>86849.623000000007</v>
      </c>
      <c r="AA13" s="193">
        <v>84987819</v>
      </c>
      <c r="AB13" s="1">
        <f>AA13/1000</f>
        <v>84987.819000000003</v>
      </c>
      <c r="AD13" s="193">
        <v>79589954</v>
      </c>
      <c r="AE13" s="1">
        <f t="shared" ref="AE13:AE39" si="4">AD13/1000</f>
        <v>79589.953999999998</v>
      </c>
      <c r="AG13" s="3">
        <v>76293860</v>
      </c>
      <c r="AH13" s="3">
        <f t="shared" ref="AH13:AH39" si="5">AG13/1000</f>
        <v>76293.86</v>
      </c>
      <c r="AJ13" s="3">
        <v>77806973</v>
      </c>
      <c r="AK13" s="3">
        <f t="shared" ref="AK13:AK16" si="6">AJ13/1000</f>
        <v>77806.972999999998</v>
      </c>
      <c r="AM13" s="3">
        <v>77806973</v>
      </c>
      <c r="AN13" s="3">
        <f t="shared" ref="AN13:AN16" si="7">AM13/1000</f>
        <v>77806.972999999998</v>
      </c>
      <c r="AP13" s="3">
        <v>80143440</v>
      </c>
      <c r="AQ13" s="3">
        <f t="shared" ref="AQ13:AQ16" si="8">AP13/1000</f>
        <v>80143.44</v>
      </c>
      <c r="AS13" s="3">
        <v>83641155</v>
      </c>
      <c r="AT13" s="3">
        <f t="shared" ref="AT13:AT16" si="9">AS13/1000</f>
        <v>83641.154999999999</v>
      </c>
      <c r="AV13" s="3">
        <v>86772292</v>
      </c>
      <c r="AW13" s="3">
        <f t="shared" ref="AW13:AW16" si="10">AV13/1000</f>
        <v>86772.292000000001</v>
      </c>
    </row>
    <row r="14" spans="1:49" ht="15.75" x14ac:dyDescent="0.25">
      <c r="A14" s="1" t="s">
        <v>5</v>
      </c>
      <c r="B14" s="39">
        <v>33564.629999999997</v>
      </c>
      <c r="C14" s="39">
        <v>38190.377</v>
      </c>
      <c r="D14" s="39">
        <v>39149.24</v>
      </c>
      <c r="E14" s="39">
        <v>37515.837</v>
      </c>
      <c r="F14" s="39">
        <v>35123.385000000002</v>
      </c>
      <c r="G14" s="39">
        <v>35895.146000000001</v>
      </c>
      <c r="H14" s="39">
        <v>35895.146000000001</v>
      </c>
      <c r="I14" s="39">
        <v>35578.425000000003</v>
      </c>
      <c r="J14" s="39">
        <v>40435.300999999999</v>
      </c>
      <c r="K14" s="39">
        <f t="shared" si="3"/>
        <v>41209.839999999997</v>
      </c>
      <c r="L14" s="133">
        <f t="shared" si="1"/>
        <v>1.9155020015802455</v>
      </c>
      <c r="M14" s="137">
        <f t="shared" si="2"/>
        <v>22.77757865944001</v>
      </c>
      <c r="O14" s="3">
        <v>25256647.871750001</v>
      </c>
      <c r="P14" s="1">
        <f>O14/1000</f>
        <v>25256.647871749999</v>
      </c>
      <c r="R14" s="3">
        <v>29032305</v>
      </c>
      <c r="S14" s="1">
        <f>R14/1000</f>
        <v>29032.305</v>
      </c>
      <c r="U14" s="3">
        <v>33564630</v>
      </c>
      <c r="V14" s="1">
        <f>U14/1000</f>
        <v>33564.629999999997</v>
      </c>
      <c r="X14" s="158">
        <v>38190377</v>
      </c>
      <c r="Y14" s="1">
        <f>X14/1000</f>
        <v>38190.377</v>
      </c>
      <c r="AA14" s="193">
        <v>39149240</v>
      </c>
      <c r="AB14" s="1">
        <f>AA14/1000</f>
        <v>39149.24</v>
      </c>
      <c r="AD14" s="193">
        <v>37515837</v>
      </c>
      <c r="AE14" s="1">
        <f t="shared" si="4"/>
        <v>37515.837</v>
      </c>
      <c r="AG14" s="3">
        <v>35123385</v>
      </c>
      <c r="AH14" s="3">
        <f t="shared" si="5"/>
        <v>35123.385000000002</v>
      </c>
      <c r="AJ14" s="3">
        <v>35895146</v>
      </c>
      <c r="AK14" s="3">
        <f t="shared" si="6"/>
        <v>35895.146000000001</v>
      </c>
      <c r="AM14" s="3">
        <v>35895146</v>
      </c>
      <c r="AN14" s="3">
        <f t="shared" si="7"/>
        <v>35895.146000000001</v>
      </c>
      <c r="AP14" s="3">
        <v>35578425</v>
      </c>
      <c r="AQ14" s="3">
        <f t="shared" si="8"/>
        <v>35578.425000000003</v>
      </c>
      <c r="AS14" s="3">
        <v>40435301</v>
      </c>
      <c r="AT14" s="3">
        <f t="shared" si="9"/>
        <v>40435.300999999999</v>
      </c>
      <c r="AV14" s="3">
        <v>41209840</v>
      </c>
      <c r="AW14" s="3">
        <f t="shared" si="10"/>
        <v>41209.839999999997</v>
      </c>
    </row>
    <row r="15" spans="1:49" ht="15.75" x14ac:dyDescent="0.25">
      <c r="A15" s="1" t="s">
        <v>6</v>
      </c>
      <c r="B15" s="39">
        <v>81732.183000000005</v>
      </c>
      <c r="C15" s="39">
        <v>88989.97</v>
      </c>
      <c r="D15" s="39">
        <v>89397.035000000003</v>
      </c>
      <c r="E15" s="39">
        <v>84302.273000000001</v>
      </c>
      <c r="F15" s="39">
        <v>80753.433000000005</v>
      </c>
      <c r="G15" s="39">
        <v>78005.880999999994</v>
      </c>
      <c r="H15" s="39">
        <v>78005.880999999994</v>
      </c>
      <c r="I15" s="39">
        <v>79237.782000000007</v>
      </c>
      <c r="J15" s="39">
        <v>81877.600999999995</v>
      </c>
      <c r="K15" s="39">
        <f t="shared" si="3"/>
        <v>84683.073000000004</v>
      </c>
      <c r="L15" s="133">
        <f t="shared" si="1"/>
        <v>3.426421836663252</v>
      </c>
      <c r="M15" s="137">
        <f t="shared" si="2"/>
        <v>3.61043825294621</v>
      </c>
      <c r="O15" s="3">
        <v>62365607</v>
      </c>
      <c r="P15" s="1">
        <f>O15/1000</f>
        <v>62365.607000000004</v>
      </c>
      <c r="R15" s="3">
        <v>72129480</v>
      </c>
      <c r="S15" s="1">
        <f>R15/1000</f>
        <v>72129.48</v>
      </c>
      <c r="U15" s="3">
        <v>81732183</v>
      </c>
      <c r="V15" s="1">
        <f>U15/1000</f>
        <v>81732.183000000005</v>
      </c>
      <c r="X15" s="158">
        <v>88989970</v>
      </c>
      <c r="Y15" s="1">
        <f>X15/1000</f>
        <v>88989.97</v>
      </c>
      <c r="AA15" s="193">
        <v>89397035</v>
      </c>
      <c r="AB15" s="1">
        <f>AA15/1000</f>
        <v>89397.035000000003</v>
      </c>
      <c r="AD15" s="193">
        <v>84302273</v>
      </c>
      <c r="AE15" s="1">
        <f t="shared" si="4"/>
        <v>84302.273000000001</v>
      </c>
      <c r="AG15" s="3">
        <v>80753433</v>
      </c>
      <c r="AH15" s="3">
        <f t="shared" si="5"/>
        <v>80753.433000000005</v>
      </c>
      <c r="AJ15" s="3">
        <v>78005881</v>
      </c>
      <c r="AK15" s="3">
        <f t="shared" si="6"/>
        <v>78005.880999999994</v>
      </c>
      <c r="AM15" s="3">
        <v>78005881</v>
      </c>
      <c r="AN15" s="3">
        <f t="shared" si="7"/>
        <v>78005.880999999994</v>
      </c>
      <c r="AP15" s="3">
        <v>79237782</v>
      </c>
      <c r="AQ15" s="3">
        <f t="shared" si="8"/>
        <v>79237.782000000007</v>
      </c>
      <c r="AS15" s="3">
        <v>81877601</v>
      </c>
      <c r="AT15" s="3">
        <f t="shared" si="9"/>
        <v>81877.600999999995</v>
      </c>
      <c r="AV15" s="3">
        <v>84683073</v>
      </c>
      <c r="AW15" s="3">
        <f t="shared" si="10"/>
        <v>84683.073000000004</v>
      </c>
    </row>
    <row r="16" spans="1:49" ht="15.75" x14ac:dyDescent="0.25">
      <c r="A16" s="1" t="s">
        <v>7</v>
      </c>
      <c r="B16" s="39">
        <v>12916.675999999999</v>
      </c>
      <c r="C16" s="39">
        <v>13951.302</v>
      </c>
      <c r="D16" s="39">
        <v>14209.661</v>
      </c>
      <c r="E16" s="39">
        <v>13333.624</v>
      </c>
      <c r="F16" s="39">
        <v>12553.694</v>
      </c>
      <c r="G16" s="39">
        <v>12232.236000000001</v>
      </c>
      <c r="H16" s="39">
        <v>12232.236000000001</v>
      </c>
      <c r="I16" s="39">
        <v>12275.056</v>
      </c>
      <c r="J16" s="39">
        <v>12548.112999999999</v>
      </c>
      <c r="K16" s="39">
        <f t="shared" si="3"/>
        <v>12773.365</v>
      </c>
      <c r="L16" s="133">
        <f t="shared" si="1"/>
        <v>1.7951065630346206</v>
      </c>
      <c r="M16" s="137">
        <f t="shared" si="2"/>
        <v>-1.1095037144231201</v>
      </c>
      <c r="O16" s="3">
        <v>9742417</v>
      </c>
      <c r="P16" s="1">
        <f>O16/1000</f>
        <v>9742.4169999999995</v>
      </c>
      <c r="R16" s="3">
        <v>11667003</v>
      </c>
      <c r="S16" s="1">
        <f>R16/1000</f>
        <v>11667.003000000001</v>
      </c>
      <c r="U16" s="3">
        <v>12916676</v>
      </c>
      <c r="V16" s="1">
        <f>U16/1000</f>
        <v>12916.675999999999</v>
      </c>
      <c r="X16" s="158">
        <v>13951302</v>
      </c>
      <c r="Y16" s="1">
        <f>X16/1000</f>
        <v>13951.302</v>
      </c>
      <c r="AA16" s="193">
        <v>14209661</v>
      </c>
      <c r="AB16" s="1">
        <f>AA16/1000</f>
        <v>14209.661</v>
      </c>
      <c r="AD16" s="193">
        <v>13333624</v>
      </c>
      <c r="AE16" s="1">
        <f t="shared" si="4"/>
        <v>13333.624</v>
      </c>
      <c r="AG16" s="3">
        <v>12553694</v>
      </c>
      <c r="AH16" s="3">
        <f t="shared" si="5"/>
        <v>12553.694</v>
      </c>
      <c r="AJ16" s="3">
        <v>12232236</v>
      </c>
      <c r="AK16" s="3">
        <f t="shared" si="6"/>
        <v>12232.236000000001</v>
      </c>
      <c r="AM16" s="3">
        <v>12232236</v>
      </c>
      <c r="AN16" s="3">
        <f t="shared" si="7"/>
        <v>12232.236000000001</v>
      </c>
      <c r="AP16" s="3">
        <v>12275056</v>
      </c>
      <c r="AQ16" s="3">
        <f t="shared" si="8"/>
        <v>12275.056</v>
      </c>
      <c r="AS16" s="3">
        <v>12548113</v>
      </c>
      <c r="AT16" s="3">
        <f t="shared" si="9"/>
        <v>12548.112999999999</v>
      </c>
      <c r="AV16" s="3">
        <v>12773365</v>
      </c>
      <c r="AW16" s="3">
        <f t="shared" si="10"/>
        <v>12773.365</v>
      </c>
    </row>
    <row r="17" spans="1:49" ht="15.75" x14ac:dyDescent="0.25">
      <c r="B17" s="35"/>
      <c r="C17" s="35"/>
      <c r="D17" s="35"/>
      <c r="F17" s="35"/>
      <c r="G17" s="35"/>
      <c r="H17" s="35"/>
      <c r="I17" s="35"/>
      <c r="J17" s="35"/>
      <c r="K17" s="39"/>
      <c r="L17" s="133"/>
      <c r="M17" s="137"/>
      <c r="X17" s="158"/>
      <c r="AA17" s="193"/>
      <c r="AD17" s="193"/>
      <c r="AE17" s="1"/>
    </row>
    <row r="18" spans="1:49" ht="15.75" x14ac:dyDescent="0.25">
      <c r="A18" s="1" t="s">
        <v>8</v>
      </c>
      <c r="B18" s="39">
        <v>2869.8690000000001</v>
      </c>
      <c r="C18" s="39">
        <v>3199.3229999999999</v>
      </c>
      <c r="D18" s="39">
        <v>3182.6869999999999</v>
      </c>
      <c r="E18" s="39">
        <v>2949.8420000000001</v>
      </c>
      <c r="F18" s="39">
        <v>2810.3159999999998</v>
      </c>
      <c r="G18" s="39">
        <v>2612.6559999999999</v>
      </c>
      <c r="H18" s="39">
        <v>2612.6559999999999</v>
      </c>
      <c r="I18" s="39">
        <v>2571.8670000000002</v>
      </c>
      <c r="J18" s="39">
        <v>2597.2190000000001</v>
      </c>
      <c r="K18" s="39">
        <f t="shared" si="3"/>
        <v>2608.6779999999999</v>
      </c>
      <c r="L18" s="133">
        <f t="shared" si="1"/>
        <v>0.44120268641188259</v>
      </c>
      <c r="M18" s="137">
        <f t="shared" si="2"/>
        <v>-9.1011471255308258</v>
      </c>
      <c r="O18" s="3">
        <v>2089016</v>
      </c>
      <c r="P18" s="1">
        <f>O18/1000</f>
        <v>2089.0160000000001</v>
      </c>
      <c r="R18" s="3">
        <v>2466400</v>
      </c>
      <c r="S18" s="1">
        <f>R18/1000</f>
        <v>2466.4</v>
      </c>
      <c r="U18" s="3">
        <v>2869869</v>
      </c>
      <c r="V18" s="1">
        <f>U18/1000</f>
        <v>2869.8690000000001</v>
      </c>
      <c r="X18" s="158">
        <v>3199323</v>
      </c>
      <c r="Y18" s="1">
        <f>X18/1000</f>
        <v>3199.3229999999999</v>
      </c>
      <c r="AA18" s="193">
        <v>3182687</v>
      </c>
      <c r="AB18" s="1">
        <f>AA18/1000</f>
        <v>3182.6869999999999</v>
      </c>
      <c r="AD18" s="193">
        <v>2949842</v>
      </c>
      <c r="AE18" s="1">
        <f t="shared" si="4"/>
        <v>2949.8420000000001</v>
      </c>
      <c r="AG18" s="3">
        <v>2810316</v>
      </c>
      <c r="AH18" s="3">
        <f t="shared" si="5"/>
        <v>2810.3159999999998</v>
      </c>
      <c r="AJ18" s="3">
        <v>2612656</v>
      </c>
      <c r="AK18" s="3">
        <f t="shared" ref="AK18:AK39" si="11">AJ18/1000</f>
        <v>2612.6559999999999</v>
      </c>
      <c r="AM18" s="3">
        <v>2612656</v>
      </c>
      <c r="AN18" s="3">
        <f t="shared" ref="AN18:AN39" si="12">AM18/1000</f>
        <v>2612.6559999999999</v>
      </c>
      <c r="AP18" s="3">
        <v>2571867</v>
      </c>
      <c r="AQ18" s="3">
        <f t="shared" ref="AQ18:AQ39" si="13">AP18/1000</f>
        <v>2571.8670000000002</v>
      </c>
      <c r="AS18" s="3">
        <v>2597219</v>
      </c>
      <c r="AT18" s="3">
        <f t="shared" ref="AT18:AT22" si="14">AS18/1000</f>
        <v>2597.2190000000001</v>
      </c>
      <c r="AV18" s="3">
        <v>2608678</v>
      </c>
      <c r="AW18" s="3">
        <f t="shared" ref="AW18:AW22" si="15">AV18/1000</f>
        <v>2608.6779999999999</v>
      </c>
    </row>
    <row r="19" spans="1:49" ht="15.75" x14ac:dyDescent="0.25">
      <c r="A19" s="1" t="s">
        <v>9</v>
      </c>
      <c r="B19" s="39">
        <v>20329.009999999998</v>
      </c>
      <c r="C19" s="39">
        <v>22093.993999999999</v>
      </c>
      <c r="D19" s="39">
        <v>20915.008999999998</v>
      </c>
      <c r="E19" s="39">
        <v>19678.687000000002</v>
      </c>
      <c r="F19" s="39">
        <v>18861.957999999999</v>
      </c>
      <c r="G19" s="39">
        <v>18484.249</v>
      </c>
      <c r="H19" s="39">
        <v>18484.249</v>
      </c>
      <c r="I19" s="39">
        <v>18664.97</v>
      </c>
      <c r="J19" s="39">
        <v>19057.823</v>
      </c>
      <c r="K19" s="39">
        <f t="shared" si="3"/>
        <v>19514.216</v>
      </c>
      <c r="L19" s="133">
        <f t="shared" si="1"/>
        <v>2.3947803482066132</v>
      </c>
      <c r="M19" s="137">
        <f t="shared" si="2"/>
        <v>-4.0080358069576336</v>
      </c>
      <c r="O19" s="3">
        <v>15453866</v>
      </c>
      <c r="P19" s="1">
        <f>O19/1000</f>
        <v>15453.866</v>
      </c>
      <c r="R19" s="3">
        <v>17935278</v>
      </c>
      <c r="S19" s="1">
        <f>R19/1000</f>
        <v>17935.277999999998</v>
      </c>
      <c r="U19" s="3">
        <v>20329010</v>
      </c>
      <c r="V19" s="1">
        <f>U19/1000</f>
        <v>20329.009999999998</v>
      </c>
      <c r="X19" s="158">
        <v>22093994</v>
      </c>
      <c r="Y19" s="1">
        <f>X19/1000</f>
        <v>22093.993999999999</v>
      </c>
      <c r="AA19" s="193">
        <v>20915009</v>
      </c>
      <c r="AB19" s="1">
        <f>AA19/1000</f>
        <v>20915.008999999998</v>
      </c>
      <c r="AD19" s="193">
        <v>19678687</v>
      </c>
      <c r="AE19" s="1">
        <f t="shared" si="4"/>
        <v>19678.687000000002</v>
      </c>
      <c r="AG19" s="3">
        <v>18861958</v>
      </c>
      <c r="AH19" s="3">
        <f t="shared" si="5"/>
        <v>18861.957999999999</v>
      </c>
      <c r="AJ19" s="3">
        <v>18484249</v>
      </c>
      <c r="AK19" s="3">
        <f t="shared" si="11"/>
        <v>18484.249</v>
      </c>
      <c r="AM19" s="3">
        <v>18484249</v>
      </c>
      <c r="AN19" s="3">
        <f t="shared" si="12"/>
        <v>18484.249</v>
      </c>
      <c r="AP19" s="3">
        <v>18664970</v>
      </c>
      <c r="AQ19" s="3">
        <f t="shared" si="13"/>
        <v>18664.97</v>
      </c>
      <c r="AS19" s="3">
        <v>19057823</v>
      </c>
      <c r="AT19" s="3">
        <f t="shared" si="14"/>
        <v>19057.823</v>
      </c>
      <c r="AV19" s="3">
        <v>19514216</v>
      </c>
      <c r="AW19" s="3">
        <f t="shared" si="15"/>
        <v>19514.216</v>
      </c>
    </row>
    <row r="20" spans="1:49" ht="15.75" x14ac:dyDescent="0.25">
      <c r="A20" s="1" t="s">
        <v>10</v>
      </c>
      <c r="B20" s="39">
        <v>10469.664000000001</v>
      </c>
      <c r="C20" s="39">
        <v>11184.512000000001</v>
      </c>
      <c r="D20" s="39">
        <v>11067.074000000001</v>
      </c>
      <c r="E20" s="39">
        <v>10558.891</v>
      </c>
      <c r="F20" s="39">
        <v>9967.4699999999993</v>
      </c>
      <c r="G20" s="39">
        <v>9668.7780000000002</v>
      </c>
      <c r="H20" s="39">
        <v>9668.7780000000002</v>
      </c>
      <c r="I20" s="39">
        <v>9761.4369999999999</v>
      </c>
      <c r="J20" s="39">
        <v>9774.6299999999992</v>
      </c>
      <c r="K20" s="39">
        <f t="shared" si="3"/>
        <v>9992.2739999999994</v>
      </c>
      <c r="L20" s="133">
        <f t="shared" si="1"/>
        <v>2.2266213657192164</v>
      </c>
      <c r="M20" s="137">
        <f t="shared" si="2"/>
        <v>-4.5597451837996061</v>
      </c>
      <c r="O20" s="3">
        <v>7932003</v>
      </c>
      <c r="P20" s="1">
        <f>O20/1000</f>
        <v>7932.0029999999997</v>
      </c>
      <c r="R20" s="3">
        <v>9206087</v>
      </c>
      <c r="S20" s="1">
        <f>R20/1000</f>
        <v>9206.0869999999995</v>
      </c>
      <c r="U20" s="3">
        <v>10469664</v>
      </c>
      <c r="V20" s="1">
        <f>U20/1000</f>
        <v>10469.664000000001</v>
      </c>
      <c r="X20" s="158">
        <v>11184512</v>
      </c>
      <c r="Y20" s="1">
        <f>X20/1000</f>
        <v>11184.512000000001</v>
      </c>
      <c r="AA20" s="193">
        <v>11067074</v>
      </c>
      <c r="AB20" s="1">
        <f>AA20/1000</f>
        <v>11067.074000000001</v>
      </c>
      <c r="AD20" s="193">
        <v>10558891</v>
      </c>
      <c r="AE20" s="1">
        <f t="shared" si="4"/>
        <v>10558.891</v>
      </c>
      <c r="AG20" s="3">
        <v>9967470</v>
      </c>
      <c r="AH20" s="3">
        <f t="shared" si="5"/>
        <v>9967.4699999999993</v>
      </c>
      <c r="AJ20" s="3">
        <v>9668778</v>
      </c>
      <c r="AK20" s="3">
        <f t="shared" si="11"/>
        <v>9668.7780000000002</v>
      </c>
      <c r="AM20" s="3">
        <v>9668778</v>
      </c>
      <c r="AN20" s="3">
        <f t="shared" si="12"/>
        <v>9668.7780000000002</v>
      </c>
      <c r="AP20" s="3">
        <v>9761437</v>
      </c>
      <c r="AQ20" s="3">
        <f t="shared" si="13"/>
        <v>9761.4369999999999</v>
      </c>
      <c r="AS20" s="3">
        <v>9774630</v>
      </c>
      <c r="AT20" s="3">
        <f t="shared" si="14"/>
        <v>9774.6299999999992</v>
      </c>
      <c r="AV20" s="3">
        <v>9992274</v>
      </c>
      <c r="AW20" s="3">
        <f t="shared" si="15"/>
        <v>9992.2739999999994</v>
      </c>
    </row>
    <row r="21" spans="1:49" ht="15.75" x14ac:dyDescent="0.25">
      <c r="A21" s="1" t="s">
        <v>11</v>
      </c>
      <c r="B21" s="39">
        <v>18586.394</v>
      </c>
      <c r="C21" s="39">
        <v>19882.782999999999</v>
      </c>
      <c r="D21" s="39">
        <v>18794.704000000002</v>
      </c>
      <c r="E21" s="39">
        <v>17521.348000000002</v>
      </c>
      <c r="F21" s="39">
        <v>16693.575000000001</v>
      </c>
      <c r="G21" s="39">
        <v>16323.388000000001</v>
      </c>
      <c r="H21" s="39">
        <v>16323.388000000001</v>
      </c>
      <c r="I21" s="39">
        <v>16414.518</v>
      </c>
      <c r="J21" s="39">
        <v>17170.805</v>
      </c>
      <c r="K21" s="39">
        <f t="shared" si="3"/>
        <v>17532.024000000001</v>
      </c>
      <c r="L21" s="133">
        <f t="shared" si="1"/>
        <v>2.1036812193720733</v>
      </c>
      <c r="M21" s="137">
        <f t="shared" si="2"/>
        <v>-5.672805601775142</v>
      </c>
      <c r="O21" s="3">
        <v>13304605.42175</v>
      </c>
      <c r="P21" s="1">
        <f>O21/1000</f>
        <v>13304.60542175</v>
      </c>
      <c r="R21" s="3">
        <v>16016997</v>
      </c>
      <c r="S21" s="1">
        <f>R21/1000</f>
        <v>16016.996999999999</v>
      </c>
      <c r="U21" s="3">
        <v>18586394</v>
      </c>
      <c r="V21" s="1">
        <f>U21/1000</f>
        <v>18586.394</v>
      </c>
      <c r="X21" s="158">
        <v>19882783</v>
      </c>
      <c r="Y21" s="1">
        <f>X21/1000</f>
        <v>19882.782999999999</v>
      </c>
      <c r="AA21" s="193">
        <v>18794704</v>
      </c>
      <c r="AB21" s="1">
        <f>AA21/1000</f>
        <v>18794.704000000002</v>
      </c>
      <c r="AD21" s="193">
        <v>17521348</v>
      </c>
      <c r="AE21" s="1">
        <f t="shared" si="4"/>
        <v>17521.348000000002</v>
      </c>
      <c r="AG21" s="3">
        <v>16693575</v>
      </c>
      <c r="AH21" s="3">
        <f t="shared" si="5"/>
        <v>16693.575000000001</v>
      </c>
      <c r="AJ21" s="3">
        <v>16323388</v>
      </c>
      <c r="AK21" s="3">
        <f t="shared" si="11"/>
        <v>16323.388000000001</v>
      </c>
      <c r="AM21" s="3">
        <v>16323388</v>
      </c>
      <c r="AN21" s="3">
        <f t="shared" si="12"/>
        <v>16323.388000000001</v>
      </c>
      <c r="AP21" s="3">
        <v>16414518</v>
      </c>
      <c r="AQ21" s="3">
        <f t="shared" si="13"/>
        <v>16414.518</v>
      </c>
      <c r="AS21" s="3">
        <v>17170805</v>
      </c>
      <c r="AT21" s="3">
        <f t="shared" si="14"/>
        <v>17170.805</v>
      </c>
      <c r="AV21" s="3">
        <v>17532024</v>
      </c>
      <c r="AW21" s="3">
        <f t="shared" si="15"/>
        <v>17532.024000000001</v>
      </c>
    </row>
    <row r="22" spans="1:49" ht="15.75" x14ac:dyDescent="0.25">
      <c r="A22" s="1" t="s">
        <v>12</v>
      </c>
      <c r="B22" s="39">
        <v>3234.8119999999999</v>
      </c>
      <c r="C22" s="39">
        <v>3527.71</v>
      </c>
      <c r="D22" s="39">
        <v>3544.326</v>
      </c>
      <c r="E22" s="39">
        <v>3229.4859999999999</v>
      </c>
      <c r="F22" s="39">
        <v>3119.674</v>
      </c>
      <c r="G22" s="39">
        <v>2891.4470000000001</v>
      </c>
      <c r="H22" s="39">
        <v>2891.4470000000001</v>
      </c>
      <c r="I22" s="39">
        <v>2868.5659999999998</v>
      </c>
      <c r="J22" s="39">
        <v>2880.05</v>
      </c>
      <c r="K22" s="39">
        <f t="shared" si="3"/>
        <v>2879.7719999999999</v>
      </c>
      <c r="L22" s="133">
        <f t="shared" si="1"/>
        <v>-9.6526101977482109E-3</v>
      </c>
      <c r="M22" s="137">
        <f t="shared" si="2"/>
        <v>-10.975599200200815</v>
      </c>
      <c r="O22" s="3">
        <v>2400917</v>
      </c>
      <c r="P22" s="1">
        <f>O22/1000</f>
        <v>2400.9169999999999</v>
      </c>
      <c r="R22" s="3">
        <v>2827830</v>
      </c>
      <c r="S22" s="1">
        <f>R22/1000</f>
        <v>2827.83</v>
      </c>
      <c r="U22" s="3">
        <v>3234812</v>
      </c>
      <c r="V22" s="1">
        <f>U22/1000</f>
        <v>3234.8119999999999</v>
      </c>
      <c r="X22" s="158">
        <v>3527710</v>
      </c>
      <c r="Y22" s="1">
        <f>X22/1000</f>
        <v>3527.71</v>
      </c>
      <c r="AA22" s="193">
        <v>3544326</v>
      </c>
      <c r="AB22" s="1">
        <f>AA22/1000</f>
        <v>3544.326</v>
      </c>
      <c r="AD22" s="193">
        <v>3229486</v>
      </c>
      <c r="AE22" s="1">
        <f t="shared" si="4"/>
        <v>3229.4859999999999</v>
      </c>
      <c r="AG22" s="3">
        <v>3119674</v>
      </c>
      <c r="AH22" s="3">
        <f t="shared" si="5"/>
        <v>3119.674</v>
      </c>
      <c r="AJ22" s="3">
        <v>2891447</v>
      </c>
      <c r="AK22" s="3">
        <f t="shared" si="11"/>
        <v>2891.4470000000001</v>
      </c>
      <c r="AM22" s="3">
        <v>2891447</v>
      </c>
      <c r="AN22" s="3">
        <f t="shared" si="12"/>
        <v>2891.4470000000001</v>
      </c>
      <c r="AP22" s="3">
        <v>2868566</v>
      </c>
      <c r="AQ22" s="3">
        <f t="shared" si="13"/>
        <v>2868.5659999999998</v>
      </c>
      <c r="AS22" s="3">
        <v>2880050</v>
      </c>
      <c r="AT22" s="3">
        <f t="shared" si="14"/>
        <v>2880.05</v>
      </c>
      <c r="AV22" s="3">
        <v>2879772</v>
      </c>
      <c r="AW22" s="3">
        <f t="shared" si="15"/>
        <v>2879.7719999999999</v>
      </c>
    </row>
    <row r="23" spans="1:49" ht="15.75" x14ac:dyDescent="0.25">
      <c r="B23" s="35"/>
      <c r="C23" s="35"/>
      <c r="D23" s="35"/>
      <c r="F23" s="35"/>
      <c r="G23" s="35"/>
      <c r="H23" s="35"/>
      <c r="I23" s="35"/>
      <c r="J23" s="35"/>
      <c r="K23" s="39"/>
      <c r="L23" s="133"/>
      <c r="M23" s="137"/>
      <c r="X23" s="159"/>
      <c r="AA23" s="179"/>
      <c r="AD23" s="179"/>
      <c r="AE23" s="1"/>
    </row>
    <row r="24" spans="1:49" ht="15.75" x14ac:dyDescent="0.25">
      <c r="A24" s="1" t="s">
        <v>13</v>
      </c>
      <c r="B24" s="39">
        <v>30138.087</v>
      </c>
      <c r="C24" s="39">
        <v>31969.351999999999</v>
      </c>
      <c r="D24" s="39">
        <v>29761.665000000001</v>
      </c>
      <c r="E24" s="39">
        <v>27154.307000000001</v>
      </c>
      <c r="F24" s="39">
        <v>25893.045999999998</v>
      </c>
      <c r="G24" s="39">
        <v>26158.043000000001</v>
      </c>
      <c r="H24" s="39">
        <v>26158.043000000001</v>
      </c>
      <c r="I24" s="39">
        <v>26769.748</v>
      </c>
      <c r="J24" s="39">
        <v>28236.199000000001</v>
      </c>
      <c r="K24" s="39">
        <f t="shared" si="3"/>
        <v>29420.275000000001</v>
      </c>
      <c r="L24" s="133">
        <f t="shared" si="1"/>
        <v>4.1934681080835308</v>
      </c>
      <c r="M24" s="137">
        <f t="shared" si="2"/>
        <v>-2.3817437384131184</v>
      </c>
      <c r="O24" s="3">
        <v>22292911</v>
      </c>
      <c r="P24" s="1">
        <f>O24/1000</f>
        <v>22292.911</v>
      </c>
      <c r="R24" s="3">
        <v>26577953</v>
      </c>
      <c r="S24" s="1">
        <f>R24/1000</f>
        <v>26577.953000000001</v>
      </c>
      <c r="U24" s="3">
        <v>30138087</v>
      </c>
      <c r="V24" s="1">
        <f>U24/1000</f>
        <v>30138.087</v>
      </c>
      <c r="X24" s="158">
        <v>31969352</v>
      </c>
      <c r="Y24" s="1">
        <f>X24/1000</f>
        <v>31969.351999999999</v>
      </c>
      <c r="AA24" s="193">
        <v>29761665</v>
      </c>
      <c r="AB24" s="1">
        <f>AA24/1000</f>
        <v>29761.665000000001</v>
      </c>
      <c r="AD24" s="193">
        <v>27154307</v>
      </c>
      <c r="AE24" s="1">
        <f t="shared" si="4"/>
        <v>27154.307000000001</v>
      </c>
      <c r="AG24" s="3">
        <v>25893046</v>
      </c>
      <c r="AH24" s="3">
        <f t="shared" si="5"/>
        <v>25893.045999999998</v>
      </c>
      <c r="AJ24" s="3">
        <v>26158043</v>
      </c>
      <c r="AK24" s="3">
        <f t="shared" ref="AK24" si="16">AJ24/1000</f>
        <v>26158.043000000001</v>
      </c>
      <c r="AM24" s="3">
        <v>26158043</v>
      </c>
      <c r="AN24" s="3">
        <f t="shared" ref="AN24" si="17">AM24/1000</f>
        <v>26158.043000000001</v>
      </c>
      <c r="AP24" s="3">
        <v>26769748</v>
      </c>
      <c r="AQ24" s="3">
        <f t="shared" ref="AQ24" si="18">AP24/1000</f>
        <v>26769.748</v>
      </c>
      <c r="AS24" s="3">
        <v>28236199</v>
      </c>
      <c r="AT24" s="3">
        <f t="shared" ref="AT24:AT28" si="19">AS24/1000</f>
        <v>28236.199000000001</v>
      </c>
      <c r="AV24" s="3">
        <v>29420275</v>
      </c>
      <c r="AW24" s="3">
        <f t="shared" ref="AW24:AW28" si="20">AV24/1000</f>
        <v>29420.275000000001</v>
      </c>
    </row>
    <row r="25" spans="1:49" ht="15.75" x14ac:dyDescent="0.25">
      <c r="A25" s="1" t="s">
        <v>14</v>
      </c>
      <c r="B25" s="39">
        <v>4356.3220000000001</v>
      </c>
      <c r="C25" s="39">
        <v>4689.7939999999999</v>
      </c>
      <c r="D25" s="39">
        <v>4975.9489999999996</v>
      </c>
      <c r="E25" s="39">
        <v>4978.2139999999999</v>
      </c>
      <c r="F25" s="39">
        <v>4834.7929999999997</v>
      </c>
      <c r="G25" s="39">
        <v>4461.9399999999996</v>
      </c>
      <c r="H25" s="39">
        <v>4461.9399999999996</v>
      </c>
      <c r="I25" s="39">
        <v>4431.6229999999996</v>
      </c>
      <c r="J25" s="39">
        <v>4541.2380000000003</v>
      </c>
      <c r="K25" s="39">
        <f t="shared" si="3"/>
        <v>4585.29</v>
      </c>
      <c r="L25" s="133">
        <f t="shared" si="1"/>
        <v>0.97004385147837835</v>
      </c>
      <c r="M25" s="137">
        <f t="shared" si="2"/>
        <v>5.2559934733933771</v>
      </c>
      <c r="O25" s="3">
        <v>3371967</v>
      </c>
      <c r="P25" s="1">
        <f>O25/1000</f>
        <v>3371.9670000000001</v>
      </c>
      <c r="R25" s="3">
        <v>3865703</v>
      </c>
      <c r="S25" s="1">
        <f>R25/1000</f>
        <v>3865.703</v>
      </c>
      <c r="U25" s="3">
        <v>4356322</v>
      </c>
      <c r="V25" s="1">
        <f>U25/1000</f>
        <v>4356.3220000000001</v>
      </c>
      <c r="X25" s="158">
        <v>4689794</v>
      </c>
      <c r="Y25" s="1">
        <f>X25/1000</f>
        <v>4689.7939999999999</v>
      </c>
      <c r="AA25" s="193">
        <v>4975949</v>
      </c>
      <c r="AB25" s="1">
        <f>AA25/1000</f>
        <v>4975.9489999999996</v>
      </c>
      <c r="AD25" s="193">
        <v>4978214</v>
      </c>
      <c r="AE25" s="1">
        <f t="shared" si="4"/>
        <v>4978.2139999999999</v>
      </c>
      <c r="AG25" s="3">
        <v>4834793</v>
      </c>
      <c r="AH25" s="3">
        <f t="shared" si="5"/>
        <v>4834.7929999999997</v>
      </c>
      <c r="AJ25" s="3">
        <v>4461940</v>
      </c>
      <c r="AK25" s="3">
        <f t="shared" si="11"/>
        <v>4461.9399999999996</v>
      </c>
      <c r="AM25" s="3">
        <v>4461940</v>
      </c>
      <c r="AN25" s="3">
        <f t="shared" si="12"/>
        <v>4461.9399999999996</v>
      </c>
      <c r="AP25" s="3">
        <v>4431623</v>
      </c>
      <c r="AQ25" s="3">
        <f t="shared" si="13"/>
        <v>4431.6229999999996</v>
      </c>
      <c r="AS25" s="3">
        <v>4541238</v>
      </c>
      <c r="AT25" s="3">
        <f t="shared" si="19"/>
        <v>4541.2380000000003</v>
      </c>
      <c r="AV25" s="3">
        <v>4585290</v>
      </c>
      <c r="AW25" s="3">
        <f t="shared" si="20"/>
        <v>4585.29</v>
      </c>
    </row>
    <row r="26" spans="1:49" ht="15.75" x14ac:dyDescent="0.25">
      <c r="A26" s="1" t="s">
        <v>15</v>
      </c>
      <c r="B26" s="39">
        <v>26162.244999999999</v>
      </c>
      <c r="C26" s="39">
        <v>28453.135999999999</v>
      </c>
      <c r="D26" s="39">
        <v>28580.598999999998</v>
      </c>
      <c r="E26" s="39">
        <v>27471.469000000001</v>
      </c>
      <c r="F26" s="39">
        <v>26819.052</v>
      </c>
      <c r="G26" s="39">
        <v>26756.07</v>
      </c>
      <c r="H26" s="39">
        <v>26756.07</v>
      </c>
      <c r="I26" s="39">
        <v>26814.442999999999</v>
      </c>
      <c r="J26" s="39">
        <v>27690.358</v>
      </c>
      <c r="K26" s="39">
        <f t="shared" si="3"/>
        <v>28414.432000000001</v>
      </c>
      <c r="L26" s="133">
        <f t="shared" si="1"/>
        <v>2.6148957698560653</v>
      </c>
      <c r="M26" s="137">
        <f t="shared" si="2"/>
        <v>8.6085387549883503</v>
      </c>
      <c r="O26" s="3">
        <v>19926361</v>
      </c>
      <c r="P26" s="1">
        <f>O26/1000</f>
        <v>19926.361000000001</v>
      </c>
      <c r="R26" s="3">
        <v>22974307</v>
      </c>
      <c r="S26" s="1">
        <f>R26/1000</f>
        <v>22974.307000000001</v>
      </c>
      <c r="U26" s="3">
        <v>26162245</v>
      </c>
      <c r="V26" s="1">
        <f>U26/1000</f>
        <v>26162.244999999999</v>
      </c>
      <c r="X26" s="158">
        <v>28453136</v>
      </c>
      <c r="Y26" s="1">
        <f>X26/1000</f>
        <v>28453.135999999999</v>
      </c>
      <c r="AA26" s="193">
        <v>28580599</v>
      </c>
      <c r="AB26" s="1">
        <f>AA26/1000</f>
        <v>28580.598999999998</v>
      </c>
      <c r="AD26" s="193">
        <v>27471469</v>
      </c>
      <c r="AE26" s="1">
        <f t="shared" si="4"/>
        <v>27471.469000000001</v>
      </c>
      <c r="AG26" s="3">
        <v>26819052</v>
      </c>
      <c r="AH26" s="3">
        <f t="shared" si="5"/>
        <v>26819.052</v>
      </c>
      <c r="AJ26" s="3">
        <v>26756070</v>
      </c>
      <c r="AK26" s="3">
        <f t="shared" si="11"/>
        <v>26756.07</v>
      </c>
      <c r="AM26" s="3">
        <v>26756070</v>
      </c>
      <c r="AN26" s="3">
        <f t="shared" si="12"/>
        <v>26756.07</v>
      </c>
      <c r="AP26" s="3">
        <v>26814443</v>
      </c>
      <c r="AQ26" s="3">
        <f t="shared" si="13"/>
        <v>26814.442999999999</v>
      </c>
      <c r="AS26" s="3">
        <v>27690358</v>
      </c>
      <c r="AT26" s="3">
        <f t="shared" si="19"/>
        <v>27690.358</v>
      </c>
      <c r="AV26" s="3">
        <v>28414432</v>
      </c>
      <c r="AW26" s="3">
        <f t="shared" si="20"/>
        <v>28414.432000000001</v>
      </c>
    </row>
    <row r="27" spans="1:49" ht="15.75" x14ac:dyDescent="0.25">
      <c r="A27" s="1" t="s">
        <v>16</v>
      </c>
      <c r="B27" s="39">
        <v>47667.75</v>
      </c>
      <c r="C27" s="39">
        <v>50049.686000000002</v>
      </c>
      <c r="D27" s="39">
        <v>48043.284</v>
      </c>
      <c r="E27" s="39">
        <v>44986.078999999998</v>
      </c>
      <c r="F27" s="39">
        <v>44000.080999999998</v>
      </c>
      <c r="G27" s="39">
        <v>45370.328999999998</v>
      </c>
      <c r="H27" s="39">
        <v>45370.328999999998</v>
      </c>
      <c r="I27" s="39">
        <v>46614.906999999999</v>
      </c>
      <c r="J27" s="39">
        <v>49321.434999999998</v>
      </c>
      <c r="K27" s="39">
        <f t="shared" si="3"/>
        <v>51403.275000000001</v>
      </c>
      <c r="L27" s="133">
        <f t="shared" si="1"/>
        <v>4.2209639683030389</v>
      </c>
      <c r="M27" s="137">
        <f t="shared" si="2"/>
        <v>7.8365876300014188</v>
      </c>
      <c r="O27" s="3">
        <v>36224837</v>
      </c>
      <c r="P27" s="1">
        <f>O27/1000</f>
        <v>36224.837</v>
      </c>
      <c r="R27" s="3">
        <v>42056223</v>
      </c>
      <c r="S27" s="1">
        <f>R27/1000</f>
        <v>42056.222999999998</v>
      </c>
      <c r="U27" s="3">
        <v>47667750</v>
      </c>
      <c r="V27" s="1">
        <f>U27/1000</f>
        <v>47667.75</v>
      </c>
      <c r="X27" s="158">
        <v>50049686</v>
      </c>
      <c r="Y27" s="1">
        <f>X27/1000</f>
        <v>50049.686000000002</v>
      </c>
      <c r="AA27" s="193">
        <v>48043284</v>
      </c>
      <c r="AB27" s="1">
        <f>AA27/1000</f>
        <v>48043.284</v>
      </c>
      <c r="AD27" s="193">
        <v>44986079</v>
      </c>
      <c r="AE27" s="1">
        <f t="shared" si="4"/>
        <v>44986.078999999998</v>
      </c>
      <c r="AG27" s="3">
        <v>44000081</v>
      </c>
      <c r="AH27" s="3">
        <f t="shared" si="5"/>
        <v>44000.080999999998</v>
      </c>
      <c r="AJ27" s="3">
        <v>45370329</v>
      </c>
      <c r="AK27" s="3">
        <f t="shared" si="11"/>
        <v>45370.328999999998</v>
      </c>
      <c r="AM27" s="3">
        <v>45370329</v>
      </c>
      <c r="AN27" s="3">
        <f t="shared" si="12"/>
        <v>45370.328999999998</v>
      </c>
      <c r="AP27" s="3">
        <v>46614907</v>
      </c>
      <c r="AQ27" s="3">
        <f t="shared" si="13"/>
        <v>46614.906999999999</v>
      </c>
      <c r="AS27" s="3">
        <v>49321435</v>
      </c>
      <c r="AT27" s="3">
        <f t="shared" si="19"/>
        <v>49321.434999999998</v>
      </c>
      <c r="AV27" s="3">
        <v>51403275</v>
      </c>
      <c r="AW27" s="3">
        <f t="shared" si="20"/>
        <v>51403.275000000001</v>
      </c>
    </row>
    <row r="28" spans="1:49" ht="15.75" x14ac:dyDescent="0.25">
      <c r="A28" s="1" t="s">
        <v>17</v>
      </c>
      <c r="B28" s="39">
        <v>2917.3780000000002</v>
      </c>
      <c r="C28" s="39">
        <v>3219.0729999999999</v>
      </c>
      <c r="D28" s="39">
        <v>3282.2660000000001</v>
      </c>
      <c r="E28" s="39">
        <v>3154.7829999999999</v>
      </c>
      <c r="F28" s="39">
        <v>3058.279</v>
      </c>
      <c r="G28" s="39">
        <v>2950.1280000000002</v>
      </c>
      <c r="H28" s="39">
        <v>2950.1280000000002</v>
      </c>
      <c r="I28" s="39">
        <v>2944.7049999999999</v>
      </c>
      <c r="J28" s="39">
        <v>2942.7930000000001</v>
      </c>
      <c r="K28" s="39">
        <f t="shared" si="3"/>
        <v>2950.5169999999998</v>
      </c>
      <c r="L28" s="133">
        <f t="shared" si="1"/>
        <v>0.26247174028209613</v>
      </c>
      <c r="M28" s="137">
        <f t="shared" si="2"/>
        <v>1.1359172517239682</v>
      </c>
      <c r="O28" s="3">
        <v>2181116</v>
      </c>
      <c r="P28" s="1">
        <f>O28/1000</f>
        <v>2181.116</v>
      </c>
      <c r="R28" s="3">
        <v>2535994</v>
      </c>
      <c r="S28" s="1">
        <f>R28/1000</f>
        <v>2535.9940000000001</v>
      </c>
      <c r="U28" s="3">
        <v>2917378</v>
      </c>
      <c r="V28" s="1">
        <f>U28/1000</f>
        <v>2917.3780000000002</v>
      </c>
      <c r="X28" s="158">
        <v>3219073</v>
      </c>
      <c r="Y28" s="1">
        <f>X28/1000</f>
        <v>3219.0729999999999</v>
      </c>
      <c r="AA28" s="193">
        <v>3282266</v>
      </c>
      <c r="AB28" s="1">
        <f>AA28/1000</f>
        <v>3282.2660000000001</v>
      </c>
      <c r="AD28" s="193">
        <v>3154783</v>
      </c>
      <c r="AE28" s="1">
        <f t="shared" si="4"/>
        <v>3154.7829999999999</v>
      </c>
      <c r="AG28" s="3">
        <v>3058279</v>
      </c>
      <c r="AH28" s="3">
        <f t="shared" si="5"/>
        <v>3058.279</v>
      </c>
      <c r="AJ28" s="3">
        <v>2950128</v>
      </c>
      <c r="AK28" s="3">
        <f t="shared" si="11"/>
        <v>2950.1280000000002</v>
      </c>
      <c r="AM28" s="3">
        <v>2950128</v>
      </c>
      <c r="AN28" s="3">
        <f t="shared" si="12"/>
        <v>2950.1280000000002</v>
      </c>
      <c r="AP28" s="3">
        <v>2944705</v>
      </c>
      <c r="AQ28" s="3">
        <f t="shared" si="13"/>
        <v>2944.7049999999999</v>
      </c>
      <c r="AS28" s="3">
        <v>2942793</v>
      </c>
      <c r="AT28" s="3">
        <f t="shared" si="19"/>
        <v>2942.7930000000001</v>
      </c>
      <c r="AV28" s="3">
        <v>2950517</v>
      </c>
      <c r="AW28" s="3">
        <f t="shared" si="20"/>
        <v>2950.5169999999998</v>
      </c>
    </row>
    <row r="29" spans="1:49" ht="15.75" x14ac:dyDescent="0.25">
      <c r="B29" s="35"/>
      <c r="C29" s="35"/>
      <c r="D29" s="35"/>
      <c r="F29" s="35"/>
      <c r="G29" s="35"/>
      <c r="H29" s="35"/>
      <c r="I29" s="35"/>
      <c r="J29" s="35"/>
      <c r="K29" s="39"/>
      <c r="L29" s="133"/>
      <c r="M29" s="137"/>
      <c r="X29" s="159"/>
      <c r="AA29" s="179"/>
      <c r="AD29" s="179"/>
      <c r="AE29" s="1"/>
    </row>
    <row r="30" spans="1:49" ht="15.75" x14ac:dyDescent="0.25">
      <c r="A30" s="1" t="s">
        <v>18</v>
      </c>
      <c r="B30" s="39">
        <v>186959.28400000001</v>
      </c>
      <c r="C30" s="39">
        <v>187664.56700000001</v>
      </c>
      <c r="D30" s="39">
        <v>179221.10699999999</v>
      </c>
      <c r="E30" s="39">
        <v>167750.57500000001</v>
      </c>
      <c r="F30" s="39">
        <v>163276.86799999999</v>
      </c>
      <c r="G30" s="39">
        <v>168852.446</v>
      </c>
      <c r="H30" s="39">
        <v>168852.446</v>
      </c>
      <c r="I30" s="39">
        <v>175520.14199999999</v>
      </c>
      <c r="J30" s="39">
        <v>182985.41899999999</v>
      </c>
      <c r="K30" s="39">
        <f t="shared" si="3"/>
        <v>189529.99</v>
      </c>
      <c r="L30" s="133">
        <f t="shared" si="1"/>
        <v>3.5765532771766892</v>
      </c>
      <c r="M30" s="137">
        <f t="shared" si="2"/>
        <v>1.3750084751073268</v>
      </c>
      <c r="O30" s="3">
        <v>145815228.236</v>
      </c>
      <c r="P30" s="1">
        <f>O30/1000</f>
        <v>145815.228236</v>
      </c>
      <c r="R30" s="3">
        <v>168428916</v>
      </c>
      <c r="S30" s="1">
        <f>R30/1000</f>
        <v>168428.916</v>
      </c>
      <c r="U30" s="3">
        <v>186959284</v>
      </c>
      <c r="V30" s="1">
        <f>U30/1000</f>
        <v>186959.28400000001</v>
      </c>
      <c r="X30" s="158">
        <v>187664567</v>
      </c>
      <c r="Y30" s="1">
        <f>X30/1000</f>
        <v>187664.56700000001</v>
      </c>
      <c r="AA30" s="193">
        <v>179221107</v>
      </c>
      <c r="AB30" s="1">
        <f>AA30/1000</f>
        <v>179221.10699999999</v>
      </c>
      <c r="AD30" s="193">
        <v>167750575</v>
      </c>
      <c r="AE30" s="1">
        <f t="shared" si="4"/>
        <v>167750.57500000001</v>
      </c>
      <c r="AG30" s="3">
        <v>163276868</v>
      </c>
      <c r="AH30" s="3">
        <f t="shared" si="5"/>
        <v>163276.86799999999</v>
      </c>
      <c r="AJ30" s="3">
        <v>168852446</v>
      </c>
      <c r="AK30" s="3">
        <f t="shared" ref="AK30" si="21">AJ30/1000</f>
        <v>168852.446</v>
      </c>
      <c r="AM30" s="3">
        <v>168852446</v>
      </c>
      <c r="AN30" s="3">
        <f t="shared" ref="AN30" si="22">AM30/1000</f>
        <v>168852.446</v>
      </c>
      <c r="AP30" s="3">
        <v>175520142</v>
      </c>
      <c r="AQ30" s="3">
        <f t="shared" ref="AQ30" si="23">AP30/1000</f>
        <v>175520.14199999999</v>
      </c>
      <c r="AS30" s="3">
        <v>182985419</v>
      </c>
      <c r="AT30" s="3">
        <f t="shared" ref="AT30:AT34" si="24">AS30/1000</f>
        <v>182985.41899999999</v>
      </c>
      <c r="AV30" s="3">
        <v>189529990</v>
      </c>
      <c r="AW30" s="3">
        <f t="shared" ref="AW30:AW34" si="25">AV30/1000</f>
        <v>189529.99</v>
      </c>
    </row>
    <row r="31" spans="1:49" ht="15.75" x14ac:dyDescent="0.25">
      <c r="A31" s="1" t="s">
        <v>19</v>
      </c>
      <c r="B31" s="39">
        <v>88581.324999999997</v>
      </c>
      <c r="C31" s="39">
        <v>98867.717999999993</v>
      </c>
      <c r="D31" s="39">
        <v>99039.894</v>
      </c>
      <c r="E31" s="39">
        <v>86036.875</v>
      </c>
      <c r="F31" s="39">
        <v>79257.05</v>
      </c>
      <c r="G31" s="39">
        <v>76630.153999999995</v>
      </c>
      <c r="H31" s="39">
        <v>76630.153999999995</v>
      </c>
      <c r="I31" s="39">
        <v>77470.145000000004</v>
      </c>
      <c r="J31" s="39">
        <v>84825.808999999994</v>
      </c>
      <c r="K31" s="39">
        <f t="shared" si="3"/>
        <v>90628.096000000005</v>
      </c>
      <c r="L31" s="133">
        <f t="shared" si="1"/>
        <v>6.8402377394361329</v>
      </c>
      <c r="M31" s="137">
        <f t="shared" si="2"/>
        <v>2.310612310213251</v>
      </c>
      <c r="O31" s="3">
        <v>62726163.826250002</v>
      </c>
      <c r="P31" s="1">
        <f>O31/1000</f>
        <v>62726.163826249998</v>
      </c>
      <c r="R31" s="3">
        <v>74432899</v>
      </c>
      <c r="S31" s="1">
        <f>R31/1000</f>
        <v>74432.899000000005</v>
      </c>
      <c r="U31" s="3">
        <v>88581325</v>
      </c>
      <c r="V31" s="1">
        <f>U31/1000</f>
        <v>88581.324999999997</v>
      </c>
      <c r="X31" s="158">
        <v>98867718</v>
      </c>
      <c r="Y31" s="1">
        <f>X31/1000</f>
        <v>98867.717999999993</v>
      </c>
      <c r="AA31" s="193">
        <v>99039894</v>
      </c>
      <c r="AB31" s="1">
        <f>AA31/1000</f>
        <v>99039.894</v>
      </c>
      <c r="AD31" s="193">
        <v>86036875</v>
      </c>
      <c r="AE31" s="1">
        <f t="shared" si="4"/>
        <v>86036.875</v>
      </c>
      <c r="AG31" s="3">
        <v>79257050</v>
      </c>
      <c r="AH31" s="3">
        <f t="shared" si="5"/>
        <v>79257.05</v>
      </c>
      <c r="AJ31" s="3">
        <v>76630154</v>
      </c>
      <c r="AK31" s="3">
        <f t="shared" si="11"/>
        <v>76630.153999999995</v>
      </c>
      <c r="AM31" s="3">
        <v>76630154</v>
      </c>
      <c r="AN31" s="3">
        <f t="shared" si="12"/>
        <v>76630.153999999995</v>
      </c>
      <c r="AP31" s="3">
        <v>77470145</v>
      </c>
      <c r="AQ31" s="3">
        <f t="shared" si="13"/>
        <v>77470.145000000004</v>
      </c>
      <c r="AS31" s="3">
        <v>84825809</v>
      </c>
      <c r="AT31" s="3">
        <f t="shared" si="24"/>
        <v>84825.808999999994</v>
      </c>
      <c r="AV31" s="3">
        <v>90628096</v>
      </c>
      <c r="AW31" s="3">
        <f t="shared" si="25"/>
        <v>90628.096000000005</v>
      </c>
    </row>
    <row r="32" spans="1:49" ht="15.75" x14ac:dyDescent="0.25">
      <c r="A32" s="1" t="s">
        <v>20</v>
      </c>
      <c r="B32" s="39">
        <v>8420.2729999999992</v>
      </c>
      <c r="C32" s="39">
        <v>9050.9490000000005</v>
      </c>
      <c r="D32" s="39">
        <v>8749.2440000000006</v>
      </c>
      <c r="E32" s="39">
        <v>8543.8760000000002</v>
      </c>
      <c r="F32" s="39">
        <v>8031.3549999999996</v>
      </c>
      <c r="G32" s="39">
        <v>7653.576</v>
      </c>
      <c r="H32" s="39">
        <v>7653.576</v>
      </c>
      <c r="I32" s="39">
        <v>7630.92</v>
      </c>
      <c r="J32" s="39">
        <v>7835.8180000000002</v>
      </c>
      <c r="K32" s="39">
        <f t="shared" si="3"/>
        <v>8010.7349999999997</v>
      </c>
      <c r="L32" s="133">
        <f t="shared" si="1"/>
        <v>2.2322749201168208</v>
      </c>
      <c r="M32" s="137">
        <f t="shared" si="2"/>
        <v>-4.8637140387253437</v>
      </c>
      <c r="O32" s="3">
        <v>6174440.7589999996</v>
      </c>
      <c r="P32" s="1">
        <f>O32/1000</f>
        <v>6174.4407589999992</v>
      </c>
      <c r="R32" s="3">
        <v>7359731</v>
      </c>
      <c r="S32" s="1">
        <f>R32/1000</f>
        <v>7359.7309999999998</v>
      </c>
      <c r="U32" s="3">
        <v>8420273</v>
      </c>
      <c r="V32" s="1">
        <f>U32/1000</f>
        <v>8420.2729999999992</v>
      </c>
      <c r="X32" s="158">
        <v>9050949</v>
      </c>
      <c r="Y32" s="1">
        <f>X32/1000</f>
        <v>9050.9490000000005</v>
      </c>
      <c r="AA32" s="193">
        <v>8749244</v>
      </c>
      <c r="AB32" s="1">
        <f>AA32/1000</f>
        <v>8749.2440000000006</v>
      </c>
      <c r="AD32" s="193">
        <v>8543876</v>
      </c>
      <c r="AE32" s="1">
        <f t="shared" si="4"/>
        <v>8543.8760000000002</v>
      </c>
      <c r="AG32" s="3">
        <v>8031355</v>
      </c>
      <c r="AH32" s="3">
        <f t="shared" si="5"/>
        <v>8031.3549999999996</v>
      </c>
      <c r="AJ32" s="3">
        <v>7653576</v>
      </c>
      <c r="AK32" s="3">
        <f t="shared" si="11"/>
        <v>7653.576</v>
      </c>
      <c r="AM32" s="3">
        <v>7653576</v>
      </c>
      <c r="AN32" s="3">
        <f t="shared" si="12"/>
        <v>7653.576</v>
      </c>
      <c r="AP32" s="3">
        <v>7630920</v>
      </c>
      <c r="AQ32" s="3">
        <f t="shared" si="13"/>
        <v>7630.92</v>
      </c>
      <c r="AS32" s="3">
        <v>7835818</v>
      </c>
      <c r="AT32" s="3">
        <f t="shared" si="24"/>
        <v>7835.8180000000002</v>
      </c>
      <c r="AV32" s="3">
        <v>8010735</v>
      </c>
      <c r="AW32" s="3">
        <f t="shared" si="25"/>
        <v>8010.7349999999997</v>
      </c>
    </row>
    <row r="33" spans="1:49" ht="15.75" x14ac:dyDescent="0.25">
      <c r="A33" s="1" t="s">
        <v>21</v>
      </c>
      <c r="B33" s="39">
        <v>11602.222</v>
      </c>
      <c r="C33" s="39">
        <v>12875.262000000001</v>
      </c>
      <c r="D33" s="39">
        <v>13182.755999999999</v>
      </c>
      <c r="E33" s="39">
        <v>12567.334999999999</v>
      </c>
      <c r="F33" s="39">
        <v>12191.008</v>
      </c>
      <c r="G33" s="39">
        <v>12097.535</v>
      </c>
      <c r="H33" s="39">
        <v>12097.535</v>
      </c>
      <c r="I33" s="39">
        <v>12113.916999999999</v>
      </c>
      <c r="J33" s="39">
        <v>12312.258</v>
      </c>
      <c r="K33" s="39">
        <f t="shared" si="3"/>
        <v>12517.484</v>
      </c>
      <c r="L33" s="133">
        <f t="shared" si="1"/>
        <v>1.6668429137855993</v>
      </c>
      <c r="M33" s="137">
        <f t="shared" si="2"/>
        <v>7.8886785651920874</v>
      </c>
      <c r="O33" s="3">
        <v>8227293.8734999998</v>
      </c>
      <c r="P33" s="1">
        <f>O33/1000</f>
        <v>8227.2938734999989</v>
      </c>
      <c r="R33" s="3">
        <v>9796841</v>
      </c>
      <c r="S33" s="1">
        <f>R33/1000</f>
        <v>9796.8410000000003</v>
      </c>
      <c r="U33" s="3">
        <v>11602222</v>
      </c>
      <c r="V33" s="1">
        <f>U33/1000</f>
        <v>11602.222</v>
      </c>
      <c r="X33" s="158">
        <v>12875262</v>
      </c>
      <c r="Y33" s="1">
        <f>X33/1000</f>
        <v>12875.262000000001</v>
      </c>
      <c r="AA33" s="193">
        <v>13182756</v>
      </c>
      <c r="AB33" s="1">
        <f>AA33/1000</f>
        <v>13182.755999999999</v>
      </c>
      <c r="AD33" s="193">
        <v>12567335</v>
      </c>
      <c r="AE33" s="1">
        <f t="shared" si="4"/>
        <v>12567.334999999999</v>
      </c>
      <c r="AG33" s="3">
        <v>12191008</v>
      </c>
      <c r="AH33" s="3">
        <f t="shared" si="5"/>
        <v>12191.008</v>
      </c>
      <c r="AJ33" s="3">
        <v>12097535</v>
      </c>
      <c r="AK33" s="3">
        <f t="shared" si="11"/>
        <v>12097.535</v>
      </c>
      <c r="AM33" s="3">
        <v>12097535</v>
      </c>
      <c r="AN33" s="3">
        <f t="shared" si="12"/>
        <v>12097.535</v>
      </c>
      <c r="AP33" s="3">
        <v>12113917</v>
      </c>
      <c r="AQ33" s="3">
        <f t="shared" si="13"/>
        <v>12113.916999999999</v>
      </c>
      <c r="AS33" s="3">
        <v>12312258</v>
      </c>
      <c r="AT33" s="3">
        <f t="shared" si="24"/>
        <v>12312.258</v>
      </c>
      <c r="AV33" s="3">
        <v>12517484</v>
      </c>
      <c r="AW33" s="3">
        <f t="shared" si="25"/>
        <v>12517.484</v>
      </c>
    </row>
    <row r="34" spans="1:49" ht="15.75" x14ac:dyDescent="0.25">
      <c r="A34" s="1" t="s">
        <v>22</v>
      </c>
      <c r="B34" s="39">
        <v>1632.4169999999999</v>
      </c>
      <c r="C34" s="39">
        <v>1757.5630000000001</v>
      </c>
      <c r="D34" s="39">
        <v>1769.2049999999999</v>
      </c>
      <c r="E34" s="39">
        <v>1686.855</v>
      </c>
      <c r="F34" s="39">
        <v>1483.0730000000001</v>
      </c>
      <c r="G34" s="39">
        <v>1430.8019999999999</v>
      </c>
      <c r="H34" s="39">
        <v>1430.8019999999999</v>
      </c>
      <c r="I34" s="39">
        <v>1438.9359999999999</v>
      </c>
      <c r="J34" s="39">
        <v>1434.346</v>
      </c>
      <c r="K34" s="39">
        <f t="shared" si="3"/>
        <v>1431.319</v>
      </c>
      <c r="L34" s="133">
        <f t="shared" si="1"/>
        <v>-0.21103694645504248</v>
      </c>
      <c r="M34" s="137">
        <f t="shared" si="2"/>
        <v>-12.319033678281956</v>
      </c>
      <c r="O34" s="3">
        <v>1180315</v>
      </c>
      <c r="P34" s="1">
        <f>O34/1000</f>
        <v>1180.3150000000001</v>
      </c>
      <c r="R34" s="3">
        <v>1398223</v>
      </c>
      <c r="S34" s="1">
        <f>R34/1000</f>
        <v>1398.223</v>
      </c>
      <c r="U34" s="3">
        <v>1632417</v>
      </c>
      <c r="V34" s="1">
        <f>U34/1000</f>
        <v>1632.4169999999999</v>
      </c>
      <c r="X34" s="158">
        <v>1757563</v>
      </c>
      <c r="Y34" s="1">
        <f>X34/1000</f>
        <v>1757.5630000000001</v>
      </c>
      <c r="AA34" s="193">
        <v>1769205</v>
      </c>
      <c r="AB34" s="1">
        <f>AA34/1000</f>
        <v>1769.2049999999999</v>
      </c>
      <c r="AD34" s="193">
        <v>1686855</v>
      </c>
      <c r="AE34" s="1">
        <f t="shared" si="4"/>
        <v>1686.855</v>
      </c>
      <c r="AG34" s="3">
        <v>1483073</v>
      </c>
      <c r="AH34" s="3">
        <f t="shared" si="5"/>
        <v>1483.0730000000001</v>
      </c>
      <c r="AJ34" s="3">
        <v>1430802</v>
      </c>
      <c r="AK34" s="3">
        <f t="shared" si="11"/>
        <v>1430.8019999999999</v>
      </c>
      <c r="AM34" s="3">
        <v>1430802</v>
      </c>
      <c r="AN34" s="3">
        <f t="shared" si="12"/>
        <v>1430.8019999999999</v>
      </c>
      <c r="AP34" s="3">
        <v>1438936</v>
      </c>
      <c r="AQ34" s="3">
        <f t="shared" si="13"/>
        <v>1438.9359999999999</v>
      </c>
      <c r="AS34" s="3">
        <v>1434346</v>
      </c>
      <c r="AT34" s="3">
        <f t="shared" si="24"/>
        <v>1434.346</v>
      </c>
      <c r="AV34" s="3">
        <v>1431319</v>
      </c>
      <c r="AW34" s="3">
        <f t="shared" si="25"/>
        <v>1431.319</v>
      </c>
    </row>
    <row r="35" spans="1:49" ht="15.75" x14ac:dyDescent="0.25">
      <c r="B35" s="35"/>
      <c r="C35" s="35"/>
      <c r="D35" s="35"/>
      <c r="F35" s="35"/>
      <c r="G35" s="35"/>
      <c r="H35" s="35"/>
      <c r="I35" s="35"/>
      <c r="J35" s="35"/>
      <c r="K35" s="39"/>
      <c r="L35" s="133"/>
      <c r="M35" s="137"/>
      <c r="X35" s="158"/>
      <c r="AA35" s="193"/>
      <c r="AD35" s="193"/>
      <c r="AE35" s="1"/>
    </row>
    <row r="36" spans="1:49" ht="15.75" x14ac:dyDescent="0.25">
      <c r="A36" s="1" t="s">
        <v>23</v>
      </c>
      <c r="B36" s="39">
        <v>9155.6280000000006</v>
      </c>
      <c r="C36" s="39">
        <v>10142.501</v>
      </c>
      <c r="D36" s="39">
        <v>10134.945</v>
      </c>
      <c r="E36" s="39">
        <v>9730.598</v>
      </c>
      <c r="F36" s="39">
        <v>9322.3520000000008</v>
      </c>
      <c r="G36" s="39">
        <v>8532.9429999999993</v>
      </c>
      <c r="H36" s="39">
        <v>8532.9429999999993</v>
      </c>
      <c r="I36" s="39">
        <v>8532.9429999999993</v>
      </c>
      <c r="J36" s="39">
        <v>8426.3089999999993</v>
      </c>
      <c r="K36" s="39">
        <f t="shared" si="3"/>
        <v>8411.0190000000002</v>
      </c>
      <c r="L36" s="133">
        <f t="shared" si="1"/>
        <v>-0.18145548661933777</v>
      </c>
      <c r="M36" s="137">
        <f t="shared" si="2"/>
        <v>-8.1328009394877157</v>
      </c>
      <c r="O36" s="3">
        <v>6749460</v>
      </c>
      <c r="P36" s="1">
        <f>O36/1000</f>
        <v>6749.46</v>
      </c>
      <c r="R36" s="3">
        <v>7929251</v>
      </c>
      <c r="S36" s="1">
        <f>R36/1000</f>
        <v>7929.2510000000002</v>
      </c>
      <c r="U36" s="3">
        <v>9155628</v>
      </c>
      <c r="V36" s="1">
        <f>U36/1000</f>
        <v>9155.6280000000006</v>
      </c>
      <c r="X36" s="158">
        <v>10142501</v>
      </c>
      <c r="Y36" s="1">
        <f>X36/1000</f>
        <v>10142.501</v>
      </c>
      <c r="AA36" s="193">
        <v>10134945</v>
      </c>
      <c r="AB36" s="1">
        <f>AA36/1000</f>
        <v>10134.945</v>
      </c>
      <c r="AD36" s="193">
        <v>9730598</v>
      </c>
      <c r="AE36" s="1">
        <f t="shared" si="4"/>
        <v>9730.598</v>
      </c>
      <c r="AG36" s="3">
        <v>9322352</v>
      </c>
      <c r="AH36" s="3">
        <f t="shared" si="5"/>
        <v>9322.3520000000008</v>
      </c>
      <c r="AJ36" s="3">
        <v>8532943</v>
      </c>
      <c r="AK36" s="3">
        <f t="shared" ref="AK36" si="26">AJ36/1000</f>
        <v>8532.9429999999993</v>
      </c>
      <c r="AM36" s="3">
        <v>8532943</v>
      </c>
      <c r="AN36" s="3">
        <f t="shared" ref="AN36" si="27">AM36/1000</f>
        <v>8532.9429999999993</v>
      </c>
      <c r="AP36" s="3">
        <v>8363444</v>
      </c>
      <c r="AQ36" s="3">
        <f t="shared" ref="AQ36" si="28">AP36/1000</f>
        <v>8363.4439999999995</v>
      </c>
      <c r="AS36" s="3">
        <v>8426309</v>
      </c>
      <c r="AT36" s="3">
        <f t="shared" ref="AT36:AT39" si="29">AS36/1000</f>
        <v>8426.3089999999993</v>
      </c>
      <c r="AV36" s="3">
        <v>8411019</v>
      </c>
      <c r="AW36" s="3">
        <f t="shared" ref="AW36:AW39" si="30">AV36/1000</f>
        <v>8411.0190000000002</v>
      </c>
    </row>
    <row r="37" spans="1:49" ht="15.75" x14ac:dyDescent="0.25">
      <c r="A37" s="1" t="s">
        <v>24</v>
      </c>
      <c r="B37" s="39">
        <v>13768.572</v>
      </c>
      <c r="C37" s="39">
        <v>14877.217000000001</v>
      </c>
      <c r="D37" s="39">
        <v>14221.239</v>
      </c>
      <c r="E37" s="39">
        <v>13266.687</v>
      </c>
      <c r="F37" s="39">
        <v>12823.001</v>
      </c>
      <c r="G37" s="39">
        <v>12327.772000000001</v>
      </c>
      <c r="H37" s="39">
        <v>12327.772000000001</v>
      </c>
      <c r="I37" s="39">
        <v>12327.772000000001</v>
      </c>
      <c r="J37" s="39">
        <v>12645.339</v>
      </c>
      <c r="K37" s="39">
        <f t="shared" si="3"/>
        <v>12817.816999999999</v>
      </c>
      <c r="L37" s="133">
        <f t="shared" si="1"/>
        <v>1.3639650150936971</v>
      </c>
      <c r="M37" s="137">
        <f t="shared" si="2"/>
        <v>-6.9052549530917293</v>
      </c>
      <c r="O37" s="3">
        <v>10114170.857999999</v>
      </c>
      <c r="P37" s="1">
        <f>O37/1000</f>
        <v>10114.170857999999</v>
      </c>
      <c r="R37" s="3">
        <v>11941203</v>
      </c>
      <c r="S37" s="1">
        <f>R37/1000</f>
        <v>11941.203</v>
      </c>
      <c r="U37" s="3">
        <v>13768572</v>
      </c>
      <c r="V37" s="1">
        <f>U37/1000</f>
        <v>13768.572</v>
      </c>
      <c r="X37" s="158">
        <v>14877217</v>
      </c>
      <c r="Y37" s="1">
        <f>X37/1000</f>
        <v>14877.217000000001</v>
      </c>
      <c r="AA37" s="193">
        <v>14221239</v>
      </c>
      <c r="AB37" s="1">
        <f>AA37/1000</f>
        <v>14221.239</v>
      </c>
      <c r="AD37" s="193">
        <v>13266687</v>
      </c>
      <c r="AE37" s="1">
        <f t="shared" si="4"/>
        <v>13266.687</v>
      </c>
      <c r="AG37" s="3">
        <v>12823001</v>
      </c>
      <c r="AH37" s="3">
        <f t="shared" si="5"/>
        <v>12823.001</v>
      </c>
      <c r="AJ37" s="3">
        <v>12327772</v>
      </c>
      <c r="AK37" s="3">
        <f t="shared" si="11"/>
        <v>12327.772000000001</v>
      </c>
      <c r="AM37" s="3">
        <v>12327772</v>
      </c>
      <c r="AN37" s="3">
        <f t="shared" si="12"/>
        <v>12327.772000000001</v>
      </c>
      <c r="AP37" s="3">
        <v>12348282</v>
      </c>
      <c r="AQ37" s="3">
        <f t="shared" si="13"/>
        <v>12348.281999999999</v>
      </c>
      <c r="AS37" s="3">
        <v>12645339</v>
      </c>
      <c r="AT37" s="3">
        <f t="shared" si="29"/>
        <v>12645.339</v>
      </c>
      <c r="AV37" s="3">
        <v>12817817</v>
      </c>
      <c r="AW37" s="3">
        <f t="shared" si="30"/>
        <v>12817.816999999999</v>
      </c>
    </row>
    <row r="38" spans="1:49" ht="15.75" x14ac:dyDescent="0.25">
      <c r="A38" s="1" t="s">
        <v>25</v>
      </c>
      <c r="B38" s="39">
        <v>7211.174</v>
      </c>
      <c r="C38" s="39">
        <v>7774.8440000000001</v>
      </c>
      <c r="D38" s="39">
        <v>7695.9669999999996</v>
      </c>
      <c r="E38" s="39">
        <v>7116.9970000000003</v>
      </c>
      <c r="F38" s="39">
        <v>6668.152</v>
      </c>
      <c r="G38" s="39">
        <v>6084.64</v>
      </c>
      <c r="H38" s="39">
        <v>6084.64</v>
      </c>
      <c r="I38" s="39">
        <v>6084.64</v>
      </c>
      <c r="J38" s="39">
        <v>6140.14</v>
      </c>
      <c r="K38" s="39">
        <f t="shared" si="3"/>
        <v>6284.2659999999996</v>
      </c>
      <c r="L38" s="133">
        <f t="shared" si="1"/>
        <v>2.3472754692889621</v>
      </c>
      <c r="M38" s="137">
        <f t="shared" si="2"/>
        <v>-12.853773879260164</v>
      </c>
      <c r="O38" s="3">
        <v>5617482</v>
      </c>
      <c r="P38" s="1">
        <f>O38/1000</f>
        <v>5617.482</v>
      </c>
      <c r="R38" s="3">
        <v>6317844</v>
      </c>
      <c r="S38" s="1">
        <f>R38/1000</f>
        <v>6317.8440000000001</v>
      </c>
      <c r="U38" s="3">
        <v>7211174</v>
      </c>
      <c r="V38" s="1">
        <f>U38/1000</f>
        <v>7211.174</v>
      </c>
      <c r="X38" s="158">
        <v>7774844</v>
      </c>
      <c r="Y38" s="1">
        <f>X38/1000</f>
        <v>7774.8440000000001</v>
      </c>
      <c r="AA38" s="193">
        <v>7695967</v>
      </c>
      <c r="AB38" s="1">
        <f>AA38/1000</f>
        <v>7695.9669999999996</v>
      </c>
      <c r="AD38" s="193">
        <v>7116997</v>
      </c>
      <c r="AE38" s="1">
        <f t="shared" si="4"/>
        <v>7116.9970000000003</v>
      </c>
      <c r="AG38" s="3">
        <v>6668152</v>
      </c>
      <c r="AH38" s="3">
        <f t="shared" si="5"/>
        <v>6668.152</v>
      </c>
      <c r="AJ38" s="3">
        <v>6084640</v>
      </c>
      <c r="AK38" s="3">
        <f t="shared" si="11"/>
        <v>6084.64</v>
      </c>
      <c r="AM38" s="3">
        <v>6084640</v>
      </c>
      <c r="AN38" s="3">
        <f t="shared" si="12"/>
        <v>6084.64</v>
      </c>
      <c r="AP38" s="3">
        <v>6113032</v>
      </c>
      <c r="AQ38" s="3">
        <f t="shared" si="13"/>
        <v>6113.0320000000002</v>
      </c>
      <c r="AS38" s="3">
        <v>6140140</v>
      </c>
      <c r="AT38" s="3">
        <f t="shared" si="29"/>
        <v>6140.14</v>
      </c>
      <c r="AV38" s="3">
        <v>6284266</v>
      </c>
      <c r="AW38" s="3">
        <f t="shared" si="30"/>
        <v>6284.2659999999996</v>
      </c>
    </row>
    <row r="39" spans="1:49" ht="15.75" x14ac:dyDescent="0.25">
      <c r="A39" s="1" t="s">
        <v>26</v>
      </c>
      <c r="B39" s="39">
        <v>20416.919000000002</v>
      </c>
      <c r="C39" s="39">
        <v>19292.626</v>
      </c>
      <c r="D39" s="39">
        <v>18180.328000000001</v>
      </c>
      <c r="E39" s="39">
        <v>17531.447</v>
      </c>
      <c r="F39" s="39">
        <v>15773.058000000001</v>
      </c>
      <c r="G39" s="39">
        <v>14856.691000000001</v>
      </c>
      <c r="H39" s="39">
        <v>14856.691000000001</v>
      </c>
      <c r="I39" s="39">
        <v>14856.691000000001</v>
      </c>
      <c r="J39" s="39">
        <v>15166.495999999999</v>
      </c>
      <c r="K39" s="39">
        <f t="shared" si="3"/>
        <v>15545.646000000001</v>
      </c>
      <c r="L39" s="133">
        <f t="shared" si="1"/>
        <v>2.4999182408382361</v>
      </c>
      <c r="M39" s="137">
        <f t="shared" si="2"/>
        <v>-23.859001448749446</v>
      </c>
      <c r="O39" s="105">
        <v>14483821</v>
      </c>
      <c r="P39" s="1">
        <f>O39/1000</f>
        <v>14483.821</v>
      </c>
      <c r="R39" s="105">
        <v>17338701</v>
      </c>
      <c r="S39" s="1">
        <f>R39/1000</f>
        <v>17338.701000000001</v>
      </c>
      <c r="U39" s="105">
        <v>20416919</v>
      </c>
      <c r="V39" s="1">
        <f>U39/1000</f>
        <v>20416.919000000002</v>
      </c>
      <c r="X39" s="258">
        <v>19292626</v>
      </c>
      <c r="Y39" s="1">
        <f>X39/1000</f>
        <v>19292.626</v>
      </c>
      <c r="AA39" s="259">
        <v>18180328</v>
      </c>
      <c r="AB39" s="1">
        <f>AA39/1000</f>
        <v>18180.328000000001</v>
      </c>
      <c r="AD39" s="259">
        <v>17531447</v>
      </c>
      <c r="AE39" s="1">
        <f t="shared" si="4"/>
        <v>17531.447</v>
      </c>
      <c r="AG39" s="105">
        <v>15773058</v>
      </c>
      <c r="AH39" s="3">
        <f t="shared" si="5"/>
        <v>15773.058000000001</v>
      </c>
      <c r="AJ39" s="105">
        <v>14856691</v>
      </c>
      <c r="AK39" s="3">
        <f t="shared" si="11"/>
        <v>14856.691000000001</v>
      </c>
      <c r="AM39" s="105">
        <v>14856691</v>
      </c>
      <c r="AN39" s="3">
        <f t="shared" si="12"/>
        <v>14856.691000000001</v>
      </c>
      <c r="AP39" s="3">
        <v>14786009</v>
      </c>
      <c r="AQ39" s="3">
        <f t="shared" si="13"/>
        <v>14786.009</v>
      </c>
      <c r="AS39" s="3">
        <v>15166496</v>
      </c>
      <c r="AT39" s="3">
        <f t="shared" si="29"/>
        <v>15166.495999999999</v>
      </c>
      <c r="AV39" s="3">
        <v>15545646</v>
      </c>
      <c r="AW39" s="3">
        <f t="shared" si="30"/>
        <v>15545.646000000001</v>
      </c>
    </row>
    <row r="40" spans="1:49" x14ac:dyDescent="0.2">
      <c r="A40" s="16"/>
      <c r="B40" s="16"/>
      <c r="C40" s="16"/>
      <c r="D40" s="16"/>
      <c r="E40" s="40"/>
      <c r="F40" s="40"/>
      <c r="G40" s="40"/>
      <c r="H40" s="40"/>
      <c r="I40" s="40"/>
      <c r="J40" s="40"/>
      <c r="K40" s="40"/>
      <c r="L40" s="40"/>
      <c r="M40" s="16"/>
      <c r="V40" s="3">
        <f>SUM(V12:V39)</f>
        <v>728060.01199999999</v>
      </c>
    </row>
    <row r="41" spans="1:49" x14ac:dyDescent="0.2">
      <c r="A41" s="1" t="s">
        <v>143</v>
      </c>
      <c r="F41" s="35"/>
      <c r="G41" s="35"/>
      <c r="H41" s="35"/>
      <c r="I41" s="35"/>
      <c r="J41" s="35"/>
      <c r="K41" s="35"/>
      <c r="L41" s="35"/>
    </row>
    <row r="42" spans="1:49" x14ac:dyDescent="0.2">
      <c r="F42" s="35"/>
      <c r="G42" s="35"/>
      <c r="H42" s="35"/>
      <c r="I42" s="35"/>
      <c r="J42" s="35"/>
      <c r="K42" s="35"/>
      <c r="L42" s="35"/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Z67"/>
  <sheetViews>
    <sheetView zoomScaleNormal="100" workbookViewId="0">
      <selection activeCell="I22" sqref="I22"/>
    </sheetView>
  </sheetViews>
  <sheetFormatPr defaultColWidth="10" defaultRowHeight="12.75" x14ac:dyDescent="0.2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4" width="7.375" style="1" customWidth="1"/>
    <col min="15" max="31" width="10.125" style="3" customWidth="1"/>
    <col min="32" max="16384" width="10" style="3"/>
  </cols>
  <sheetData>
    <row r="1" spans="1:26" ht="15.75" customHeight="1" x14ac:dyDescent="0.2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6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6" x14ac:dyDescent="0.2">
      <c r="A3" s="68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6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21"/>
      <c r="O4" s="1"/>
    </row>
    <row r="5" spans="1:26" ht="13.5" thickBot="1" x14ac:dyDescent="0.25"/>
    <row r="6" spans="1:26" ht="13.5" thickTop="1" x14ac:dyDescent="0.2">
      <c r="A6" s="5"/>
      <c r="B6" s="5"/>
      <c r="C6" s="5"/>
      <c r="D6" s="5"/>
      <c r="E6" s="5"/>
      <c r="F6" s="5"/>
      <c r="G6" s="116"/>
      <c r="H6" s="116"/>
      <c r="I6" s="116"/>
      <c r="J6" s="116"/>
      <c r="K6" s="116"/>
      <c r="L6" s="5"/>
      <c r="M6" s="5"/>
      <c r="N6" s="5"/>
      <c r="O6" s="5" t="s">
        <v>70</v>
      </c>
      <c r="P6" s="5" t="s">
        <v>70</v>
      </c>
      <c r="Q6" s="5" t="s">
        <v>70</v>
      </c>
      <c r="R6" s="5" t="s">
        <v>70</v>
      </c>
      <c r="S6" s="5" t="s">
        <v>70</v>
      </c>
      <c r="T6" s="5" t="s">
        <v>70</v>
      </c>
      <c r="U6" s="5" t="s">
        <v>70</v>
      </c>
      <c r="V6" s="5" t="s">
        <v>70</v>
      </c>
      <c r="W6" s="5" t="s">
        <v>70</v>
      </c>
      <c r="X6" s="5" t="s">
        <v>70</v>
      </c>
      <c r="Y6" s="5" t="s">
        <v>70</v>
      </c>
      <c r="Z6" s="5" t="s">
        <v>70</v>
      </c>
    </row>
    <row r="7" spans="1:26" ht="15.75" x14ac:dyDescent="0.2">
      <c r="B7" s="139"/>
      <c r="C7" s="139"/>
      <c r="D7" s="139"/>
      <c r="E7" s="139"/>
      <c r="F7" s="139"/>
      <c r="G7" s="139"/>
      <c r="H7" s="45"/>
      <c r="I7" s="117"/>
      <c r="J7" s="117"/>
      <c r="K7" s="117"/>
      <c r="L7" s="325" t="s">
        <v>27</v>
      </c>
      <c r="M7" s="325"/>
      <c r="N7" s="232"/>
      <c r="O7" s="1" t="s">
        <v>42</v>
      </c>
      <c r="P7" s="1" t="s">
        <v>42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42</v>
      </c>
      <c r="W7" s="1" t="s">
        <v>42</v>
      </c>
      <c r="X7" s="1" t="s">
        <v>42</v>
      </c>
      <c r="Y7" s="1" t="s">
        <v>42</v>
      </c>
      <c r="Z7" s="1" t="s">
        <v>42</v>
      </c>
    </row>
    <row r="8" spans="1:26" ht="15.75" x14ac:dyDescent="0.2">
      <c r="A8" s="7"/>
      <c r="B8" s="38"/>
      <c r="C8" s="38"/>
      <c r="D8" s="7"/>
      <c r="E8" s="7"/>
      <c r="F8" s="7"/>
      <c r="G8" s="117"/>
      <c r="H8" s="117"/>
      <c r="I8" s="117"/>
      <c r="L8" s="22" t="s">
        <v>39</v>
      </c>
      <c r="M8" s="22" t="s">
        <v>40</v>
      </c>
      <c r="N8" s="224"/>
      <c r="O8" s="7" t="s">
        <v>71</v>
      </c>
      <c r="P8" s="7" t="s">
        <v>71</v>
      </c>
      <c r="Q8" s="7" t="s">
        <v>71</v>
      </c>
      <c r="R8" s="7" t="s">
        <v>71</v>
      </c>
      <c r="S8" s="7" t="s">
        <v>71</v>
      </c>
      <c r="T8" s="7" t="s">
        <v>71</v>
      </c>
      <c r="U8" s="7" t="s">
        <v>71</v>
      </c>
      <c r="V8" s="7" t="s">
        <v>71</v>
      </c>
      <c r="W8" s="7" t="s">
        <v>71</v>
      </c>
      <c r="X8" s="7" t="s">
        <v>71</v>
      </c>
      <c r="Y8" s="7" t="s">
        <v>71</v>
      </c>
      <c r="Z8" s="7" t="s">
        <v>71</v>
      </c>
    </row>
    <row r="9" spans="1:26" ht="13.5" thickBot="1" x14ac:dyDescent="0.25">
      <c r="A9" s="8" t="s">
        <v>1</v>
      </c>
      <c r="B9" s="275" t="str">
        <f>'1'!B9</f>
        <v>2008-2009</v>
      </c>
      <c r="C9" s="288" t="str">
        <f>'1'!C9</f>
        <v>2009-2010</v>
      </c>
      <c r="D9" s="288" t="str">
        <f>'1'!D9</f>
        <v>2010-2011</v>
      </c>
      <c r="E9" s="288" t="str">
        <f>'1'!E9</f>
        <v>2011-2012</v>
      </c>
      <c r="F9" s="288" t="str">
        <f>'1'!F9</f>
        <v>2012-2013</v>
      </c>
      <c r="G9" s="288" t="str">
        <f>'1'!G9</f>
        <v>2013-2014</v>
      </c>
      <c r="H9" s="288" t="str">
        <f>'1'!H9</f>
        <v>2014-2015</v>
      </c>
      <c r="I9" s="288" t="str">
        <f>'1'!I9</f>
        <v>2015-2016</v>
      </c>
      <c r="J9" s="288" t="str">
        <f>'1'!J9</f>
        <v>2016-2017</v>
      </c>
      <c r="K9" s="288" t="str">
        <f>'1'!K9</f>
        <v>2017-2018</v>
      </c>
      <c r="L9" s="29" t="s">
        <v>38</v>
      </c>
      <c r="M9" s="29" t="s">
        <v>38</v>
      </c>
      <c r="N9" s="225"/>
      <c r="O9" s="1" t="s">
        <v>150</v>
      </c>
      <c r="P9" s="1" t="s">
        <v>168</v>
      </c>
      <c r="Q9" s="1" t="s">
        <v>176</v>
      </c>
      <c r="R9" s="1" t="s">
        <v>185</v>
      </c>
      <c r="S9" s="1" t="s">
        <v>215</v>
      </c>
      <c r="T9" s="1" t="s">
        <v>233</v>
      </c>
      <c r="U9" s="1" t="s">
        <v>242</v>
      </c>
      <c r="V9" s="1" t="s">
        <v>252</v>
      </c>
      <c r="W9" s="1" t="s">
        <v>259</v>
      </c>
      <c r="X9" s="1" t="s">
        <v>273</v>
      </c>
      <c r="Y9" s="1" t="s">
        <v>285</v>
      </c>
      <c r="Z9" s="1" t="s">
        <v>298</v>
      </c>
    </row>
    <row r="10" spans="1:26" x14ac:dyDescent="0.2">
      <c r="A10" s="7" t="s">
        <v>2</v>
      </c>
      <c r="B10" s="45">
        <f>Q10</f>
        <v>892512.59834604571</v>
      </c>
      <c r="C10" s="45">
        <f t="shared" ref="C10:K10" si="0">R10</f>
        <v>948148.67255333543</v>
      </c>
      <c r="D10" s="45">
        <f t="shared" si="0"/>
        <v>924763.49580989231</v>
      </c>
      <c r="E10" s="45">
        <f t="shared" si="0"/>
        <v>836358.30432420853</v>
      </c>
      <c r="F10" s="45">
        <f t="shared" si="0"/>
        <v>794460.46722562017</v>
      </c>
      <c r="G10" s="45">
        <f t="shared" si="0"/>
        <v>786411.86139409232</v>
      </c>
      <c r="H10" s="45">
        <f t="shared" si="0"/>
        <v>779531.05453804054</v>
      </c>
      <c r="I10" s="45">
        <f t="shared" si="0"/>
        <v>788508.98075323412</v>
      </c>
      <c r="J10" s="45">
        <f t="shared" si="0"/>
        <v>818872.93965884065</v>
      </c>
      <c r="K10" s="45">
        <f t="shared" si="0"/>
        <v>841082.60265971662</v>
      </c>
      <c r="L10" s="133">
        <f>(K10-J10)*100/J10</f>
        <v>2.712223340794357</v>
      </c>
      <c r="M10" s="137">
        <f>((K10-B10)*100)/B10</f>
        <v>-5.7623831620569019</v>
      </c>
      <c r="N10" s="137"/>
      <c r="O10" s="3">
        <v>654718.7886086161</v>
      </c>
      <c r="P10" s="3">
        <v>764147.5591823213</v>
      </c>
      <c r="Q10" s="3">
        <v>892512.59834604571</v>
      </c>
      <c r="R10" s="3">
        <v>948148.67255333543</v>
      </c>
      <c r="S10" s="3">
        <v>924763.49580989231</v>
      </c>
      <c r="T10" s="3">
        <v>836358.30432420853</v>
      </c>
      <c r="U10" s="3">
        <v>794460.46722562017</v>
      </c>
      <c r="V10" s="3">
        <v>786411.86139409232</v>
      </c>
      <c r="W10" s="3">
        <v>779531.05453804054</v>
      </c>
      <c r="X10" s="3">
        <v>788508.98075323412</v>
      </c>
      <c r="Y10" s="3">
        <v>818872.93965884065</v>
      </c>
      <c r="Z10" s="3">
        <v>841082.60265971662</v>
      </c>
    </row>
    <row r="11" spans="1:26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23"/>
      <c r="M11" s="49"/>
      <c r="N11" s="49"/>
    </row>
    <row r="12" spans="1:26" x14ac:dyDescent="0.2">
      <c r="A12" s="1" t="s">
        <v>3</v>
      </c>
      <c r="B12" s="45">
        <f t="shared" ref="B12:B39" si="1">Q12</f>
        <v>379298.34315578785</v>
      </c>
      <c r="C12" s="45">
        <f t="shared" ref="C12:C39" si="2">R12</f>
        <v>435842.06469295116</v>
      </c>
      <c r="D12" s="45">
        <f t="shared" ref="D12:D39" si="3">S12</f>
        <v>461356.41969627241</v>
      </c>
      <c r="E12" s="45">
        <f t="shared" ref="E12:E39" si="4">T12</f>
        <v>464654.79924536165</v>
      </c>
      <c r="F12" s="45">
        <f t="shared" ref="F12:F39" si="5">U12</f>
        <v>459938.48082458903</v>
      </c>
      <c r="G12" s="45">
        <f t="shared" ref="G12:G39" si="6">V12</f>
        <v>453225.09422860702</v>
      </c>
      <c r="H12" s="45">
        <f t="shared" ref="H12:H39" si="7">W12</f>
        <v>452934.84778799186</v>
      </c>
      <c r="I12" s="45">
        <f t="shared" ref="I12:I39" si="8">X12</f>
        <v>452819.49663780321</v>
      </c>
      <c r="J12" s="45">
        <f t="shared" ref="J12:J39" si="9">Y12</f>
        <v>462050.16837821429</v>
      </c>
      <c r="K12" s="45">
        <f t="shared" ref="K12:K39" si="10">Z12</f>
        <v>466017.38277981011</v>
      </c>
      <c r="L12" s="133">
        <f t="shared" ref="L12" si="11">(K12-J12)*100/J12</f>
        <v>0.8586111797168372</v>
      </c>
      <c r="M12" s="137">
        <f>((K12-B12)*100)/B12</f>
        <v>22.863015667960475</v>
      </c>
      <c r="N12" s="137"/>
      <c r="O12" s="3">
        <v>316736.73727850366</v>
      </c>
      <c r="P12" s="3">
        <v>337855.06898358365</v>
      </c>
      <c r="Q12" s="3">
        <v>379298.34315578785</v>
      </c>
      <c r="R12" s="3">
        <v>435842.06469295116</v>
      </c>
      <c r="S12" s="3">
        <v>461356.41969627241</v>
      </c>
      <c r="T12" s="3">
        <v>464654.79924536165</v>
      </c>
      <c r="U12" s="3">
        <v>459938.48082458903</v>
      </c>
      <c r="V12" s="3">
        <v>453225.09422860702</v>
      </c>
      <c r="W12" s="3">
        <v>452934.84778799186</v>
      </c>
      <c r="X12" s="3">
        <v>452819.49663780321</v>
      </c>
      <c r="Y12" s="3">
        <v>462050.16837821429</v>
      </c>
      <c r="Z12" s="3">
        <v>466017.38277981011</v>
      </c>
    </row>
    <row r="13" spans="1:26" x14ac:dyDescent="0.2">
      <c r="A13" s="1" t="s">
        <v>4</v>
      </c>
      <c r="B13" s="45">
        <f t="shared" si="1"/>
        <v>1144559.0112422316</v>
      </c>
      <c r="C13" s="45">
        <f t="shared" si="2"/>
        <v>1209032.254921068</v>
      </c>
      <c r="D13" s="45">
        <f t="shared" si="3"/>
        <v>1165581.8664326025</v>
      </c>
      <c r="E13" s="45">
        <f t="shared" si="4"/>
        <v>1052352.2313561398</v>
      </c>
      <c r="F13" s="45">
        <f t="shared" si="5"/>
        <v>989762.46383768145</v>
      </c>
      <c r="G13" s="45">
        <f t="shared" si="6"/>
        <v>1003075.3738298749</v>
      </c>
      <c r="H13" s="45">
        <f t="shared" si="7"/>
        <v>988838.6156622367</v>
      </c>
      <c r="I13" s="45">
        <f t="shared" si="8"/>
        <v>1005995.92567871</v>
      </c>
      <c r="J13" s="45">
        <f t="shared" si="9"/>
        <v>1037391.329058641</v>
      </c>
      <c r="K13" s="45">
        <f t="shared" si="10"/>
        <v>1058365.8933304483</v>
      </c>
      <c r="L13" s="133">
        <f t="shared" ref="L13:L16" si="12">(K13-J13)*100/J13</f>
        <v>2.021856524561493</v>
      </c>
      <c r="M13" s="137">
        <f t="shared" ref="M13:M16" si="13">((K13-B13)*100)/B13</f>
        <v>-7.5306836139654116</v>
      </c>
      <c r="N13" s="137"/>
      <c r="O13" s="3">
        <v>848556.87177890039</v>
      </c>
      <c r="P13" s="3">
        <v>989089.45078587253</v>
      </c>
      <c r="Q13" s="3">
        <v>1144559.0112422316</v>
      </c>
      <c r="R13" s="3">
        <v>1209032.254921068</v>
      </c>
      <c r="S13" s="3">
        <v>1165581.8664326025</v>
      </c>
      <c r="T13" s="3">
        <v>1052352.2313561398</v>
      </c>
      <c r="U13" s="3">
        <v>989762.46383768145</v>
      </c>
      <c r="V13" s="3">
        <v>1003075.3738298749</v>
      </c>
      <c r="W13" s="3">
        <v>988838.6156622367</v>
      </c>
      <c r="X13" s="3">
        <v>1005995.92567871</v>
      </c>
      <c r="Y13" s="3">
        <v>1037391.329058641</v>
      </c>
      <c r="Z13" s="3">
        <v>1058365.8933304483</v>
      </c>
    </row>
    <row r="14" spans="1:26" x14ac:dyDescent="0.2">
      <c r="A14" s="1" t="s">
        <v>5</v>
      </c>
      <c r="B14" s="45">
        <f t="shared" si="1"/>
        <v>434483.7495590715</v>
      </c>
      <c r="C14" s="45">
        <f t="shared" si="2"/>
        <v>490431.31589423533</v>
      </c>
      <c r="D14" s="45">
        <f t="shared" si="3"/>
        <v>502499.5828466544</v>
      </c>
      <c r="E14" s="45">
        <f t="shared" si="4"/>
        <v>449074.43224639678</v>
      </c>
      <c r="F14" s="45">
        <f t="shared" si="5"/>
        <v>418148.478405284</v>
      </c>
      <c r="G14" s="45">
        <f t="shared" si="6"/>
        <v>429464.59242410056</v>
      </c>
      <c r="H14" s="45">
        <f t="shared" si="7"/>
        <v>431024.39304500801</v>
      </c>
      <c r="I14" s="45">
        <f t="shared" si="8"/>
        <v>433473.55844732508</v>
      </c>
      <c r="J14" s="45">
        <f t="shared" si="9"/>
        <v>497252.81058616476</v>
      </c>
      <c r="K14" s="45">
        <f t="shared" si="10"/>
        <v>519609.41011403897</v>
      </c>
      <c r="L14" s="133">
        <f t="shared" si="12"/>
        <v>4.4960227578241554</v>
      </c>
      <c r="M14" s="137">
        <f t="shared" si="13"/>
        <v>19.592369252326655</v>
      </c>
      <c r="N14" s="137"/>
      <c r="O14" s="3">
        <v>310179.34542673436</v>
      </c>
      <c r="P14" s="3">
        <v>365050.5378189616</v>
      </c>
      <c r="Q14" s="3">
        <v>434483.7495590715</v>
      </c>
      <c r="R14" s="3">
        <v>490431.31589423533</v>
      </c>
      <c r="S14" s="3">
        <v>502499.5828466544</v>
      </c>
      <c r="T14" s="3">
        <v>449074.43224639678</v>
      </c>
      <c r="U14" s="3">
        <v>418148.478405284</v>
      </c>
      <c r="V14" s="3">
        <v>429464.59242410056</v>
      </c>
      <c r="W14" s="3">
        <v>431024.39304500801</v>
      </c>
      <c r="X14" s="3">
        <v>433473.55844732508</v>
      </c>
      <c r="Y14" s="3">
        <v>497252.81058616476</v>
      </c>
      <c r="Z14" s="3">
        <v>519609.41011403897</v>
      </c>
    </row>
    <row r="15" spans="1:26" x14ac:dyDescent="0.2">
      <c r="A15" s="1" t="s">
        <v>6</v>
      </c>
      <c r="B15" s="45">
        <f t="shared" si="1"/>
        <v>817135.93157556653</v>
      </c>
      <c r="C15" s="45">
        <f t="shared" si="2"/>
        <v>896224.80657238455</v>
      </c>
      <c r="D15" s="45">
        <f t="shared" si="3"/>
        <v>898356.57598223328</v>
      </c>
      <c r="E15" s="45">
        <f t="shared" si="4"/>
        <v>814494.73456222948</v>
      </c>
      <c r="F15" s="45">
        <f t="shared" si="5"/>
        <v>767408.0955023719</v>
      </c>
      <c r="G15" s="45">
        <f t="shared" si="6"/>
        <v>731204.08953400666</v>
      </c>
      <c r="H15" s="45">
        <f t="shared" si="7"/>
        <v>720525.35301567614</v>
      </c>
      <c r="I15" s="45">
        <f t="shared" si="8"/>
        <v>723181.08592435031</v>
      </c>
      <c r="J15" s="45">
        <f t="shared" si="9"/>
        <v>739722.34104012267</v>
      </c>
      <c r="K15" s="45">
        <f t="shared" si="10"/>
        <v>755860.35042733245</v>
      </c>
      <c r="L15" s="133">
        <f t="shared" si="12"/>
        <v>2.1816306594874697</v>
      </c>
      <c r="M15" s="137">
        <f t="shared" si="13"/>
        <v>-7.4988234858409824</v>
      </c>
      <c r="N15" s="137"/>
      <c r="O15" s="3">
        <v>603091.31759325799</v>
      </c>
      <c r="P15" s="3">
        <v>694471.15828111558</v>
      </c>
      <c r="Q15" s="3">
        <v>817135.93157556653</v>
      </c>
      <c r="R15" s="3">
        <v>896224.80657238455</v>
      </c>
      <c r="S15" s="3">
        <v>898356.57598223328</v>
      </c>
      <c r="T15" s="3">
        <v>814494.73456222948</v>
      </c>
      <c r="U15" s="3">
        <v>767408.0955023719</v>
      </c>
      <c r="V15" s="3">
        <v>731204.08953400666</v>
      </c>
      <c r="W15" s="3">
        <v>720525.35301567614</v>
      </c>
      <c r="X15" s="3">
        <v>723181.08592435031</v>
      </c>
      <c r="Y15" s="3">
        <v>739722.34104012267</v>
      </c>
      <c r="Z15" s="3">
        <v>755860.35042733245</v>
      </c>
    </row>
    <row r="16" spans="1:26" x14ac:dyDescent="0.2">
      <c r="A16" s="1" t="s">
        <v>7</v>
      </c>
      <c r="B16" s="45">
        <f t="shared" si="1"/>
        <v>761978.34999852523</v>
      </c>
      <c r="C16" s="45">
        <f t="shared" si="2"/>
        <v>837325.13091361953</v>
      </c>
      <c r="D16" s="45">
        <f t="shared" si="3"/>
        <v>854652.19156454399</v>
      </c>
      <c r="E16" s="45">
        <f t="shared" si="4"/>
        <v>816674.37291163928</v>
      </c>
      <c r="F16" s="45">
        <f t="shared" si="5"/>
        <v>777983.29222493526</v>
      </c>
      <c r="G16" s="45">
        <f t="shared" si="6"/>
        <v>764553.14243150572</v>
      </c>
      <c r="H16" s="45">
        <f t="shared" si="7"/>
        <v>775677.39975266915</v>
      </c>
      <c r="I16" s="45">
        <f t="shared" si="8"/>
        <v>778713.52671562019</v>
      </c>
      <c r="J16" s="45">
        <f t="shared" si="9"/>
        <v>795717.88668668421</v>
      </c>
      <c r="K16" s="45">
        <f t="shared" si="10"/>
        <v>815974.45078549744</v>
      </c>
      <c r="L16" s="133">
        <f t="shared" si="12"/>
        <v>2.5456967145931824</v>
      </c>
      <c r="M16" s="137">
        <f t="shared" si="13"/>
        <v>7.0863038020800353</v>
      </c>
      <c r="N16" s="137"/>
      <c r="O16" s="3">
        <v>559279.03051734832</v>
      </c>
      <c r="P16" s="3">
        <v>675545.1781940303</v>
      </c>
      <c r="Q16" s="3">
        <v>761978.34999852523</v>
      </c>
      <c r="R16" s="3">
        <v>837325.13091361953</v>
      </c>
      <c r="S16" s="3">
        <v>854652.19156454399</v>
      </c>
      <c r="T16" s="3">
        <v>816674.37291163928</v>
      </c>
      <c r="U16" s="3">
        <v>777983.29222493526</v>
      </c>
      <c r="V16" s="3">
        <v>764553.14243150572</v>
      </c>
      <c r="W16" s="3">
        <v>775677.39975266915</v>
      </c>
      <c r="X16" s="3">
        <v>778713.52671562019</v>
      </c>
      <c r="Y16" s="3">
        <v>795717.88668668421</v>
      </c>
      <c r="Z16" s="3">
        <v>815974.45078549744</v>
      </c>
    </row>
    <row r="17" spans="1:26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133"/>
      <c r="M17" s="137"/>
      <c r="N17" s="137"/>
    </row>
    <row r="18" spans="1:26" x14ac:dyDescent="0.2">
      <c r="A18" s="1" t="s">
        <v>8</v>
      </c>
      <c r="B18" s="45">
        <f t="shared" si="1"/>
        <v>536524.39708356699</v>
      </c>
      <c r="C18" s="45">
        <f t="shared" si="2"/>
        <v>609046.83038263849</v>
      </c>
      <c r="D18" s="45">
        <f t="shared" si="3"/>
        <v>609243.3001531394</v>
      </c>
      <c r="E18" s="45">
        <f t="shared" si="4"/>
        <v>553254.43565024948</v>
      </c>
      <c r="F18" s="45">
        <f t="shared" si="5"/>
        <v>524195.3294038648</v>
      </c>
      <c r="G18" s="45">
        <f t="shared" si="6"/>
        <v>485208.92916836904</v>
      </c>
      <c r="H18" s="45">
        <f t="shared" si="7"/>
        <v>480724.01362094999</v>
      </c>
      <c r="I18" s="45">
        <f t="shared" si="8"/>
        <v>467985.61220920616</v>
      </c>
      <c r="J18" s="45">
        <f t="shared" si="9"/>
        <v>462465.38913074852</v>
      </c>
      <c r="K18" s="45">
        <f t="shared" si="10"/>
        <v>452126.93032803858</v>
      </c>
      <c r="L18" s="133">
        <f t="shared" ref="L18:L39" si="14">(K18-J18)*100/J18</f>
        <v>-2.2355097366620535</v>
      </c>
      <c r="M18" s="137">
        <f t="shared" ref="M18:M39" si="15">((K18-B18)*100)/B18</f>
        <v>-15.730406150082862</v>
      </c>
      <c r="N18" s="137"/>
      <c r="O18" s="3">
        <v>384169.18762355752</v>
      </c>
      <c r="P18" s="3">
        <v>451949.24183425721</v>
      </c>
      <c r="Q18" s="3">
        <v>536524.39708356699</v>
      </c>
      <c r="R18" s="3">
        <v>609046.83038263849</v>
      </c>
      <c r="S18" s="3">
        <v>609243.3001531394</v>
      </c>
      <c r="T18" s="3">
        <v>553254.43565024948</v>
      </c>
      <c r="U18" s="3">
        <v>524195.3294038648</v>
      </c>
      <c r="V18" s="3">
        <v>485208.92916836904</v>
      </c>
      <c r="W18" s="3">
        <v>480724.01362094999</v>
      </c>
      <c r="X18" s="3">
        <v>467985.61220920616</v>
      </c>
      <c r="Y18" s="3">
        <v>462465.38913074852</v>
      </c>
      <c r="Z18" s="3">
        <v>452126.93032803858</v>
      </c>
    </row>
    <row r="19" spans="1:26" x14ac:dyDescent="0.2">
      <c r="A19" s="1" t="s">
        <v>9</v>
      </c>
      <c r="B19" s="45">
        <f t="shared" si="1"/>
        <v>726314.92447993427</v>
      </c>
      <c r="C19" s="45">
        <f t="shared" si="2"/>
        <v>799681.27115116641</v>
      </c>
      <c r="D19" s="45">
        <f t="shared" si="3"/>
        <v>762820.3734772777</v>
      </c>
      <c r="E19" s="45">
        <f t="shared" si="4"/>
        <v>731817.07215997984</v>
      </c>
      <c r="F19" s="45">
        <f t="shared" si="5"/>
        <v>713735.44581130741</v>
      </c>
      <c r="G19" s="45">
        <f t="shared" si="6"/>
        <v>708929.92680293554</v>
      </c>
      <c r="H19" s="45">
        <f t="shared" si="7"/>
        <v>720202.49090700096</v>
      </c>
      <c r="I19" s="45">
        <f t="shared" si="8"/>
        <v>736266.04236149881</v>
      </c>
      <c r="J19" s="45">
        <f t="shared" si="9"/>
        <v>759165.42938787281</v>
      </c>
      <c r="K19" s="45">
        <f t="shared" si="10"/>
        <v>777147.63610586198</v>
      </c>
      <c r="L19" s="133">
        <f t="shared" si="14"/>
        <v>2.3686809253799286</v>
      </c>
      <c r="M19" s="137">
        <f t="shared" si="15"/>
        <v>6.9987150081386007</v>
      </c>
      <c r="N19" s="137"/>
      <c r="O19" s="3">
        <v>555784.43568362028</v>
      </c>
      <c r="P19" s="3">
        <v>639603.37003521598</v>
      </c>
      <c r="Q19" s="3">
        <v>726314.92447993427</v>
      </c>
      <c r="R19" s="3">
        <v>799681.27115116641</v>
      </c>
      <c r="S19" s="3">
        <v>762820.3734772777</v>
      </c>
      <c r="T19" s="3">
        <v>731817.07215997984</v>
      </c>
      <c r="U19" s="3">
        <v>713735.44581130741</v>
      </c>
      <c r="V19" s="3">
        <v>708929.92680293554</v>
      </c>
      <c r="W19" s="3">
        <v>720202.49090700096</v>
      </c>
      <c r="X19" s="3">
        <v>736266.04236149881</v>
      </c>
      <c r="Y19" s="3">
        <v>759165.42938787281</v>
      </c>
      <c r="Z19" s="3">
        <v>777147.63610586198</v>
      </c>
    </row>
    <row r="20" spans="1:26" x14ac:dyDescent="0.2">
      <c r="A20" s="1" t="s">
        <v>10</v>
      </c>
      <c r="B20" s="45">
        <f t="shared" si="1"/>
        <v>663939.62838480563</v>
      </c>
      <c r="C20" s="45">
        <f t="shared" si="2"/>
        <v>715671.35909905296</v>
      </c>
      <c r="D20" s="45">
        <f t="shared" si="3"/>
        <v>708519.46222791297</v>
      </c>
      <c r="E20" s="45">
        <f t="shared" si="4"/>
        <v>683122.54702915787</v>
      </c>
      <c r="F20" s="45">
        <f t="shared" si="5"/>
        <v>651562.31615003466</v>
      </c>
      <c r="G20" s="45">
        <f t="shared" si="6"/>
        <v>628412.48721890664</v>
      </c>
      <c r="H20" s="45">
        <f t="shared" si="7"/>
        <v>631752.43069586391</v>
      </c>
      <c r="I20" s="45">
        <f t="shared" si="8"/>
        <v>631384.65411011025</v>
      </c>
      <c r="J20" s="45">
        <f t="shared" si="9"/>
        <v>642127.46128692629</v>
      </c>
      <c r="K20" s="45">
        <f t="shared" si="10"/>
        <v>665213.85454125993</v>
      </c>
      <c r="L20" s="133">
        <f t="shared" si="14"/>
        <v>3.5952976077467254</v>
      </c>
      <c r="M20" s="137">
        <f t="shared" si="15"/>
        <v>0.19191897907256494</v>
      </c>
      <c r="N20" s="137"/>
      <c r="O20" s="3">
        <v>497980.54793826654</v>
      </c>
      <c r="P20" s="3">
        <v>576673.84810899768</v>
      </c>
      <c r="Q20" s="3">
        <v>663939.62838480563</v>
      </c>
      <c r="R20" s="3">
        <v>715671.35909905296</v>
      </c>
      <c r="S20" s="3">
        <v>708519.46222791297</v>
      </c>
      <c r="T20" s="3">
        <v>683122.54702915787</v>
      </c>
      <c r="U20" s="3">
        <v>651562.31615003466</v>
      </c>
      <c r="V20" s="3">
        <v>628412.48721890664</v>
      </c>
      <c r="W20" s="3">
        <v>631752.43069586391</v>
      </c>
      <c r="X20" s="3">
        <v>631384.65411011025</v>
      </c>
      <c r="Y20" s="3">
        <v>642127.46128692629</v>
      </c>
      <c r="Z20" s="3">
        <v>665213.85454125993</v>
      </c>
    </row>
    <row r="21" spans="1:26" x14ac:dyDescent="0.2">
      <c r="A21" s="1" t="s">
        <v>11</v>
      </c>
      <c r="B21" s="45">
        <f t="shared" si="1"/>
        <v>719197.23718959501</v>
      </c>
      <c r="C21" s="45">
        <f t="shared" si="2"/>
        <v>768847.58608688926</v>
      </c>
      <c r="D21" s="45">
        <f t="shared" si="3"/>
        <v>725755.31678685546</v>
      </c>
      <c r="E21" s="45">
        <f t="shared" si="4"/>
        <v>664073.68984794733</v>
      </c>
      <c r="F21" s="45">
        <f t="shared" si="5"/>
        <v>638907.81260166178</v>
      </c>
      <c r="G21" s="45">
        <f t="shared" si="6"/>
        <v>624733.20355239639</v>
      </c>
      <c r="H21" s="45">
        <f t="shared" si="7"/>
        <v>627874.89118263603</v>
      </c>
      <c r="I21" s="45">
        <f t="shared" si="8"/>
        <v>628738.38205906283</v>
      </c>
      <c r="J21" s="45">
        <f t="shared" si="9"/>
        <v>655266.92152828118</v>
      </c>
      <c r="K21" s="45">
        <f t="shared" si="10"/>
        <v>654560.29880467523</v>
      </c>
      <c r="L21" s="133">
        <f t="shared" si="14"/>
        <v>-0.10783738662679491</v>
      </c>
      <c r="M21" s="137">
        <f t="shared" si="15"/>
        <v>-8.9873730101496712</v>
      </c>
      <c r="N21" s="137"/>
      <c r="O21" s="3">
        <v>505329.40456632478</v>
      </c>
      <c r="P21" s="3">
        <v>608993.91530881717</v>
      </c>
      <c r="Q21" s="3">
        <v>719197.23718959501</v>
      </c>
      <c r="R21" s="3">
        <v>768847.58608688926</v>
      </c>
      <c r="S21" s="3">
        <v>725755.31678685546</v>
      </c>
      <c r="T21" s="3">
        <v>664073.68984794733</v>
      </c>
      <c r="U21" s="3">
        <v>638907.81260166178</v>
      </c>
      <c r="V21" s="3">
        <v>624733.20355239639</v>
      </c>
      <c r="W21" s="3">
        <v>627874.89118263603</v>
      </c>
      <c r="X21" s="3">
        <v>628738.38205906283</v>
      </c>
      <c r="Y21" s="3">
        <v>655266.92152828118</v>
      </c>
      <c r="Z21" s="3">
        <v>654560.29880467523</v>
      </c>
    </row>
    <row r="22" spans="1:26" x14ac:dyDescent="0.2">
      <c r="A22" s="1" t="s">
        <v>12</v>
      </c>
      <c r="B22" s="45">
        <f t="shared" si="1"/>
        <v>729670.55771725031</v>
      </c>
      <c r="C22" s="45">
        <f t="shared" si="2"/>
        <v>816221.65664044418</v>
      </c>
      <c r="D22" s="45">
        <f t="shared" si="3"/>
        <v>803337.71532184945</v>
      </c>
      <c r="E22" s="45">
        <f t="shared" si="4"/>
        <v>718381.93749304861</v>
      </c>
      <c r="F22" s="45">
        <f t="shared" si="5"/>
        <v>686442.2294100821</v>
      </c>
      <c r="G22" s="45">
        <f t="shared" si="6"/>
        <v>624094.90739792807</v>
      </c>
      <c r="H22" s="45">
        <f t="shared" si="7"/>
        <v>624057.79897697107</v>
      </c>
      <c r="I22" s="45">
        <f t="shared" si="8"/>
        <v>620670.46755924285</v>
      </c>
      <c r="J22" s="45">
        <f t="shared" si="9"/>
        <v>603257.97522522416</v>
      </c>
      <c r="K22" s="45">
        <f t="shared" si="10"/>
        <v>608369.24119156285</v>
      </c>
      <c r="L22" s="133">
        <f t="shared" si="14"/>
        <v>0.84727698202919155</v>
      </c>
      <c r="M22" s="137">
        <f t="shared" si="15"/>
        <v>-16.624121014992646</v>
      </c>
      <c r="N22" s="137"/>
      <c r="O22" s="3">
        <v>566869.00883033487</v>
      </c>
      <c r="P22" s="3">
        <v>628776.9464240052</v>
      </c>
      <c r="Q22" s="3">
        <v>729670.55771725031</v>
      </c>
      <c r="R22" s="3">
        <v>816221.65664044418</v>
      </c>
      <c r="S22" s="3">
        <v>803337.71532184945</v>
      </c>
      <c r="T22" s="3">
        <v>718381.93749304861</v>
      </c>
      <c r="U22" s="3">
        <v>686442.2294100821</v>
      </c>
      <c r="V22" s="3">
        <v>624094.90739792807</v>
      </c>
      <c r="W22" s="3">
        <v>624057.79897697107</v>
      </c>
      <c r="X22" s="3">
        <v>620670.46755924285</v>
      </c>
      <c r="Y22" s="3">
        <v>603257.97522522416</v>
      </c>
      <c r="Z22" s="3">
        <v>608369.24119156285</v>
      </c>
    </row>
    <row r="23" spans="1:26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33"/>
      <c r="M23" s="137"/>
      <c r="N23" s="137"/>
    </row>
    <row r="24" spans="1:26" x14ac:dyDescent="0.2">
      <c r="A24" s="1" t="s">
        <v>13</v>
      </c>
      <c r="B24" s="45">
        <f t="shared" si="1"/>
        <v>765052.28019850992</v>
      </c>
      <c r="C24" s="45">
        <f t="shared" si="2"/>
        <v>817860.57458620076</v>
      </c>
      <c r="D24" s="45">
        <f t="shared" si="3"/>
        <v>761874.24402419117</v>
      </c>
      <c r="E24" s="45">
        <f t="shared" si="4"/>
        <v>674086.45604531979</v>
      </c>
      <c r="F24" s="45">
        <f t="shared" si="5"/>
        <v>640460.4143580813</v>
      </c>
      <c r="G24" s="45">
        <f t="shared" si="6"/>
        <v>641148.1825760135</v>
      </c>
      <c r="H24" s="45">
        <f t="shared" si="7"/>
        <v>643487.16926872882</v>
      </c>
      <c r="I24" s="45">
        <f t="shared" si="8"/>
        <v>657270.71067420091</v>
      </c>
      <c r="J24" s="45">
        <f t="shared" si="9"/>
        <v>681687.64074326551</v>
      </c>
      <c r="K24" s="45">
        <f t="shared" si="10"/>
        <v>697771.0053579699</v>
      </c>
      <c r="L24" s="133">
        <f t="shared" si="14"/>
        <v>2.3593451976286666</v>
      </c>
      <c r="M24" s="137">
        <f t="shared" si="15"/>
        <v>-8.7943368815373493</v>
      </c>
      <c r="N24" s="137"/>
      <c r="O24" s="3">
        <v>563411.52889821969</v>
      </c>
      <c r="P24" s="3">
        <v>666450.43406526418</v>
      </c>
      <c r="Q24" s="3">
        <v>765052.28019850992</v>
      </c>
      <c r="R24" s="3">
        <v>817860.57458620076</v>
      </c>
      <c r="S24" s="3">
        <v>761874.24402419117</v>
      </c>
      <c r="T24" s="3">
        <v>674086.45604531979</v>
      </c>
      <c r="U24" s="3">
        <v>640460.4143580813</v>
      </c>
      <c r="V24" s="3">
        <v>641148.1825760135</v>
      </c>
      <c r="W24" s="3">
        <v>643487.16926872882</v>
      </c>
      <c r="X24" s="3">
        <v>657270.71067420091</v>
      </c>
      <c r="Y24" s="3">
        <v>681687.64074326551</v>
      </c>
      <c r="Z24" s="3">
        <v>697771.0053579699</v>
      </c>
    </row>
    <row r="25" spans="1:26" x14ac:dyDescent="0.2">
      <c r="A25" s="1" t="s">
        <v>14</v>
      </c>
      <c r="B25" s="45">
        <f t="shared" si="1"/>
        <v>991255.93037146598</v>
      </c>
      <c r="C25" s="45">
        <f t="shared" si="2"/>
        <v>1093000.9905028259</v>
      </c>
      <c r="D25" s="45">
        <f t="shared" si="3"/>
        <v>1189635.7659434583</v>
      </c>
      <c r="E25" s="45">
        <f t="shared" si="4"/>
        <v>1317859.430840503</v>
      </c>
      <c r="F25" s="45">
        <f t="shared" si="5"/>
        <v>1324637.1133455711</v>
      </c>
      <c r="G25" s="45">
        <f t="shared" si="6"/>
        <v>1267236.5805168985</v>
      </c>
      <c r="H25" s="45">
        <f t="shared" si="7"/>
        <v>1267686.6254705589</v>
      </c>
      <c r="I25" s="45">
        <f t="shared" si="8"/>
        <v>1258483.2736979611</v>
      </c>
      <c r="J25" s="45">
        <f t="shared" si="9"/>
        <v>1296422.3928744756</v>
      </c>
      <c r="K25" s="45">
        <f t="shared" si="10"/>
        <v>1336449.0884448912</v>
      </c>
      <c r="L25" s="133">
        <f t="shared" si="14"/>
        <v>3.0874733258553886</v>
      </c>
      <c r="M25" s="137">
        <f t="shared" si="15"/>
        <v>34.823817693990136</v>
      </c>
      <c r="N25" s="137"/>
      <c r="O25" s="3">
        <v>735161.88109098049</v>
      </c>
      <c r="P25" s="3">
        <v>860077.20375561784</v>
      </c>
      <c r="Q25" s="3">
        <v>991255.93037146598</v>
      </c>
      <c r="R25" s="3">
        <v>1093000.9905028259</v>
      </c>
      <c r="S25" s="3">
        <v>1189635.7659434583</v>
      </c>
      <c r="T25" s="3">
        <v>1317859.430840503</v>
      </c>
      <c r="U25" s="3">
        <v>1324637.1133455711</v>
      </c>
      <c r="V25" s="3">
        <v>1267236.5805168985</v>
      </c>
      <c r="W25" s="3">
        <v>1267686.6254705589</v>
      </c>
      <c r="X25" s="3">
        <v>1258483.2736979611</v>
      </c>
      <c r="Y25" s="3">
        <v>1296422.3928744756</v>
      </c>
      <c r="Z25" s="3">
        <v>1336449.0884448912</v>
      </c>
    </row>
    <row r="26" spans="1:26" x14ac:dyDescent="0.2">
      <c r="A26" s="1" t="s">
        <v>15</v>
      </c>
      <c r="B26" s="45">
        <f t="shared" si="1"/>
        <v>685741.67633201624</v>
      </c>
      <c r="C26" s="45">
        <f t="shared" si="2"/>
        <v>755331.16094478988</v>
      </c>
      <c r="D26" s="45">
        <f t="shared" si="3"/>
        <v>758166.40581478633</v>
      </c>
      <c r="E26" s="45">
        <f t="shared" si="4"/>
        <v>732108.52100203931</v>
      </c>
      <c r="F26" s="45">
        <f t="shared" si="5"/>
        <v>719391.3122783677</v>
      </c>
      <c r="G26" s="45">
        <f t="shared" si="6"/>
        <v>720000.29507979506</v>
      </c>
      <c r="H26" s="45">
        <f t="shared" si="7"/>
        <v>725993.06208201998</v>
      </c>
      <c r="I26" s="45">
        <f t="shared" si="8"/>
        <v>729420.00481807673</v>
      </c>
      <c r="J26" s="45">
        <f t="shared" si="9"/>
        <v>752703.23872731638</v>
      </c>
      <c r="K26" s="45">
        <f t="shared" si="10"/>
        <v>764937.60209103592</v>
      </c>
      <c r="L26" s="133">
        <f t="shared" si="14"/>
        <v>1.6253900254774536</v>
      </c>
      <c r="M26" s="137">
        <f t="shared" si="15"/>
        <v>11.548944521300367</v>
      </c>
      <c r="N26" s="137"/>
      <c r="O26" s="3">
        <v>512221.6472599713</v>
      </c>
      <c r="P26" s="3">
        <v>589969.74949603889</v>
      </c>
      <c r="Q26" s="3">
        <v>685741.67633201624</v>
      </c>
      <c r="R26" s="3">
        <v>755331.16094478988</v>
      </c>
      <c r="S26" s="3">
        <v>758166.40581478633</v>
      </c>
      <c r="T26" s="3">
        <v>732108.52100203931</v>
      </c>
      <c r="U26" s="3">
        <v>719391.3122783677</v>
      </c>
      <c r="V26" s="3">
        <v>720000.29507979506</v>
      </c>
      <c r="W26" s="3">
        <v>725993.06208201998</v>
      </c>
      <c r="X26" s="3">
        <v>729420.00481807673</v>
      </c>
      <c r="Y26" s="3">
        <v>752703.23872731638</v>
      </c>
      <c r="Z26" s="3">
        <v>764937.60209103592</v>
      </c>
    </row>
    <row r="27" spans="1:26" x14ac:dyDescent="0.2">
      <c r="A27" s="1" t="s">
        <v>16</v>
      </c>
      <c r="B27" s="45">
        <f t="shared" si="1"/>
        <v>982146.62841189466</v>
      </c>
      <c r="C27" s="45">
        <f t="shared" si="2"/>
        <v>1024930.9831105468</v>
      </c>
      <c r="D27" s="45">
        <f t="shared" si="3"/>
        <v>967931.58053792687</v>
      </c>
      <c r="E27" s="45">
        <f t="shared" si="4"/>
        <v>879364.48623694421</v>
      </c>
      <c r="F27" s="45">
        <f t="shared" si="5"/>
        <v>851673.26389628195</v>
      </c>
      <c r="G27" s="45">
        <f t="shared" si="6"/>
        <v>866195.39271896344</v>
      </c>
      <c r="H27" s="45">
        <f t="shared" si="7"/>
        <v>851663.30761601485</v>
      </c>
      <c r="I27" s="45">
        <f t="shared" si="8"/>
        <v>854188.27196592768</v>
      </c>
      <c r="J27" s="45">
        <f t="shared" si="9"/>
        <v>890799.25467544631</v>
      </c>
      <c r="K27" s="45">
        <f t="shared" si="10"/>
        <v>910641.18966176873</v>
      </c>
      <c r="L27" s="133">
        <f t="shared" si="14"/>
        <v>2.2274305778973318</v>
      </c>
      <c r="M27" s="137">
        <f t="shared" si="15"/>
        <v>-7.2805258076126931</v>
      </c>
      <c r="N27" s="137"/>
      <c r="O27" s="3">
        <v>743076.69514611131</v>
      </c>
      <c r="P27" s="3">
        <v>846305.54253137705</v>
      </c>
      <c r="Q27" s="3">
        <v>982146.62841189466</v>
      </c>
      <c r="R27" s="3">
        <v>1024930.9831105468</v>
      </c>
      <c r="S27" s="3">
        <v>967931.58053792687</v>
      </c>
      <c r="T27" s="3">
        <v>879364.48623694421</v>
      </c>
      <c r="U27" s="3">
        <v>851673.26389628195</v>
      </c>
      <c r="V27" s="3">
        <v>866195.39271896344</v>
      </c>
      <c r="W27" s="3">
        <v>851663.30761601485</v>
      </c>
      <c r="X27" s="3">
        <v>854188.27196592768</v>
      </c>
      <c r="Y27" s="3">
        <v>890799.25467544631</v>
      </c>
      <c r="Z27" s="3">
        <v>910641.18966176873</v>
      </c>
    </row>
    <row r="28" spans="1:26" x14ac:dyDescent="0.2">
      <c r="A28" s="1" t="s">
        <v>17</v>
      </c>
      <c r="B28" s="45">
        <f t="shared" si="1"/>
        <v>1355658.9219330854</v>
      </c>
      <c r="C28" s="45">
        <f t="shared" si="2"/>
        <v>1546887.5540605478</v>
      </c>
      <c r="D28" s="45">
        <f t="shared" si="3"/>
        <v>1593333.009708738</v>
      </c>
      <c r="E28" s="45">
        <f t="shared" si="4"/>
        <v>1487386.376226357</v>
      </c>
      <c r="F28" s="45">
        <f t="shared" si="5"/>
        <v>1438242.5696012038</v>
      </c>
      <c r="G28" s="45">
        <f t="shared" si="6"/>
        <v>1390822.1426185176</v>
      </c>
      <c r="H28" s="45">
        <f t="shared" si="7"/>
        <v>1415445.6723240677</v>
      </c>
      <c r="I28" s="45">
        <f t="shared" si="8"/>
        <v>1443803.6884013442</v>
      </c>
      <c r="J28" s="45">
        <f t="shared" si="9"/>
        <v>1475885.3780461166</v>
      </c>
      <c r="K28" s="45">
        <f t="shared" si="10"/>
        <v>1492374.6516112683</v>
      </c>
      <c r="L28" s="133">
        <f t="shared" si="14"/>
        <v>1.1172462177910738</v>
      </c>
      <c r="M28" s="137">
        <f t="shared" si="15"/>
        <v>10.08481760908081</v>
      </c>
      <c r="N28" s="137"/>
      <c r="O28" s="3">
        <v>956566.56982196844</v>
      </c>
      <c r="P28" s="3">
        <v>1143657.846219145</v>
      </c>
      <c r="Q28" s="3">
        <v>1355658.9219330854</v>
      </c>
      <c r="R28" s="3">
        <v>1546887.5540605478</v>
      </c>
      <c r="S28" s="3">
        <v>1593333.009708738</v>
      </c>
      <c r="T28" s="3">
        <v>1487386.376226357</v>
      </c>
      <c r="U28" s="3">
        <v>1438242.5696012038</v>
      </c>
      <c r="V28" s="3">
        <v>1390822.1426185176</v>
      </c>
      <c r="W28" s="3">
        <v>1415445.6723240677</v>
      </c>
      <c r="X28" s="3">
        <v>1443803.6884013442</v>
      </c>
      <c r="Y28" s="3">
        <v>1475885.3780461166</v>
      </c>
      <c r="Z28" s="3">
        <v>1492374.6516112683</v>
      </c>
    </row>
    <row r="29" spans="1:26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133"/>
      <c r="M29" s="137"/>
      <c r="N29" s="137"/>
    </row>
    <row r="30" spans="1:26" x14ac:dyDescent="0.2">
      <c r="A30" s="1" t="s">
        <v>18</v>
      </c>
      <c r="B30" s="45">
        <f t="shared" si="1"/>
        <v>1389548.8668436806</v>
      </c>
      <c r="C30" s="45">
        <f t="shared" si="2"/>
        <v>1380190.9759505773</v>
      </c>
      <c r="D30" s="45">
        <f t="shared" si="3"/>
        <v>1297394.5276233945</v>
      </c>
      <c r="E30" s="45">
        <f t="shared" si="4"/>
        <v>1154223.8802435542</v>
      </c>
      <c r="F30" s="45">
        <f t="shared" si="5"/>
        <v>1107880.4188150582</v>
      </c>
      <c r="G30" s="45">
        <f t="shared" si="6"/>
        <v>1124472.0032847964</v>
      </c>
      <c r="H30" s="45">
        <f t="shared" si="7"/>
        <v>1105638.0331613256</v>
      </c>
      <c r="I30" s="45">
        <f t="shared" si="8"/>
        <v>1134403.2660745417</v>
      </c>
      <c r="J30" s="45">
        <f t="shared" si="9"/>
        <v>1159363.0813040121</v>
      </c>
      <c r="K30" s="45">
        <f t="shared" si="10"/>
        <v>1186005.0421548572</v>
      </c>
      <c r="L30" s="133">
        <f t="shared" si="14"/>
        <v>2.2979825113008707</v>
      </c>
      <c r="M30" s="137">
        <f t="shared" si="15"/>
        <v>-14.648194787936264</v>
      </c>
      <c r="N30" s="137"/>
      <c r="O30" s="3">
        <v>1080321.6608957034</v>
      </c>
      <c r="P30" s="3">
        <v>1232724.2343494711</v>
      </c>
      <c r="Q30" s="3">
        <v>1389548.8668436806</v>
      </c>
      <c r="R30" s="3">
        <v>1380190.9759505773</v>
      </c>
      <c r="S30" s="3">
        <v>1297394.5276233945</v>
      </c>
      <c r="T30" s="3">
        <v>1154223.8802435542</v>
      </c>
      <c r="U30" s="3">
        <v>1107880.4188150582</v>
      </c>
      <c r="V30" s="3">
        <v>1124472.0032847964</v>
      </c>
      <c r="W30" s="3">
        <v>1105638.0331613256</v>
      </c>
      <c r="X30" s="3">
        <v>1134403.2660745417</v>
      </c>
      <c r="Y30" s="3">
        <v>1159363.0813040121</v>
      </c>
      <c r="Z30" s="3">
        <v>1186005.0421548572</v>
      </c>
    </row>
    <row r="31" spans="1:26" x14ac:dyDescent="0.2">
      <c r="A31" s="1" t="s">
        <v>19</v>
      </c>
      <c r="B31" s="45">
        <f t="shared" si="1"/>
        <v>723034.65135403723</v>
      </c>
      <c r="C31" s="45">
        <f t="shared" si="2"/>
        <v>813557.00152848894</v>
      </c>
      <c r="D31" s="45">
        <f t="shared" si="3"/>
        <v>824159.73937085352</v>
      </c>
      <c r="E31" s="45">
        <f t="shared" si="4"/>
        <v>707194.43923592567</v>
      </c>
      <c r="F31" s="45">
        <f t="shared" si="5"/>
        <v>650673.5616878079</v>
      </c>
      <c r="G31" s="45">
        <f t="shared" si="6"/>
        <v>621017.49877905159</v>
      </c>
      <c r="H31" s="45">
        <f t="shared" si="7"/>
        <v>607157.10456352611</v>
      </c>
      <c r="I31" s="45">
        <f t="shared" si="8"/>
        <v>605015.09248331585</v>
      </c>
      <c r="J31" s="45">
        <f t="shared" si="9"/>
        <v>649725.63795651274</v>
      </c>
      <c r="K31" s="45">
        <f t="shared" si="10"/>
        <v>687611.61516802036</v>
      </c>
      <c r="L31" s="133">
        <f t="shared" si="14"/>
        <v>5.8310731481467863</v>
      </c>
      <c r="M31" s="137">
        <f t="shared" si="15"/>
        <v>-4.8992169489636002</v>
      </c>
      <c r="N31" s="137"/>
      <c r="O31" s="3">
        <v>478266.75195908075</v>
      </c>
      <c r="P31" s="3">
        <v>578434.86164120666</v>
      </c>
      <c r="Q31" s="3">
        <v>723034.65135403723</v>
      </c>
      <c r="R31" s="3">
        <v>813557.00152848894</v>
      </c>
      <c r="S31" s="3">
        <v>824159.73937085352</v>
      </c>
      <c r="T31" s="3">
        <v>707194.43923592567</v>
      </c>
      <c r="U31" s="3">
        <v>650673.5616878079</v>
      </c>
      <c r="V31" s="3">
        <v>621017.49877905159</v>
      </c>
      <c r="W31" s="3">
        <v>607157.10456352611</v>
      </c>
      <c r="X31" s="3">
        <v>605015.09248331585</v>
      </c>
      <c r="Y31" s="3">
        <v>649725.63795651274</v>
      </c>
      <c r="Z31" s="3">
        <v>687611.61516802036</v>
      </c>
    </row>
    <row r="32" spans="1:26" x14ac:dyDescent="0.2">
      <c r="A32" s="1" t="s">
        <v>20</v>
      </c>
      <c r="B32" s="45">
        <f t="shared" si="1"/>
        <v>1130275.9152991711</v>
      </c>
      <c r="C32" s="45">
        <f t="shared" si="2"/>
        <v>1204023.9449266687</v>
      </c>
      <c r="D32" s="45">
        <f t="shared" si="3"/>
        <v>1170154.3399759261</v>
      </c>
      <c r="E32" s="45">
        <f t="shared" si="4"/>
        <v>1121056.4211010444</v>
      </c>
      <c r="F32" s="45">
        <f t="shared" si="5"/>
        <v>1054731.042996349</v>
      </c>
      <c r="G32" s="45">
        <f t="shared" si="6"/>
        <v>1008409.4996541388</v>
      </c>
      <c r="H32" s="45">
        <f t="shared" si="7"/>
        <v>1004834.8705156399</v>
      </c>
      <c r="I32" s="45">
        <f t="shared" si="8"/>
        <v>1008540.6500668388</v>
      </c>
      <c r="J32" s="45">
        <f t="shared" si="9"/>
        <v>1022822.9063402904</v>
      </c>
      <c r="K32" s="45">
        <f t="shared" si="10"/>
        <v>1043687.1073651894</v>
      </c>
      <c r="L32" s="133">
        <f t="shared" si="14"/>
        <v>2.0398644668168435</v>
      </c>
      <c r="M32" s="137">
        <f t="shared" si="15"/>
        <v>-7.6608557929912795</v>
      </c>
      <c r="N32" s="137"/>
      <c r="O32" s="3">
        <v>813105.78694040421</v>
      </c>
      <c r="P32" s="3">
        <v>965666.54420447687</v>
      </c>
      <c r="Q32" s="3">
        <v>1130275.9152991711</v>
      </c>
      <c r="R32" s="3">
        <v>1204023.9449266687</v>
      </c>
      <c r="S32" s="3">
        <v>1170154.3399759261</v>
      </c>
      <c r="T32" s="3">
        <v>1121056.4211010444</v>
      </c>
      <c r="U32" s="3">
        <v>1054731.042996349</v>
      </c>
      <c r="V32" s="3">
        <v>1008409.4996541388</v>
      </c>
      <c r="W32" s="3">
        <v>1004834.8705156399</v>
      </c>
      <c r="X32" s="3">
        <v>1008540.6500668388</v>
      </c>
      <c r="Y32" s="3">
        <v>1022822.9063402904</v>
      </c>
      <c r="Z32" s="3">
        <v>1043687.1073651894</v>
      </c>
    </row>
    <row r="33" spans="1:26" x14ac:dyDescent="0.2">
      <c r="A33" s="1" t="s">
        <v>21</v>
      </c>
      <c r="B33" s="45">
        <f t="shared" si="1"/>
        <v>724109.28211449343</v>
      </c>
      <c r="C33" s="45">
        <f t="shared" si="2"/>
        <v>805635.39092075208</v>
      </c>
      <c r="D33" s="45">
        <f t="shared" si="3"/>
        <v>805004.64093795803</v>
      </c>
      <c r="E33" s="45">
        <f t="shared" si="4"/>
        <v>738223.91154596012</v>
      </c>
      <c r="F33" s="45">
        <f t="shared" si="5"/>
        <v>716182.86707946088</v>
      </c>
      <c r="G33" s="45">
        <f t="shared" si="6"/>
        <v>697591.54938688467</v>
      </c>
      <c r="H33" s="45">
        <f t="shared" si="7"/>
        <v>698412.08277942764</v>
      </c>
      <c r="I33" s="45">
        <f t="shared" si="8"/>
        <v>695876.14871971461</v>
      </c>
      <c r="J33" s="45">
        <f t="shared" si="9"/>
        <v>699586.96173438383</v>
      </c>
      <c r="K33" s="45">
        <f t="shared" si="10"/>
        <v>696954.42637138825</v>
      </c>
      <c r="L33" s="133">
        <f t="shared" si="14"/>
        <v>-0.37629851712346357</v>
      </c>
      <c r="M33" s="137">
        <f t="shared" si="15"/>
        <v>-3.7501046339040784</v>
      </c>
      <c r="N33" s="137"/>
      <c r="O33" s="3">
        <v>508100.71938736126</v>
      </c>
      <c r="P33" s="3">
        <v>597483.11413472716</v>
      </c>
      <c r="Q33" s="3">
        <v>724109.28211449343</v>
      </c>
      <c r="R33" s="3">
        <v>805635.39092075208</v>
      </c>
      <c r="S33" s="3">
        <v>805004.64093795803</v>
      </c>
      <c r="T33" s="3">
        <v>738223.91154596012</v>
      </c>
      <c r="U33" s="3">
        <v>716182.86707946088</v>
      </c>
      <c r="V33" s="3">
        <v>697591.54938688467</v>
      </c>
      <c r="W33" s="3">
        <v>698412.08277942764</v>
      </c>
      <c r="X33" s="3">
        <v>695876.14871971461</v>
      </c>
      <c r="Y33" s="3">
        <v>699586.96173438383</v>
      </c>
      <c r="Z33" s="3">
        <v>696954.42637138825</v>
      </c>
    </row>
    <row r="34" spans="1:26" x14ac:dyDescent="0.2">
      <c r="A34" s="1" t="s">
        <v>22</v>
      </c>
      <c r="B34" s="45">
        <f t="shared" si="1"/>
        <v>599052.11009174318</v>
      </c>
      <c r="C34" s="45">
        <f t="shared" si="2"/>
        <v>647591.37803979369</v>
      </c>
      <c r="D34" s="45">
        <f t="shared" si="3"/>
        <v>654715.51484873716</v>
      </c>
      <c r="E34" s="45">
        <f t="shared" si="4"/>
        <v>607400.24478958477</v>
      </c>
      <c r="F34" s="45">
        <f t="shared" si="5"/>
        <v>528216.3336538804</v>
      </c>
      <c r="G34" s="45">
        <f t="shared" si="6"/>
        <v>509281.88791400456</v>
      </c>
      <c r="H34" s="45">
        <f t="shared" si="7"/>
        <v>510903.11754906049</v>
      </c>
      <c r="I34" s="45">
        <f t="shared" si="8"/>
        <v>518339.36708632775</v>
      </c>
      <c r="J34" s="45">
        <f t="shared" si="9"/>
        <v>493428.05050053319</v>
      </c>
      <c r="K34" s="45">
        <f t="shared" si="10"/>
        <v>493694.46743929363</v>
      </c>
      <c r="L34" s="133">
        <f t="shared" si="14"/>
        <v>5.3993067173660078E-2</v>
      </c>
      <c r="M34" s="137">
        <f t="shared" si="15"/>
        <v>-17.587391960995568</v>
      </c>
      <c r="N34" s="137"/>
      <c r="O34" s="3">
        <v>418291.8401701072</v>
      </c>
      <c r="P34" s="3">
        <v>503565.80924057384</v>
      </c>
      <c r="Q34" s="3">
        <v>599052.11009174318</v>
      </c>
      <c r="R34" s="3">
        <v>647591.37803979369</v>
      </c>
      <c r="S34" s="3">
        <v>654715.51484873716</v>
      </c>
      <c r="T34" s="3">
        <v>607400.24478958477</v>
      </c>
      <c r="U34" s="3">
        <v>528216.3336538804</v>
      </c>
      <c r="V34" s="3">
        <v>509281.88791400456</v>
      </c>
      <c r="W34" s="3">
        <v>510903.11754906049</v>
      </c>
      <c r="X34" s="3">
        <v>518339.36708632775</v>
      </c>
      <c r="Y34" s="3">
        <v>493428.05050053319</v>
      </c>
      <c r="Z34" s="3">
        <v>493694.46743929363</v>
      </c>
    </row>
    <row r="35" spans="1:26" x14ac:dyDescent="0.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33"/>
      <c r="M35" s="137"/>
      <c r="N35" s="137"/>
    </row>
    <row r="36" spans="1:26" x14ac:dyDescent="0.2">
      <c r="A36" s="1" t="s">
        <v>23</v>
      </c>
      <c r="B36" s="45">
        <f t="shared" si="1"/>
        <v>2163683.8000708967</v>
      </c>
      <c r="C36" s="45">
        <f t="shared" si="2"/>
        <v>2381288.0201913482</v>
      </c>
      <c r="D36" s="45">
        <f t="shared" si="3"/>
        <v>2371857.0091270772</v>
      </c>
      <c r="E36" s="45">
        <f t="shared" si="4"/>
        <v>2210093.1225583716</v>
      </c>
      <c r="F36" s="45">
        <f t="shared" si="5"/>
        <v>2109320.3004796812</v>
      </c>
      <c r="G36" s="45">
        <f t="shared" si="6"/>
        <v>1930857.7247270464</v>
      </c>
      <c r="H36" s="45">
        <f t="shared" si="7"/>
        <v>1893999.8890183675</v>
      </c>
      <c r="I36" s="45">
        <f t="shared" si="8"/>
        <v>1858439.8644519749</v>
      </c>
      <c r="J36" s="45">
        <f t="shared" si="9"/>
        <v>1890875.6142988577</v>
      </c>
      <c r="K36" s="45">
        <f t="shared" si="10"/>
        <v>1856142.9564488188</v>
      </c>
      <c r="L36" s="133">
        <f t="shared" si="14"/>
        <v>-1.8368557713362827</v>
      </c>
      <c r="M36" s="137">
        <f t="shared" si="15"/>
        <v>-14.213760976164856</v>
      </c>
      <c r="N36" s="137"/>
      <c r="O36" s="3">
        <v>1571944.9425903067</v>
      </c>
      <c r="P36" s="3">
        <v>1839882.8211107631</v>
      </c>
      <c r="Q36" s="3">
        <v>2163683.8000708967</v>
      </c>
      <c r="R36" s="3">
        <v>2381288.0201913482</v>
      </c>
      <c r="S36" s="3">
        <v>2371857.0091270772</v>
      </c>
      <c r="T36" s="3">
        <v>2210093.1225583716</v>
      </c>
      <c r="U36" s="3">
        <v>2109320.3004796812</v>
      </c>
      <c r="V36" s="3">
        <v>1930857.7247270464</v>
      </c>
      <c r="W36" s="3">
        <v>1893999.8890183675</v>
      </c>
      <c r="X36" s="3">
        <v>1858439.8644519749</v>
      </c>
      <c r="Y36" s="3">
        <v>1890875.6142988577</v>
      </c>
      <c r="Z36" s="3">
        <v>1856142.9564488188</v>
      </c>
    </row>
    <row r="37" spans="1:26" x14ac:dyDescent="0.2">
      <c r="A37" s="1" t="s">
        <v>24</v>
      </c>
      <c r="B37" s="45">
        <f t="shared" si="1"/>
        <v>649851.77406223083</v>
      </c>
      <c r="C37" s="45">
        <f t="shared" si="2"/>
        <v>700491.66009440518</v>
      </c>
      <c r="D37" s="45">
        <f t="shared" si="3"/>
        <v>665064.43127214059</v>
      </c>
      <c r="E37" s="45">
        <f t="shared" si="4"/>
        <v>602179.38004212617</v>
      </c>
      <c r="F37" s="45">
        <f t="shared" si="5"/>
        <v>576817.58477054152</v>
      </c>
      <c r="G37" s="45">
        <f t="shared" si="6"/>
        <v>555299.27274886589</v>
      </c>
      <c r="H37" s="45">
        <f t="shared" si="7"/>
        <v>559316.90321905806</v>
      </c>
      <c r="I37" s="45">
        <f t="shared" si="8"/>
        <v>558772.74162798212</v>
      </c>
      <c r="J37" s="45">
        <f t="shared" si="9"/>
        <v>567191.87268678041</v>
      </c>
      <c r="K37" s="45">
        <f t="shared" si="10"/>
        <v>569839.53885164775</v>
      </c>
      <c r="L37" s="133">
        <f t="shared" si="14"/>
        <v>0.46680255701221307</v>
      </c>
      <c r="M37" s="137">
        <f t="shared" si="15"/>
        <v>-12.312382362277122</v>
      </c>
      <c r="N37" s="137"/>
      <c r="O37" s="3">
        <v>477079.46823921311</v>
      </c>
      <c r="P37" s="3">
        <v>558038.93167457741</v>
      </c>
      <c r="Q37" s="3">
        <v>649851.77406223083</v>
      </c>
      <c r="R37" s="3">
        <v>700491.66009440518</v>
      </c>
      <c r="S37" s="3">
        <v>665064.43127214059</v>
      </c>
      <c r="T37" s="3">
        <v>602179.38004212617</v>
      </c>
      <c r="U37" s="3">
        <v>576817.58477054152</v>
      </c>
      <c r="V37" s="3">
        <v>555299.27274886589</v>
      </c>
      <c r="W37" s="3">
        <v>559316.90321905806</v>
      </c>
      <c r="X37" s="3">
        <v>558772.74162798212</v>
      </c>
      <c r="Y37" s="3">
        <v>567191.87268678041</v>
      </c>
      <c r="Z37" s="3">
        <v>569839.53885164775</v>
      </c>
    </row>
    <row r="38" spans="1:26" x14ac:dyDescent="0.2">
      <c r="A38" s="1" t="s">
        <v>25</v>
      </c>
      <c r="B38" s="45">
        <f t="shared" si="1"/>
        <v>520446.31290258555</v>
      </c>
      <c r="C38" s="45">
        <f t="shared" si="2"/>
        <v>554830.79997145513</v>
      </c>
      <c r="D38" s="45">
        <f t="shared" si="3"/>
        <v>551208.06474717089</v>
      </c>
      <c r="E38" s="45">
        <f t="shared" si="4"/>
        <v>501569.75798464334</v>
      </c>
      <c r="F38" s="45">
        <f t="shared" si="5"/>
        <v>470901.38696646987</v>
      </c>
      <c r="G38" s="45">
        <f t="shared" si="6"/>
        <v>430707.09203896555</v>
      </c>
      <c r="H38" s="45">
        <f t="shared" si="7"/>
        <v>424704.81149691256</v>
      </c>
      <c r="I38" s="45">
        <f t="shared" si="8"/>
        <v>420301.17357158201</v>
      </c>
      <c r="J38" s="45">
        <f t="shared" si="9"/>
        <v>418999.54980527156</v>
      </c>
      <c r="K38" s="45">
        <f t="shared" si="10"/>
        <v>427906.29718688841</v>
      </c>
      <c r="L38" s="133">
        <f t="shared" si="14"/>
        <v>2.125717649519248</v>
      </c>
      <c r="M38" s="137">
        <f t="shared" si="15"/>
        <v>-17.780895631595783</v>
      </c>
      <c r="N38" s="137"/>
      <c r="O38" s="3">
        <v>395933.3318530434</v>
      </c>
      <c r="P38" s="3">
        <v>446606.32341037603</v>
      </c>
      <c r="Q38" s="3">
        <v>520446.31290258555</v>
      </c>
      <c r="R38" s="3">
        <v>554830.79997145513</v>
      </c>
      <c r="S38" s="3">
        <v>551208.06474717089</v>
      </c>
      <c r="T38" s="3">
        <v>501569.75798464334</v>
      </c>
      <c r="U38" s="3">
        <v>470901.38696646987</v>
      </c>
      <c r="V38" s="3">
        <v>430707.09203896555</v>
      </c>
      <c r="W38" s="3">
        <v>424704.81149691256</v>
      </c>
      <c r="X38" s="3">
        <v>420301.17357158201</v>
      </c>
      <c r="Y38" s="3">
        <v>418999.54980527156</v>
      </c>
      <c r="Z38" s="3">
        <v>427906.29718688841</v>
      </c>
    </row>
    <row r="39" spans="1:26" x14ac:dyDescent="0.2">
      <c r="A39" s="15" t="s">
        <v>26</v>
      </c>
      <c r="B39" s="45">
        <f t="shared" si="1"/>
        <v>3202151.6624843162</v>
      </c>
      <c r="C39" s="45">
        <f t="shared" si="2"/>
        <v>3053597.0243748021</v>
      </c>
      <c r="D39" s="45">
        <f t="shared" si="3"/>
        <v>2902351.2132822475</v>
      </c>
      <c r="E39" s="45">
        <f t="shared" si="4"/>
        <v>2720922.0420912802</v>
      </c>
      <c r="F39" s="45">
        <f t="shared" si="5"/>
        <v>2454224.8984736032</v>
      </c>
      <c r="G39" s="45">
        <f t="shared" si="6"/>
        <v>2307518.0381277972</v>
      </c>
      <c r="H39" s="45">
        <f t="shared" si="7"/>
        <v>2292808.3565380871</v>
      </c>
      <c r="I39" s="45">
        <f t="shared" si="8"/>
        <v>2285799.780594802</v>
      </c>
      <c r="J39" s="45">
        <f t="shared" si="9"/>
        <v>2330432.6234896318</v>
      </c>
      <c r="K39" s="45">
        <f t="shared" si="10"/>
        <v>2379570.1797747863</v>
      </c>
      <c r="L39" s="133">
        <f t="shared" si="14"/>
        <v>2.1085164956013651</v>
      </c>
      <c r="M39" s="137">
        <f t="shared" si="15"/>
        <v>-25.688398596066147</v>
      </c>
      <c r="N39" s="137"/>
      <c r="O39" s="3">
        <v>2179866.7846515495</v>
      </c>
      <c r="P39" s="3">
        <v>2656010.3245967431</v>
      </c>
      <c r="Q39" s="3">
        <v>3202151.6624843162</v>
      </c>
      <c r="R39" s="3">
        <v>3053597.0243748021</v>
      </c>
      <c r="S39" s="3">
        <v>2902351.2132822475</v>
      </c>
      <c r="T39" s="3">
        <v>2720922.0420912802</v>
      </c>
      <c r="U39" s="3">
        <v>2454224.8984736032</v>
      </c>
      <c r="V39" s="3">
        <v>2307518.0381277972</v>
      </c>
      <c r="W39" s="3">
        <v>2292808.3565380871</v>
      </c>
      <c r="X39" s="3">
        <v>2285799.780594802</v>
      </c>
      <c r="Y39" s="3">
        <v>2330432.6234896318</v>
      </c>
      <c r="Z39" s="3">
        <v>2379570.1797747863</v>
      </c>
    </row>
    <row r="40" spans="1:26" x14ac:dyDescent="0.2">
      <c r="A40" s="1" t="s">
        <v>223</v>
      </c>
      <c r="B40" s="16"/>
      <c r="C40" s="16"/>
      <c r="D40" s="16"/>
      <c r="E40" s="40"/>
      <c r="F40" s="40"/>
      <c r="G40" s="40"/>
      <c r="H40" s="40"/>
      <c r="I40" s="40"/>
      <c r="J40" s="40"/>
      <c r="K40" s="40"/>
      <c r="L40" s="40"/>
      <c r="M40" s="16"/>
      <c r="N40" s="7"/>
    </row>
    <row r="41" spans="1:26" x14ac:dyDescent="0.2">
      <c r="A41" s="1" t="s">
        <v>145</v>
      </c>
      <c r="E41" s="35"/>
      <c r="F41" s="35"/>
      <c r="G41" s="35"/>
      <c r="H41" s="35"/>
      <c r="I41" s="35"/>
      <c r="J41" s="35"/>
      <c r="K41" s="35"/>
      <c r="L41" s="35"/>
    </row>
    <row r="42" spans="1:26" x14ac:dyDescent="0.2">
      <c r="E42" s="35"/>
      <c r="F42" s="35"/>
      <c r="G42" s="35"/>
      <c r="H42" s="35"/>
      <c r="I42" s="35"/>
      <c r="J42" s="35"/>
      <c r="K42" s="35"/>
      <c r="L42" s="35"/>
    </row>
    <row r="43" spans="1:26" x14ac:dyDescent="0.2">
      <c r="A43" s="7"/>
      <c r="E43" s="35"/>
      <c r="F43" s="35"/>
      <c r="G43" s="35"/>
      <c r="H43" s="35"/>
      <c r="I43" s="35"/>
      <c r="J43" s="35"/>
      <c r="K43" s="35"/>
      <c r="L43" s="35"/>
    </row>
    <row r="44" spans="1:26" x14ac:dyDescent="0.2">
      <c r="E44" s="35"/>
      <c r="F44" s="35"/>
      <c r="G44" s="35"/>
      <c r="H44" s="35"/>
      <c r="I44" s="35"/>
      <c r="J44" s="35"/>
      <c r="K44" s="35"/>
      <c r="L44" s="35"/>
    </row>
    <row r="45" spans="1:26" x14ac:dyDescent="0.2">
      <c r="E45" s="35"/>
      <c r="F45" s="35"/>
      <c r="G45" s="35"/>
      <c r="H45" s="35"/>
      <c r="I45" s="35"/>
      <c r="J45" s="35"/>
      <c r="K45" s="35"/>
      <c r="L45" s="35"/>
    </row>
    <row r="46" spans="1:26" x14ac:dyDescent="0.2">
      <c r="E46" s="35"/>
      <c r="F46" s="35"/>
      <c r="G46" s="35"/>
      <c r="H46" s="35"/>
      <c r="I46" s="35"/>
      <c r="J46" s="35"/>
      <c r="K46" s="35"/>
      <c r="L46" s="35"/>
    </row>
    <row r="47" spans="1:26" x14ac:dyDescent="0.2">
      <c r="E47" s="35"/>
      <c r="F47" s="35"/>
      <c r="G47" s="35"/>
      <c r="H47" s="35"/>
      <c r="I47" s="35"/>
      <c r="J47" s="35"/>
      <c r="K47" s="35"/>
      <c r="L47" s="35"/>
    </row>
    <row r="48" spans="1:26" x14ac:dyDescent="0.2">
      <c r="E48" s="35"/>
      <c r="F48" s="35"/>
      <c r="G48" s="35"/>
      <c r="H48" s="35"/>
      <c r="I48" s="35"/>
      <c r="J48" s="35"/>
      <c r="K48" s="35"/>
      <c r="L48" s="35"/>
    </row>
    <row r="49" spans="5:12" x14ac:dyDescent="0.2">
      <c r="E49" s="35"/>
      <c r="F49" s="35"/>
      <c r="G49" s="35"/>
      <c r="H49" s="35"/>
      <c r="I49" s="35"/>
      <c r="J49" s="35"/>
      <c r="K49" s="35"/>
      <c r="L49" s="35"/>
    </row>
    <row r="50" spans="5:12" x14ac:dyDescent="0.2">
      <c r="E50" s="35"/>
      <c r="F50" s="35"/>
      <c r="G50" s="35"/>
      <c r="H50" s="35"/>
      <c r="I50" s="35"/>
      <c r="J50" s="35"/>
      <c r="K50" s="35"/>
      <c r="L50" s="35"/>
    </row>
    <row r="51" spans="5:12" x14ac:dyDescent="0.2">
      <c r="E51" s="35"/>
      <c r="F51" s="35"/>
      <c r="G51" s="35"/>
      <c r="H51" s="35"/>
      <c r="I51" s="35"/>
      <c r="J51" s="35"/>
      <c r="K51" s="35"/>
      <c r="L51" s="35"/>
    </row>
    <row r="52" spans="5:12" x14ac:dyDescent="0.2">
      <c r="E52" s="35"/>
      <c r="F52" s="35"/>
      <c r="G52" s="35"/>
      <c r="H52" s="35"/>
      <c r="I52" s="35"/>
      <c r="J52" s="35"/>
      <c r="K52" s="35"/>
      <c r="L52" s="35"/>
    </row>
    <row r="53" spans="5:12" x14ac:dyDescent="0.2">
      <c r="E53" s="35"/>
      <c r="F53" s="35"/>
      <c r="G53" s="35"/>
      <c r="H53" s="35"/>
      <c r="I53" s="35"/>
      <c r="J53" s="35"/>
      <c r="K53" s="35"/>
      <c r="L53" s="35"/>
    </row>
    <row r="54" spans="5:12" x14ac:dyDescent="0.2">
      <c r="E54" s="35"/>
      <c r="F54" s="35"/>
      <c r="G54" s="35"/>
      <c r="H54" s="35"/>
      <c r="I54" s="35"/>
      <c r="J54" s="35"/>
      <c r="K54" s="35"/>
      <c r="L54" s="35"/>
    </row>
    <row r="55" spans="5:12" x14ac:dyDescent="0.2">
      <c r="E55" s="35"/>
      <c r="F55" s="35"/>
      <c r="G55" s="35"/>
      <c r="H55" s="35"/>
      <c r="I55" s="35"/>
      <c r="J55" s="35"/>
      <c r="K55" s="35"/>
      <c r="L55" s="35"/>
    </row>
    <row r="56" spans="5:12" x14ac:dyDescent="0.2">
      <c r="E56" s="35"/>
      <c r="F56" s="35"/>
      <c r="G56" s="35"/>
      <c r="H56" s="35"/>
      <c r="I56" s="35"/>
      <c r="J56" s="35"/>
      <c r="K56" s="35"/>
      <c r="L56" s="35"/>
    </row>
    <row r="57" spans="5:12" x14ac:dyDescent="0.2">
      <c r="E57" s="35"/>
      <c r="F57" s="35"/>
      <c r="G57" s="35"/>
      <c r="H57" s="35"/>
      <c r="I57" s="35"/>
      <c r="J57" s="35"/>
      <c r="K57" s="35"/>
      <c r="L57" s="35"/>
    </row>
    <row r="58" spans="5:12" x14ac:dyDescent="0.2">
      <c r="E58" s="35"/>
      <c r="F58" s="35"/>
      <c r="G58" s="35"/>
      <c r="H58" s="35"/>
      <c r="I58" s="35"/>
      <c r="J58" s="35"/>
      <c r="K58" s="35"/>
      <c r="L58" s="35"/>
    </row>
    <row r="59" spans="5:12" x14ac:dyDescent="0.2">
      <c r="E59" s="35"/>
      <c r="F59" s="35"/>
      <c r="G59" s="35"/>
      <c r="H59" s="35"/>
      <c r="I59" s="35"/>
      <c r="J59" s="35"/>
      <c r="K59" s="35"/>
      <c r="L59" s="35"/>
    </row>
    <row r="60" spans="5:12" x14ac:dyDescent="0.2">
      <c r="E60" s="35"/>
      <c r="F60" s="35"/>
      <c r="G60" s="35"/>
      <c r="H60" s="35"/>
      <c r="I60" s="35"/>
      <c r="J60" s="35"/>
      <c r="K60" s="35"/>
      <c r="L60" s="35"/>
    </row>
    <row r="61" spans="5:12" x14ac:dyDescent="0.2">
      <c r="E61" s="35"/>
      <c r="F61" s="35"/>
      <c r="G61" s="35"/>
      <c r="H61" s="35"/>
      <c r="I61" s="35"/>
      <c r="J61" s="35"/>
      <c r="K61" s="35"/>
      <c r="L61" s="35"/>
    </row>
    <row r="62" spans="5:12" x14ac:dyDescent="0.2">
      <c r="E62" s="35"/>
      <c r="F62" s="35"/>
      <c r="G62" s="35"/>
      <c r="H62" s="35"/>
      <c r="I62" s="35"/>
      <c r="J62" s="35"/>
      <c r="K62" s="35"/>
      <c r="L62" s="35"/>
    </row>
    <row r="63" spans="5:12" x14ac:dyDescent="0.2">
      <c r="E63" s="35"/>
      <c r="F63" s="35"/>
      <c r="G63" s="35"/>
      <c r="H63" s="35"/>
      <c r="I63" s="35"/>
      <c r="J63" s="35"/>
      <c r="K63" s="35"/>
      <c r="L63" s="35"/>
    </row>
    <row r="64" spans="5:12" x14ac:dyDescent="0.2">
      <c r="E64" s="35"/>
      <c r="F64" s="35"/>
      <c r="G64" s="35"/>
      <c r="H64" s="35"/>
      <c r="I64" s="35"/>
      <c r="J64" s="35"/>
      <c r="K64" s="35"/>
      <c r="L64" s="35"/>
    </row>
    <row r="65" spans="5:12" x14ac:dyDescent="0.2">
      <c r="E65" s="35"/>
      <c r="F65" s="35"/>
      <c r="G65" s="35"/>
      <c r="H65" s="35"/>
      <c r="I65" s="35"/>
      <c r="J65" s="35"/>
      <c r="K65" s="35"/>
      <c r="L65" s="35"/>
    </row>
    <row r="66" spans="5:12" x14ac:dyDescent="0.2">
      <c r="E66" s="35"/>
      <c r="F66" s="35"/>
      <c r="G66" s="35"/>
      <c r="H66" s="35"/>
      <c r="I66" s="35"/>
      <c r="J66" s="35"/>
      <c r="K66" s="35"/>
      <c r="L66" s="35"/>
    </row>
    <row r="67" spans="5:12" x14ac:dyDescent="0.2">
      <c r="E67" s="35"/>
      <c r="F67" s="35"/>
      <c r="G67" s="35"/>
      <c r="H67" s="35"/>
      <c r="I67" s="35"/>
      <c r="J67" s="35"/>
      <c r="K67" s="35"/>
      <c r="L67" s="35"/>
    </row>
  </sheetData>
  <mergeCells count="2">
    <mergeCell ref="A4:M4"/>
    <mergeCell ref="L7:M7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AK336"/>
  <sheetViews>
    <sheetView tabSelected="1" zoomScaleNormal="100" workbookViewId="0">
      <selection activeCell="AA32" sqref="AA32"/>
    </sheetView>
  </sheetViews>
  <sheetFormatPr defaultColWidth="8" defaultRowHeight="12.75" x14ac:dyDescent="0.2"/>
  <cols>
    <col min="1" max="1" width="12.5" style="79" bestFit="1" customWidth="1"/>
    <col min="2" max="11" width="12.625" style="79" customWidth="1"/>
    <col min="12" max="13" width="6.625" style="79" customWidth="1"/>
    <col min="14" max="14" width="8" style="79" customWidth="1"/>
    <col min="15" max="15" width="8.875" style="79" bestFit="1" customWidth="1"/>
    <col min="16" max="16" width="8" style="79" customWidth="1"/>
    <col min="17" max="17" width="8.625" style="79" customWidth="1"/>
    <col min="18" max="18" width="8" style="79"/>
    <col min="19" max="19" width="10.125" style="79" bestFit="1" customWidth="1"/>
    <col min="20" max="20" width="8" style="79"/>
    <col min="21" max="21" width="10.875" style="79" customWidth="1"/>
    <col min="22" max="22" width="8" style="79"/>
    <col min="23" max="23" width="11" style="79" customWidth="1"/>
    <col min="24" max="24" width="8" style="79"/>
    <col min="25" max="25" width="11.5" style="79" customWidth="1"/>
    <col min="26" max="26" width="8" style="79"/>
    <col min="27" max="27" width="10.375" style="79" customWidth="1"/>
    <col min="28" max="28" width="8" style="79"/>
    <col min="29" max="29" width="9" style="79" bestFit="1" customWidth="1"/>
    <col min="30" max="30" width="8" style="79"/>
    <col min="31" max="31" width="9" style="79" bestFit="1" customWidth="1"/>
    <col min="32" max="32" width="8" style="79"/>
    <col min="33" max="33" width="9" style="79" bestFit="1" customWidth="1"/>
    <col min="34" max="34" width="8" style="79"/>
    <col min="35" max="35" width="9" style="79" bestFit="1" customWidth="1"/>
    <col min="36" max="36" width="8" style="79"/>
    <col min="37" max="37" width="9" style="79" bestFit="1" customWidth="1"/>
    <col min="38" max="16384" width="8" style="79"/>
  </cols>
  <sheetData>
    <row r="1" spans="1:37" x14ac:dyDescent="0.2">
      <c r="A1" s="77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37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37" x14ac:dyDescent="0.2">
      <c r="A3" s="132" t="s">
        <v>146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37" s="3" customFormat="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37" ht="13.5" thickBot="1" x14ac:dyDescent="0.25">
      <c r="A5" s="77"/>
      <c r="B5" s="77"/>
      <c r="C5" s="77"/>
      <c r="D5" s="77"/>
      <c r="E5" s="77"/>
      <c r="F5" s="77"/>
      <c r="G5" s="238"/>
      <c r="H5" s="239"/>
      <c r="I5" s="77"/>
      <c r="J5" s="77"/>
      <c r="K5" s="77"/>
      <c r="L5" s="77"/>
      <c r="M5" s="77"/>
    </row>
    <row r="6" spans="1:37" ht="13.5" thickTop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O6" s="114" t="s">
        <v>111</v>
      </c>
      <c r="Q6" s="114" t="s">
        <v>111</v>
      </c>
      <c r="S6" s="114" t="s">
        <v>111</v>
      </c>
      <c r="U6" s="114" t="s">
        <v>111</v>
      </c>
      <c r="W6" s="79" t="s">
        <v>111</v>
      </c>
      <c r="Y6" s="79" t="s">
        <v>111</v>
      </c>
      <c r="AA6" s="79" t="s">
        <v>111</v>
      </c>
      <c r="AC6" s="79" t="s">
        <v>111</v>
      </c>
      <c r="AE6" s="79" t="s">
        <v>111</v>
      </c>
      <c r="AG6" s="79" t="s">
        <v>111</v>
      </c>
      <c r="AI6" s="79" t="s">
        <v>111</v>
      </c>
      <c r="AK6" s="79" t="s">
        <v>111</v>
      </c>
    </row>
    <row r="7" spans="1:37" x14ac:dyDescent="0.2">
      <c r="A7" s="81"/>
      <c r="B7" s="78"/>
      <c r="C7" s="78"/>
      <c r="D7" s="78"/>
      <c r="E7" s="78"/>
      <c r="F7" s="78"/>
      <c r="G7" s="78"/>
      <c r="H7" s="78"/>
      <c r="I7" s="78"/>
      <c r="J7" s="78"/>
      <c r="K7" s="78"/>
      <c r="L7" s="169" t="s">
        <v>27</v>
      </c>
      <c r="M7" s="169"/>
      <c r="O7" s="114" t="s">
        <v>42</v>
      </c>
      <c r="Q7" s="114" t="s">
        <v>42</v>
      </c>
      <c r="S7" s="114" t="s">
        <v>42</v>
      </c>
      <c r="U7" s="114" t="s">
        <v>42</v>
      </c>
      <c r="W7" s="79" t="s">
        <v>42</v>
      </c>
      <c r="Y7" s="79" t="s">
        <v>42</v>
      </c>
      <c r="AA7" s="79" t="s">
        <v>42</v>
      </c>
      <c r="AC7" s="79" t="s">
        <v>42</v>
      </c>
      <c r="AE7" s="79" t="s">
        <v>42</v>
      </c>
      <c r="AG7" s="79" t="s">
        <v>42</v>
      </c>
      <c r="AI7" s="79" t="s">
        <v>42</v>
      </c>
      <c r="AK7" s="79" t="s">
        <v>42</v>
      </c>
    </row>
    <row r="8" spans="1:37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97" t="s">
        <v>39</v>
      </c>
      <c r="M8" s="97" t="s">
        <v>40</v>
      </c>
      <c r="O8" s="114" t="s">
        <v>110</v>
      </c>
      <c r="Q8" s="114" t="s">
        <v>110</v>
      </c>
      <c r="S8" s="114" t="s">
        <v>110</v>
      </c>
      <c r="U8" s="114" t="s">
        <v>110</v>
      </c>
      <c r="W8" s="79" t="s">
        <v>110</v>
      </c>
      <c r="Y8" s="79" t="s">
        <v>110</v>
      </c>
      <c r="AA8" s="79" t="s">
        <v>110</v>
      </c>
      <c r="AC8" s="79" t="s">
        <v>110</v>
      </c>
      <c r="AE8" s="79" t="s">
        <v>110</v>
      </c>
      <c r="AG8" s="79" t="s">
        <v>110</v>
      </c>
      <c r="AI8" s="79" t="s">
        <v>110</v>
      </c>
      <c r="AK8" s="79" t="s">
        <v>110</v>
      </c>
    </row>
    <row r="9" spans="1:37" ht="13.5" thickBot="1" x14ac:dyDescent="0.25">
      <c r="A9" s="83" t="s">
        <v>1</v>
      </c>
      <c r="B9" s="220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84" t="s">
        <v>38</v>
      </c>
      <c r="M9" s="84" t="s">
        <v>38</v>
      </c>
      <c r="O9" s="114" t="s">
        <v>150</v>
      </c>
      <c r="Q9" s="114" t="s">
        <v>168</v>
      </c>
      <c r="S9" s="114" t="s">
        <v>176</v>
      </c>
      <c r="U9" s="114" t="s">
        <v>185</v>
      </c>
      <c r="W9" s="79" t="s">
        <v>215</v>
      </c>
      <c r="Y9" s="79" t="s">
        <v>233</v>
      </c>
      <c r="AA9" s="79" t="s">
        <v>242</v>
      </c>
      <c r="AC9" s="79" t="s">
        <v>252</v>
      </c>
      <c r="AE9" s="79" t="s">
        <v>259</v>
      </c>
      <c r="AG9" s="79" t="s">
        <v>273</v>
      </c>
      <c r="AI9" s="79" t="s">
        <v>285</v>
      </c>
      <c r="AK9" s="79" t="s">
        <v>298</v>
      </c>
    </row>
    <row r="10" spans="1:37" ht="15.75" x14ac:dyDescent="0.25">
      <c r="A10" s="81" t="s">
        <v>2</v>
      </c>
      <c r="B10" s="152">
        <v>833956.87589566736</v>
      </c>
      <c r="C10" s="152">
        <v>838900.51165631588</v>
      </c>
      <c r="D10" s="152">
        <v>841330.28751016955</v>
      </c>
      <c r="E10" s="152">
        <v>842546.31819479051</v>
      </c>
      <c r="F10" s="152">
        <v>847835.39999999979</v>
      </c>
      <c r="G10" s="152">
        <v>854481.73330020101</v>
      </c>
      <c r="H10" s="152">
        <v>862024.11003276159</v>
      </c>
      <c r="I10" s="152">
        <v>868396.26144257013</v>
      </c>
      <c r="J10" s="152">
        <v>877267.24022926879</v>
      </c>
      <c r="K10" s="233">
        <f>AK10</f>
        <v>884319.81369465846</v>
      </c>
      <c r="L10" s="170">
        <f>(K10-J10)*100/J10</f>
        <v>0.80392531967186143</v>
      </c>
      <c r="M10" s="170">
        <f>(K10-B10)*100/B10</f>
        <v>6.039033822330615</v>
      </c>
      <c r="O10" s="114">
        <v>835227.20043427404</v>
      </c>
      <c r="Q10" s="135">
        <v>836380.2832582366</v>
      </c>
      <c r="S10" s="95">
        <f>SUM(S12:S39)</f>
        <v>833956.87589566747</v>
      </c>
      <c r="U10" s="95">
        <f>SUM(U12:U39)</f>
        <v>838900.51165631588</v>
      </c>
      <c r="W10" s="95">
        <f>SUM(W12:W39)</f>
        <v>841330.28751016955</v>
      </c>
      <c r="Y10" s="95">
        <v>842546.31819479051</v>
      </c>
      <c r="AA10" s="233">
        <v>847835.39999999979</v>
      </c>
      <c r="AC10" s="233">
        <v>854481.73330020101</v>
      </c>
      <c r="AE10" s="233">
        <v>862024.11003276159</v>
      </c>
      <c r="AG10" s="233">
        <v>868396.26144257013</v>
      </c>
      <c r="AI10" s="233">
        <f>SUM(AI12:AI39)</f>
        <v>877267.24022926879</v>
      </c>
      <c r="AK10" s="233">
        <f>SUM(AK12:AK39)</f>
        <v>884319.81369465846</v>
      </c>
    </row>
    <row r="11" spans="1:37" ht="15.75" x14ac:dyDescent="0.25">
      <c r="A11" s="78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78"/>
      <c r="M11" s="171"/>
      <c r="O11" s="114"/>
      <c r="S11" s="96"/>
      <c r="AA11" s="233"/>
      <c r="AC11" s="233"/>
      <c r="AE11" s="233"/>
      <c r="AG11" s="233"/>
      <c r="AI11" s="233"/>
      <c r="AK11" s="233"/>
    </row>
    <row r="12" spans="1:37" x14ac:dyDescent="0.2">
      <c r="A12" s="78" t="s">
        <v>3</v>
      </c>
      <c r="B12" s="148">
        <v>8969.3000000000011</v>
      </c>
      <c r="C12" s="148">
        <v>8902.25</v>
      </c>
      <c r="D12" s="148">
        <v>8741.5</v>
      </c>
      <c r="E12" s="148">
        <v>8639.9</v>
      </c>
      <c r="F12" s="148">
        <v>8615.2000000000007</v>
      </c>
      <c r="G12" s="148">
        <v>8582.85</v>
      </c>
      <c r="H12" s="148">
        <v>8588.35</v>
      </c>
      <c r="I12" s="148">
        <v>8528.65</v>
      </c>
      <c r="J12" s="148">
        <v>8403.7000000000007</v>
      </c>
      <c r="K12" s="211">
        <f>AK12</f>
        <v>8364.6</v>
      </c>
      <c r="L12" s="170">
        <f>(K12-J12)*100/J12</f>
        <v>-0.46527124956864668</v>
      </c>
      <c r="M12" s="170">
        <f>(K12-B12)*100/B12</f>
        <v>-6.7418862118560048</v>
      </c>
      <c r="O12" s="114">
        <v>9238.2999999999993</v>
      </c>
      <c r="Q12" s="79">
        <v>9161.6</v>
      </c>
      <c r="S12" s="148">
        <v>8969.3000000000011</v>
      </c>
      <c r="U12" s="148">
        <v>8902.25</v>
      </c>
      <c r="W12" s="148">
        <v>8741.5</v>
      </c>
      <c r="Y12" s="148">
        <v>8639.9</v>
      </c>
      <c r="AA12" s="233">
        <v>8615.2000000000007</v>
      </c>
      <c r="AC12" s="233">
        <v>8582.85</v>
      </c>
      <c r="AE12" s="233">
        <v>8588.35</v>
      </c>
      <c r="AG12" s="233">
        <v>8528.65</v>
      </c>
      <c r="AI12" s="233">
        <v>8403.7000000000007</v>
      </c>
      <c r="AK12" s="233">
        <v>8364.6</v>
      </c>
    </row>
    <row r="13" spans="1:37" x14ac:dyDescent="0.2">
      <c r="A13" s="78" t="s">
        <v>4</v>
      </c>
      <c r="B13" s="149">
        <v>72805.614726840853</v>
      </c>
      <c r="C13" s="149">
        <v>73915.920158917012</v>
      </c>
      <c r="D13" s="149">
        <v>74614.999401197609</v>
      </c>
      <c r="E13" s="149">
        <v>75630.527145302331</v>
      </c>
      <c r="F13" s="149">
        <v>77083</v>
      </c>
      <c r="G13" s="149">
        <v>77568.421107700662</v>
      </c>
      <c r="H13" s="149">
        <v>78685.208857758626</v>
      </c>
      <c r="I13" s="149">
        <v>79665.769964157706</v>
      </c>
      <c r="J13" s="148">
        <v>80626.425782735634</v>
      </c>
      <c r="K13" s="211">
        <f t="shared" ref="K13:K39" si="0">AK13</f>
        <v>81987.044883831608</v>
      </c>
      <c r="L13" s="170">
        <f>(K13-J13)*100/J13</f>
        <v>1.687559739734017</v>
      </c>
      <c r="M13" s="170">
        <f>(K13-B13)*100/B13</f>
        <v>12.610881992327835</v>
      </c>
      <c r="O13" s="114">
        <v>71682.511830331365</v>
      </c>
      <c r="Q13" s="79">
        <v>72579.370797011201</v>
      </c>
      <c r="S13" s="149">
        <v>72805.614726840853</v>
      </c>
      <c r="U13" s="149">
        <v>73915.920158917012</v>
      </c>
      <c r="W13" s="148">
        <v>74614.999401197609</v>
      </c>
      <c r="Y13" s="148">
        <v>75630.527145302331</v>
      </c>
      <c r="AA13" s="233">
        <v>77083</v>
      </c>
      <c r="AC13" s="233">
        <v>77568.421107700662</v>
      </c>
      <c r="AE13" s="233">
        <v>78685.208857758626</v>
      </c>
      <c r="AG13" s="233">
        <v>79665.769964157706</v>
      </c>
      <c r="AI13" s="233">
        <v>80626.425782735634</v>
      </c>
      <c r="AK13" s="233">
        <v>81987.044883831608</v>
      </c>
    </row>
    <row r="14" spans="1:37" x14ac:dyDescent="0.2">
      <c r="A14" s="78" t="s">
        <v>5</v>
      </c>
      <c r="B14" s="149">
        <v>79648.150000000009</v>
      </c>
      <c r="C14" s="149">
        <v>82147.479711375214</v>
      </c>
      <c r="D14" s="149">
        <v>82814.434560935581</v>
      </c>
      <c r="E14" s="149">
        <v>83540.353905999989</v>
      </c>
      <c r="F14" s="149">
        <v>83997.4</v>
      </c>
      <c r="G14" s="149">
        <v>83581.153448275858</v>
      </c>
      <c r="H14" s="149">
        <v>83278.688118822523</v>
      </c>
      <c r="I14" s="213">
        <v>82077.497708140887</v>
      </c>
      <c r="J14" s="148">
        <v>81317.390548953583</v>
      </c>
      <c r="K14" s="211">
        <f t="shared" si="0"/>
        <v>79309.264223978651</v>
      </c>
      <c r="L14" s="170">
        <f>(K14-J14)*100/J14</f>
        <v>-2.4694918410669202</v>
      </c>
      <c r="M14" s="170">
        <f>(K14-B14)*100/B14</f>
        <v>-0.42547852777667494</v>
      </c>
      <c r="O14" s="114">
        <v>81425.95</v>
      </c>
      <c r="Q14" s="79">
        <v>79529.55</v>
      </c>
      <c r="S14" s="150">
        <v>79648.150000000009</v>
      </c>
      <c r="U14" s="150">
        <v>82147.479711375214</v>
      </c>
      <c r="W14" s="148">
        <v>82814.434560935581</v>
      </c>
      <c r="Y14" s="148">
        <v>83540.353905999989</v>
      </c>
      <c r="AA14" s="233">
        <v>83997.4</v>
      </c>
      <c r="AC14" s="233">
        <v>83581.153448275858</v>
      </c>
      <c r="AE14" s="233">
        <v>83278.688118822523</v>
      </c>
      <c r="AG14" s="233">
        <v>82077.497708140887</v>
      </c>
      <c r="AI14" s="233">
        <v>81317.390548953583</v>
      </c>
      <c r="AK14" s="233">
        <v>79309.264223978651</v>
      </c>
    </row>
    <row r="15" spans="1:37" x14ac:dyDescent="0.2">
      <c r="A15" s="78" t="s">
        <v>6</v>
      </c>
      <c r="B15" s="148">
        <v>101282.40000000001</v>
      </c>
      <c r="C15" s="148">
        <v>101426.1</v>
      </c>
      <c r="D15" s="148">
        <v>102312.75</v>
      </c>
      <c r="E15" s="148">
        <v>103502.53896400001</v>
      </c>
      <c r="F15" s="148">
        <v>105228.8</v>
      </c>
      <c r="G15" s="148">
        <v>106681.40689655172</v>
      </c>
      <c r="H15" s="148">
        <v>108262.50689655173</v>
      </c>
      <c r="I15" s="148">
        <v>109568.38272217868</v>
      </c>
      <c r="J15" s="148">
        <v>110686.93813529007</v>
      </c>
      <c r="K15" s="211">
        <f t="shared" si="0"/>
        <v>112035.34217944315</v>
      </c>
      <c r="L15" s="170">
        <f>(K15-J15)*100/J15</f>
        <v>1.2182142417788797</v>
      </c>
      <c r="M15" s="170">
        <f>(K15-B15)*100/B15</f>
        <v>10.616792433278771</v>
      </c>
      <c r="O15" s="114">
        <v>103409.89031127314</v>
      </c>
      <c r="Q15" s="79">
        <v>103862.45582685905</v>
      </c>
      <c r="S15" s="148">
        <v>101282.40000000001</v>
      </c>
      <c r="U15" s="148">
        <v>101426.1</v>
      </c>
      <c r="W15" s="148">
        <v>102312.75</v>
      </c>
      <c r="Y15" s="148">
        <v>103502.53896400001</v>
      </c>
      <c r="AA15" s="233">
        <v>105228.8</v>
      </c>
      <c r="AC15" s="233">
        <v>106681.40689655172</v>
      </c>
      <c r="AE15" s="233">
        <v>108262.50689655173</v>
      </c>
      <c r="AG15" s="233">
        <v>109568.38272217868</v>
      </c>
      <c r="AI15" s="233">
        <v>110686.93813529007</v>
      </c>
      <c r="AK15" s="233">
        <v>112035.34217944315</v>
      </c>
    </row>
    <row r="16" spans="1:37" x14ac:dyDescent="0.2">
      <c r="A16" s="78" t="s">
        <v>7</v>
      </c>
      <c r="B16" s="148">
        <v>17023.599999999999</v>
      </c>
      <c r="C16" s="148">
        <v>16920.3</v>
      </c>
      <c r="D16" s="148">
        <v>16729.7</v>
      </c>
      <c r="E16" s="148">
        <v>16326.732468</v>
      </c>
      <c r="F16" s="148">
        <v>16136.2</v>
      </c>
      <c r="G16" s="148">
        <v>15999.196551724139</v>
      </c>
      <c r="H16" s="148">
        <v>15769.746551724138</v>
      </c>
      <c r="I16" s="148">
        <v>15763.25</v>
      </c>
      <c r="J16" s="148">
        <v>15769.55</v>
      </c>
      <c r="K16" s="211">
        <f t="shared" si="0"/>
        <v>15654.123713927227</v>
      </c>
      <c r="L16" s="170">
        <f>(K16-J16)*100/J16</f>
        <v>-0.73195675255649151</v>
      </c>
      <c r="M16" s="170">
        <f>(K16-B16)*100/B16</f>
        <v>-8.0445750961769047</v>
      </c>
      <c r="O16" s="114">
        <v>17419.599999999999</v>
      </c>
      <c r="Q16" s="79">
        <v>17270.5</v>
      </c>
      <c r="S16" s="148">
        <v>17023.599999999999</v>
      </c>
      <c r="U16" s="148">
        <v>16920.3</v>
      </c>
      <c r="W16" s="148">
        <v>16729.7</v>
      </c>
      <c r="Y16" s="148">
        <v>16326.732468</v>
      </c>
      <c r="AA16" s="233">
        <v>16136.2</v>
      </c>
      <c r="AC16" s="233">
        <v>15999.196551724139</v>
      </c>
      <c r="AE16" s="233">
        <v>15769.746551724138</v>
      </c>
      <c r="AG16" s="233">
        <v>15763.25</v>
      </c>
      <c r="AI16" s="233">
        <v>15769.55</v>
      </c>
      <c r="AK16" s="233">
        <v>15654.123713927227</v>
      </c>
    </row>
    <row r="17" spans="1:37" x14ac:dyDescent="0.2">
      <c r="A17" s="78"/>
      <c r="B17" s="148"/>
      <c r="C17" s="148"/>
      <c r="D17" s="148"/>
      <c r="E17" s="148"/>
      <c r="F17" s="148"/>
      <c r="G17" s="148"/>
      <c r="H17" s="148"/>
      <c r="I17" s="148"/>
      <c r="J17" s="148">
        <v>0</v>
      </c>
      <c r="K17" s="211"/>
      <c r="L17" s="170"/>
      <c r="M17" s="170"/>
      <c r="O17" s="114"/>
      <c r="S17" s="148"/>
      <c r="U17" s="148"/>
      <c r="W17" s="148"/>
      <c r="Y17" s="148"/>
      <c r="AA17" s="233"/>
      <c r="AC17" s="233"/>
      <c r="AE17" s="233"/>
      <c r="AG17" s="233"/>
      <c r="AI17" s="233"/>
      <c r="AK17" s="233"/>
    </row>
    <row r="18" spans="1:37" x14ac:dyDescent="0.2">
      <c r="A18" s="78" t="s">
        <v>8</v>
      </c>
      <c r="B18" s="148">
        <v>5353.5999999999995</v>
      </c>
      <c r="C18" s="148">
        <v>5375.75</v>
      </c>
      <c r="D18" s="148">
        <v>5315.75</v>
      </c>
      <c r="E18" s="148">
        <v>5331.8</v>
      </c>
      <c r="F18" s="148">
        <v>5361.2</v>
      </c>
      <c r="G18" s="148">
        <v>5384.6</v>
      </c>
      <c r="H18" s="148">
        <v>5434.8356353591162</v>
      </c>
      <c r="I18" s="148">
        <v>5495.6112600536198</v>
      </c>
      <c r="J18" s="148">
        <v>5616.0289203084831</v>
      </c>
      <c r="K18" s="211">
        <f t="shared" si="0"/>
        <v>5769.791235632184</v>
      </c>
      <c r="L18" s="170">
        <f>(K18-J18)*100/J18</f>
        <v>2.7379188659031142</v>
      </c>
      <c r="M18" s="170">
        <f>(K18-B18)*100/B18</f>
        <v>7.7740442997643564</v>
      </c>
      <c r="O18" s="114">
        <v>5430.3</v>
      </c>
      <c r="Q18" s="79">
        <v>5457.25</v>
      </c>
      <c r="S18" s="148">
        <v>5353.5999999999995</v>
      </c>
      <c r="U18" s="148">
        <v>5375.75</v>
      </c>
      <c r="W18" s="148">
        <v>5315.75</v>
      </c>
      <c r="Y18" s="148">
        <v>5331.8</v>
      </c>
      <c r="AA18" s="233">
        <v>5361.2</v>
      </c>
      <c r="AC18" s="233">
        <v>5384.6</v>
      </c>
      <c r="AE18" s="233">
        <v>5434.8356353591162</v>
      </c>
      <c r="AG18" s="233">
        <v>5495.6112600536198</v>
      </c>
      <c r="AI18" s="233">
        <v>5616.0289203084831</v>
      </c>
      <c r="AK18" s="233">
        <v>5769.791235632184</v>
      </c>
    </row>
    <row r="19" spans="1:37" x14ac:dyDescent="0.2">
      <c r="A19" s="78" t="s">
        <v>9</v>
      </c>
      <c r="B19" s="148">
        <v>27769.55</v>
      </c>
      <c r="C19" s="148">
        <v>27527.8</v>
      </c>
      <c r="D19" s="148">
        <v>27240.2</v>
      </c>
      <c r="E19" s="148">
        <v>26890.172078</v>
      </c>
      <c r="F19" s="148">
        <v>26427.1</v>
      </c>
      <c r="G19" s="148">
        <v>26073.45</v>
      </c>
      <c r="H19" s="148">
        <v>25665.350000000002</v>
      </c>
      <c r="I19" s="148">
        <v>25350.85</v>
      </c>
      <c r="J19" s="148">
        <v>25103.649695121952</v>
      </c>
      <c r="K19" s="211">
        <f t="shared" si="0"/>
        <v>25110.05</v>
      </c>
      <c r="L19" s="170">
        <f>(K19-J19)*100/J19</f>
        <v>2.549551541619291E-2</v>
      </c>
      <c r="M19" s="170">
        <f>(K19-B19)*100/B19</f>
        <v>-9.5770367182759539</v>
      </c>
      <c r="O19" s="114">
        <v>27921.803371089536</v>
      </c>
      <c r="Q19" s="79">
        <v>28041.25</v>
      </c>
      <c r="S19" s="148">
        <v>27769.55</v>
      </c>
      <c r="U19" s="148">
        <v>27527.8</v>
      </c>
      <c r="W19" s="148">
        <v>27240.2</v>
      </c>
      <c r="Y19" s="148">
        <v>26890.172078</v>
      </c>
      <c r="AA19" s="233">
        <v>26427.1</v>
      </c>
      <c r="AC19" s="233">
        <v>26073.45</v>
      </c>
      <c r="AE19" s="233">
        <v>25665.350000000002</v>
      </c>
      <c r="AG19" s="233">
        <v>25350.85</v>
      </c>
      <c r="AI19" s="233">
        <v>25103.649695121952</v>
      </c>
      <c r="AK19" s="233">
        <v>25110.05</v>
      </c>
    </row>
    <row r="20" spans="1:37" x14ac:dyDescent="0.2">
      <c r="A20" s="78" t="s">
        <v>10</v>
      </c>
      <c r="B20" s="148">
        <v>15857.7895833333</v>
      </c>
      <c r="C20" s="148">
        <v>15776.145722543351</v>
      </c>
      <c r="D20" s="148">
        <v>15537</v>
      </c>
      <c r="E20" s="148">
        <v>15456.803535353536</v>
      </c>
      <c r="F20" s="148">
        <v>15297.8</v>
      </c>
      <c r="G20" s="148">
        <v>15386.037350705754</v>
      </c>
      <c r="H20" s="148">
        <v>15304.694576877235</v>
      </c>
      <c r="I20" s="148">
        <v>15460.364670658682</v>
      </c>
      <c r="J20" s="148">
        <v>15222.258179723502</v>
      </c>
      <c r="K20" s="211">
        <f t="shared" si="0"/>
        <v>15021.145353159851</v>
      </c>
      <c r="L20" s="170">
        <f>(K20-J20)*100/J20</f>
        <v>-1.3211760317634014</v>
      </c>
      <c r="M20" s="170">
        <f>(K20-B20)*100/B20</f>
        <v>-5.2759196089521287</v>
      </c>
      <c r="O20" s="114">
        <v>16066.277715355805</v>
      </c>
      <c r="Q20" s="79">
        <v>15964.113909774436</v>
      </c>
      <c r="S20" s="148">
        <v>15857.789583333333</v>
      </c>
      <c r="U20" s="148">
        <v>15776.145722543351</v>
      </c>
      <c r="W20" s="148">
        <v>15537</v>
      </c>
      <c r="Y20" s="148">
        <v>15456.803535353536</v>
      </c>
      <c r="AA20" s="233">
        <v>15297.8</v>
      </c>
      <c r="AC20" s="233">
        <v>15386.037350705754</v>
      </c>
      <c r="AE20" s="233">
        <v>15304.694576877235</v>
      </c>
      <c r="AG20" s="233">
        <v>15460.364670658682</v>
      </c>
      <c r="AI20" s="233">
        <v>15222.258179723502</v>
      </c>
      <c r="AK20" s="233">
        <v>15021.145353159851</v>
      </c>
    </row>
    <row r="21" spans="1:37" x14ac:dyDescent="0.2">
      <c r="A21" s="78" t="s">
        <v>11</v>
      </c>
      <c r="B21" s="148">
        <v>26374.932969432313</v>
      </c>
      <c r="C21" s="148">
        <v>26438.441121495329</v>
      </c>
      <c r="D21" s="148">
        <v>26530.486194029851</v>
      </c>
      <c r="E21" s="148">
        <v>26384.644156000002</v>
      </c>
      <c r="F21" s="148">
        <v>26128.3</v>
      </c>
      <c r="G21" s="148">
        <v>26128.574417336786</v>
      </c>
      <c r="H21" s="148">
        <v>25997.835284118504</v>
      </c>
      <c r="I21" s="148">
        <v>26107.071666666667</v>
      </c>
      <c r="J21" s="148">
        <v>26204.290855934672</v>
      </c>
      <c r="K21" s="211">
        <f t="shared" si="0"/>
        <v>26784.429229844969</v>
      </c>
      <c r="L21" s="170">
        <f>(K21-J21)*100/J21</f>
        <v>2.2139060243979416</v>
      </c>
      <c r="M21" s="170">
        <f>(K21-B21)*100/B21</f>
        <v>1.5525964023766379</v>
      </c>
      <c r="O21" s="114">
        <v>26063.102823811259</v>
      </c>
      <c r="Q21" s="79">
        <v>26300.750462962962</v>
      </c>
      <c r="S21" s="148">
        <v>26374.932969432313</v>
      </c>
      <c r="U21" s="148">
        <v>26438.441121495329</v>
      </c>
      <c r="W21" s="148">
        <v>26530.486194029851</v>
      </c>
      <c r="Y21" s="148">
        <v>26384.644156000002</v>
      </c>
      <c r="AA21" s="233">
        <v>26128.3</v>
      </c>
      <c r="AC21" s="233">
        <v>26128.574417336786</v>
      </c>
      <c r="AE21" s="233">
        <v>25997.835284118504</v>
      </c>
      <c r="AG21" s="233">
        <v>26107.071666666667</v>
      </c>
      <c r="AI21" s="233">
        <v>26204.290855934672</v>
      </c>
      <c r="AK21" s="233">
        <v>26784.429229844969</v>
      </c>
    </row>
    <row r="22" spans="1:37" x14ac:dyDescent="0.2">
      <c r="A22" s="78" t="s">
        <v>12</v>
      </c>
      <c r="B22" s="148">
        <v>4429.2</v>
      </c>
      <c r="C22" s="148">
        <v>4504.2</v>
      </c>
      <c r="D22" s="148">
        <v>4474.3500000000004</v>
      </c>
      <c r="E22" s="148">
        <v>4495.5</v>
      </c>
      <c r="F22" s="148">
        <v>4544.7</v>
      </c>
      <c r="G22" s="148">
        <v>4633.0245059288545</v>
      </c>
      <c r="H22" s="148">
        <v>4633.3</v>
      </c>
      <c r="I22" s="148">
        <v>4621.7214285714281</v>
      </c>
      <c r="J22" s="148">
        <v>4774.1598425196844</v>
      </c>
      <c r="K22" s="211">
        <f t="shared" si="0"/>
        <v>4733.5923728813559</v>
      </c>
      <c r="L22" s="170">
        <f>(K22-J22)*100/J22</f>
        <v>-0.8497300253130603</v>
      </c>
      <c r="M22" s="170">
        <f>(K22-B22)*100/B22</f>
        <v>6.8724007243149128</v>
      </c>
      <c r="O22" s="114">
        <v>4522.8999999999996</v>
      </c>
      <c r="Q22" s="79">
        <v>4497.3500000000004</v>
      </c>
      <c r="S22" s="148">
        <v>4429.2</v>
      </c>
      <c r="U22" s="148">
        <v>4504.2</v>
      </c>
      <c r="W22" s="148">
        <v>4474.3500000000004</v>
      </c>
      <c r="Y22" s="148">
        <v>4495.5</v>
      </c>
      <c r="AA22" s="233">
        <v>4544.7</v>
      </c>
      <c r="AC22" s="233">
        <v>4633.0245059288545</v>
      </c>
      <c r="AE22" s="233">
        <v>4633.3</v>
      </c>
      <c r="AG22" s="233">
        <v>4621.7214285714281</v>
      </c>
      <c r="AI22" s="233">
        <v>4774.1598425196844</v>
      </c>
      <c r="AK22" s="233">
        <v>4733.5923728813559</v>
      </c>
    </row>
    <row r="23" spans="1:37" x14ac:dyDescent="0.2">
      <c r="A23" s="78"/>
      <c r="B23" s="148"/>
      <c r="C23" s="148"/>
      <c r="D23" s="148"/>
      <c r="E23" s="148"/>
      <c r="F23" s="148"/>
      <c r="G23" s="148"/>
      <c r="H23" s="148"/>
      <c r="I23" s="148"/>
      <c r="J23" s="148">
        <v>0</v>
      </c>
      <c r="K23" s="211"/>
      <c r="L23" s="170"/>
      <c r="M23" s="170"/>
      <c r="O23" s="114"/>
      <c r="S23" s="148"/>
      <c r="U23" s="148"/>
      <c r="W23" s="148"/>
      <c r="Y23" s="148"/>
      <c r="AA23" s="233"/>
      <c r="AC23" s="233"/>
      <c r="AE23" s="233"/>
      <c r="AG23" s="233"/>
      <c r="AI23" s="233"/>
      <c r="AK23" s="233"/>
    </row>
    <row r="24" spans="1:37" x14ac:dyDescent="0.2">
      <c r="A24" s="78" t="s">
        <v>13</v>
      </c>
      <c r="B24" s="148">
        <v>40051.699999999997</v>
      </c>
      <c r="C24" s="148">
        <v>40115.800000000003</v>
      </c>
      <c r="D24" s="148">
        <v>40058.15</v>
      </c>
      <c r="E24" s="148">
        <v>40283.122078</v>
      </c>
      <c r="F24" s="148">
        <v>40428.800000000003</v>
      </c>
      <c r="G24" s="148">
        <v>40798.747794779476</v>
      </c>
      <c r="H24" s="148">
        <v>40650.450000000004</v>
      </c>
      <c r="I24" s="148">
        <v>40728.648888888885</v>
      </c>
      <c r="J24" s="148">
        <v>41421.022345679005</v>
      </c>
      <c r="K24" s="211">
        <f t="shared" si="0"/>
        <v>42163.223713927226</v>
      </c>
      <c r="L24" s="170">
        <f>(K24-J24)*100/J24</f>
        <v>1.7918470530596324</v>
      </c>
      <c r="M24" s="170">
        <f>(K24-B24)*100/B24</f>
        <v>5.2719952309820277</v>
      </c>
      <c r="O24" s="114">
        <v>39635.522448979587</v>
      </c>
      <c r="Q24" s="79">
        <v>39879.864490263462</v>
      </c>
      <c r="S24" s="148">
        <v>40051.699999999997</v>
      </c>
      <c r="U24" s="148">
        <v>40115.800000000003</v>
      </c>
      <c r="W24" s="148">
        <v>40058.15</v>
      </c>
      <c r="Y24" s="148">
        <v>40283.122078</v>
      </c>
      <c r="AA24" s="233">
        <v>40428.800000000003</v>
      </c>
      <c r="AC24" s="233">
        <v>40798.747794779476</v>
      </c>
      <c r="AE24" s="233">
        <v>40650.450000000004</v>
      </c>
      <c r="AG24" s="233">
        <v>40728.648888888885</v>
      </c>
      <c r="AI24" s="233">
        <v>41421.022345679005</v>
      </c>
      <c r="AK24" s="233">
        <v>42163.223713927226</v>
      </c>
    </row>
    <row r="25" spans="1:37" x14ac:dyDescent="0.2">
      <c r="A25" s="78" t="s">
        <v>14</v>
      </c>
      <c r="B25" s="148">
        <v>4406.1000000000004</v>
      </c>
      <c r="C25" s="148">
        <v>4299.1000000000004</v>
      </c>
      <c r="D25" s="148">
        <v>4190.3</v>
      </c>
      <c r="E25" s="148">
        <v>3777.5</v>
      </c>
      <c r="F25" s="148">
        <v>3649.9</v>
      </c>
      <c r="G25" s="148">
        <v>3521</v>
      </c>
      <c r="H25" s="148">
        <v>3519.75</v>
      </c>
      <c r="I25" s="148">
        <v>3521.3999999999996</v>
      </c>
      <c r="J25" s="148">
        <v>3502.8999999999996</v>
      </c>
      <c r="K25" s="211">
        <f t="shared" si="0"/>
        <v>3430.9500000000003</v>
      </c>
      <c r="L25" s="170">
        <f>(K25-J25)*100/J25</f>
        <v>-2.0540123897342024</v>
      </c>
      <c r="M25" s="170">
        <f>(K25-B25)*100/B25</f>
        <v>-22.131817253353308</v>
      </c>
      <c r="O25" s="114">
        <v>4586.7</v>
      </c>
      <c r="Q25" s="79">
        <v>4494.6000000000004</v>
      </c>
      <c r="S25" s="148">
        <v>4406.1000000000004</v>
      </c>
      <c r="U25" s="148">
        <v>4299.1000000000004</v>
      </c>
      <c r="W25" s="148">
        <v>4190.3</v>
      </c>
      <c r="Y25" s="148">
        <v>3777.5</v>
      </c>
      <c r="AA25" s="233">
        <v>3649.9</v>
      </c>
      <c r="AC25" s="233">
        <v>3521</v>
      </c>
      <c r="AE25" s="233">
        <v>3519.75</v>
      </c>
      <c r="AG25" s="233">
        <v>3521.3999999999996</v>
      </c>
      <c r="AI25" s="233">
        <v>3502.8999999999996</v>
      </c>
      <c r="AK25" s="233">
        <v>3430.9500000000003</v>
      </c>
    </row>
    <row r="26" spans="1:37" x14ac:dyDescent="0.2">
      <c r="A26" s="78" t="s">
        <v>15</v>
      </c>
      <c r="B26" s="148">
        <v>38544.1</v>
      </c>
      <c r="C26" s="148">
        <v>38564.199999999997</v>
      </c>
      <c r="D26" s="148">
        <v>37287.449999999997</v>
      </c>
      <c r="E26" s="148">
        <v>37523.766233999995</v>
      </c>
      <c r="F26" s="148">
        <v>37280.199999999997</v>
      </c>
      <c r="G26" s="148">
        <v>37161.19310344827</v>
      </c>
      <c r="H26" s="148">
        <v>36854.443103448277</v>
      </c>
      <c r="I26" s="148">
        <v>36761.321080969996</v>
      </c>
      <c r="J26" s="148">
        <v>36787.882096560839</v>
      </c>
      <c r="K26" s="211">
        <f t="shared" si="0"/>
        <v>37146.078219094234</v>
      </c>
      <c r="L26" s="170">
        <f>(K26-J26)*100/J26</f>
        <v>0.97367965242794119</v>
      </c>
      <c r="M26" s="170">
        <f>(K26-B26)*100/B26</f>
        <v>-3.6270707602610126</v>
      </c>
      <c r="O26" s="114">
        <v>38901.833037694014</v>
      </c>
      <c r="Q26" s="79">
        <v>38941.5</v>
      </c>
      <c r="S26" s="148">
        <v>38544.1</v>
      </c>
      <c r="U26" s="148">
        <v>38564.199999999997</v>
      </c>
      <c r="W26" s="148">
        <v>37287.449999999997</v>
      </c>
      <c r="Y26" s="148">
        <v>37523.766233999995</v>
      </c>
      <c r="AA26" s="233">
        <v>37280.199999999997</v>
      </c>
      <c r="AC26" s="233">
        <v>37161.19310344827</v>
      </c>
      <c r="AE26" s="233">
        <v>36854.443103448277</v>
      </c>
      <c r="AG26" s="233">
        <v>36761.321080969996</v>
      </c>
      <c r="AI26" s="233">
        <v>36787.882096560839</v>
      </c>
      <c r="AK26" s="233">
        <v>37146.078219094234</v>
      </c>
    </row>
    <row r="27" spans="1:37" x14ac:dyDescent="0.2">
      <c r="A27" s="78" t="s">
        <v>16</v>
      </c>
      <c r="B27" s="148">
        <v>49455.450000000004</v>
      </c>
      <c r="C27" s="148">
        <v>50230.5</v>
      </c>
      <c r="D27" s="148">
        <v>50583.25</v>
      </c>
      <c r="E27" s="148">
        <v>51157.488963999996</v>
      </c>
      <c r="F27" s="148">
        <v>51663</v>
      </c>
      <c r="G27" s="148">
        <v>52378.862068965514</v>
      </c>
      <c r="H27" s="148">
        <v>53272.612068965514</v>
      </c>
      <c r="I27" s="148">
        <v>54572.169309600868</v>
      </c>
      <c r="J27" s="148">
        <v>55367.620416307785</v>
      </c>
      <c r="K27" s="211">
        <f t="shared" si="0"/>
        <v>56447.342360048809</v>
      </c>
      <c r="L27" s="170">
        <f>(K27-J27)*100/J27</f>
        <v>1.950096348050758</v>
      </c>
      <c r="M27" s="170">
        <f>(K27-B27)*100/B27</f>
        <v>14.137759053954225</v>
      </c>
      <c r="O27" s="114">
        <v>48749.79559529465</v>
      </c>
      <c r="Q27" s="79">
        <v>49693.9</v>
      </c>
      <c r="S27" s="148">
        <v>49455.450000000004</v>
      </c>
      <c r="U27" s="148">
        <v>50230.5</v>
      </c>
      <c r="W27" s="148">
        <v>50583.25</v>
      </c>
      <c r="Y27" s="148">
        <v>51157.488963999996</v>
      </c>
      <c r="AA27" s="233">
        <v>51663</v>
      </c>
      <c r="AC27" s="233">
        <v>52378.862068965514</v>
      </c>
      <c r="AE27" s="233">
        <v>53272.612068965514</v>
      </c>
      <c r="AG27" s="233">
        <v>54572.169309600868</v>
      </c>
      <c r="AI27" s="233">
        <v>55367.620416307785</v>
      </c>
      <c r="AK27" s="233">
        <v>56447.342360048809</v>
      </c>
    </row>
    <row r="28" spans="1:37" x14ac:dyDescent="0.2">
      <c r="A28" s="78" t="s">
        <v>17</v>
      </c>
      <c r="B28" s="148">
        <v>2134.3746376811596</v>
      </c>
      <c r="C28" s="148">
        <v>2138.2491935483868</v>
      </c>
      <c r="D28" s="148">
        <v>2122.8581081081079</v>
      </c>
      <c r="E28" s="148">
        <v>2121.0245370163934</v>
      </c>
      <c r="F28" s="148">
        <v>2126.4</v>
      </c>
      <c r="G28" s="148">
        <v>2121.1396551724138</v>
      </c>
      <c r="H28" s="148">
        <v>2084.2396551724137</v>
      </c>
      <c r="I28" s="148">
        <v>2039.5466666666666</v>
      </c>
      <c r="J28" s="148">
        <v>1993.9170370370371</v>
      </c>
      <c r="K28" s="211">
        <f t="shared" si="0"/>
        <v>1977.0618569636135</v>
      </c>
      <c r="L28" s="170">
        <f>(K28-J28)*100/J28</f>
        <v>-0.84533005939255834</v>
      </c>
      <c r="M28" s="170">
        <f>(K28-B28)*100/B28</f>
        <v>-7.3704390007395686</v>
      </c>
      <c r="O28" s="114">
        <v>2280.1507692307696</v>
      </c>
      <c r="Q28" s="79">
        <v>2217.4411764705883</v>
      </c>
      <c r="S28" s="148">
        <v>2134.3746376811596</v>
      </c>
      <c r="U28" s="148">
        <v>2138.2491935483868</v>
      </c>
      <c r="W28" s="148">
        <v>2122.8581081081079</v>
      </c>
      <c r="Y28" s="148">
        <v>2121.0245370163934</v>
      </c>
      <c r="AA28" s="233">
        <v>2126.4</v>
      </c>
      <c r="AC28" s="233">
        <v>2121.1396551724138</v>
      </c>
      <c r="AE28" s="233">
        <v>2084.2396551724137</v>
      </c>
      <c r="AG28" s="233">
        <v>2039.5466666666666</v>
      </c>
      <c r="AI28" s="233">
        <v>1993.9170370370371</v>
      </c>
      <c r="AK28" s="233">
        <v>1977.0618569636135</v>
      </c>
    </row>
    <row r="29" spans="1:37" x14ac:dyDescent="0.2">
      <c r="A29" s="78"/>
      <c r="B29" s="148"/>
      <c r="C29" s="148"/>
      <c r="D29" s="148"/>
      <c r="E29" s="148"/>
      <c r="F29" s="148"/>
      <c r="G29" s="148"/>
      <c r="H29" s="148"/>
      <c r="I29" s="148"/>
      <c r="J29" s="148">
        <v>0</v>
      </c>
      <c r="K29" s="211"/>
      <c r="L29" s="170"/>
      <c r="M29" s="170"/>
      <c r="O29" s="114"/>
      <c r="S29" s="148"/>
      <c r="U29" s="148"/>
      <c r="W29" s="148"/>
      <c r="Y29" s="148"/>
      <c r="AA29" s="233"/>
      <c r="AC29" s="233"/>
      <c r="AE29" s="233"/>
      <c r="AG29" s="233"/>
      <c r="AI29" s="233"/>
      <c r="AK29" s="233"/>
    </row>
    <row r="30" spans="1:37" x14ac:dyDescent="0.2">
      <c r="A30" s="78" t="s">
        <v>18</v>
      </c>
      <c r="B30" s="148">
        <v>138439.58645405745</v>
      </c>
      <c r="C30" s="148">
        <v>140579.19743140688</v>
      </c>
      <c r="D30" s="148">
        <v>142656.88095917786</v>
      </c>
      <c r="E30" s="148">
        <v>145336.25397232533</v>
      </c>
      <c r="F30" s="148">
        <v>147377.70000000001</v>
      </c>
      <c r="G30" s="148">
        <v>150161.53848806367</v>
      </c>
      <c r="H30" s="148">
        <v>152719.46236979932</v>
      </c>
      <c r="I30" s="148">
        <v>154724.64444444448</v>
      </c>
      <c r="J30" s="148">
        <v>157832.71172839508</v>
      </c>
      <c r="K30" s="211">
        <f t="shared" si="0"/>
        <v>159805.38299874528</v>
      </c>
      <c r="L30" s="170">
        <f>(K30-J30)*100/J30</f>
        <v>1.2498494442298189</v>
      </c>
      <c r="M30" s="170">
        <f>(K30-B30)*100/B30</f>
        <v>15.433299890547039</v>
      </c>
      <c r="O30" s="114">
        <v>136227.32912124216</v>
      </c>
      <c r="Q30" s="79">
        <v>136631.46331254105</v>
      </c>
      <c r="S30" s="148">
        <v>138439.58645405745</v>
      </c>
      <c r="U30" s="148">
        <v>140579.19743140688</v>
      </c>
      <c r="W30" s="148">
        <v>142656.88095917786</v>
      </c>
      <c r="Y30" s="148">
        <v>145336.25397232533</v>
      </c>
      <c r="AA30" s="233">
        <v>147377.70000000001</v>
      </c>
      <c r="AC30" s="233">
        <v>150161.53848806367</v>
      </c>
      <c r="AE30" s="233">
        <v>152719.46236979932</v>
      </c>
      <c r="AG30" s="233">
        <v>154724.64444444448</v>
      </c>
      <c r="AI30" s="233">
        <v>157832.71172839508</v>
      </c>
      <c r="AK30" s="233">
        <v>159805.38299874528</v>
      </c>
    </row>
    <row r="31" spans="1:37" x14ac:dyDescent="0.2">
      <c r="A31" s="78" t="s">
        <v>19</v>
      </c>
      <c r="B31" s="148">
        <v>127546.21064124783</v>
      </c>
      <c r="C31" s="148">
        <v>126109.17809089427</v>
      </c>
      <c r="D31" s="148">
        <v>125625.69073785802</v>
      </c>
      <c r="E31" s="148">
        <v>121659.43370957053</v>
      </c>
      <c r="F31" s="148">
        <v>121807.7</v>
      </c>
      <c r="G31" s="148">
        <v>123394.51650019256</v>
      </c>
      <c r="H31" s="148">
        <v>126211.40957427812</v>
      </c>
      <c r="I31" s="148">
        <v>128046.63216254619</v>
      </c>
      <c r="J31" s="148">
        <v>130556.35185767064</v>
      </c>
      <c r="K31" s="211">
        <f t="shared" si="0"/>
        <v>131801.28723953376</v>
      </c>
      <c r="L31" s="170">
        <f>(K31-J31)*100/J31</f>
        <v>0.95356171044080562</v>
      </c>
      <c r="M31" s="170">
        <f>(K31-B31)*100/B31</f>
        <v>3.3361058528459795</v>
      </c>
      <c r="O31" s="114">
        <v>128731.39305802777</v>
      </c>
      <c r="Q31" s="79">
        <v>128679.8288554217</v>
      </c>
      <c r="S31" s="148">
        <v>127546.21064124783</v>
      </c>
      <c r="U31" s="148">
        <v>126109.17809089427</v>
      </c>
      <c r="W31" s="148">
        <v>125625.69073785802</v>
      </c>
      <c r="Y31" s="148">
        <v>121659.43370957053</v>
      </c>
      <c r="AA31" s="233">
        <v>121807.7</v>
      </c>
      <c r="AC31" s="233">
        <v>123394.51650019256</v>
      </c>
      <c r="AE31" s="233">
        <v>126211.40957427812</v>
      </c>
      <c r="AG31" s="233">
        <v>128046.63216254619</v>
      </c>
      <c r="AI31" s="233">
        <v>130556.35185767064</v>
      </c>
      <c r="AK31" s="233">
        <v>131801.28723953376</v>
      </c>
    </row>
    <row r="32" spans="1:37" x14ac:dyDescent="0.2">
      <c r="A32" s="78" t="s">
        <v>20</v>
      </c>
      <c r="B32" s="148">
        <v>7629.5999999999995</v>
      </c>
      <c r="C32" s="148">
        <v>7620.650889679715</v>
      </c>
      <c r="D32" s="148">
        <v>7607.0111111111109</v>
      </c>
      <c r="E32" s="148">
        <v>7621.272078</v>
      </c>
      <c r="F32" s="148">
        <v>7614.6</v>
      </c>
      <c r="G32" s="148">
        <v>7589.75</v>
      </c>
      <c r="H32" s="148">
        <v>7616.75</v>
      </c>
      <c r="I32" s="148">
        <v>7566.2988888888885</v>
      </c>
      <c r="J32" s="148">
        <v>7660.9723456790125</v>
      </c>
      <c r="K32" s="211">
        <f t="shared" si="0"/>
        <v>7675.4181818181823</v>
      </c>
      <c r="L32" s="170">
        <f>(K32-J32)*100/J32</f>
        <v>0.18856400320146918</v>
      </c>
      <c r="M32" s="170">
        <f>(K32-B32)*100/B32</f>
        <v>0.60053189968259013</v>
      </c>
      <c r="O32" s="114">
        <v>7593.65</v>
      </c>
      <c r="Q32" s="79">
        <v>7621.4</v>
      </c>
      <c r="S32" s="148">
        <v>7629.5999999999995</v>
      </c>
      <c r="U32" s="148">
        <v>7620.650889679715</v>
      </c>
      <c r="W32" s="148">
        <v>7607.0111111111109</v>
      </c>
      <c r="Y32" s="148">
        <v>7621.272078</v>
      </c>
      <c r="AA32" s="233">
        <v>7614.6</v>
      </c>
      <c r="AC32" s="233">
        <v>7589.75</v>
      </c>
      <c r="AE32" s="233">
        <v>7616.75</v>
      </c>
      <c r="AG32" s="233">
        <v>7566.2988888888885</v>
      </c>
      <c r="AI32" s="233">
        <v>7660.9723456790125</v>
      </c>
      <c r="AK32" s="233">
        <v>7675.4181818181823</v>
      </c>
    </row>
    <row r="33" spans="1:37" x14ac:dyDescent="0.2">
      <c r="A33" s="78" t="s">
        <v>21</v>
      </c>
      <c r="B33" s="148">
        <v>16721.400000000001</v>
      </c>
      <c r="C33" s="148">
        <v>16661.95</v>
      </c>
      <c r="D33" s="148">
        <v>17162.599999999999</v>
      </c>
      <c r="E33" s="148">
        <v>17023.744156000001</v>
      </c>
      <c r="F33" s="148">
        <v>17022.2</v>
      </c>
      <c r="G33" s="148">
        <v>17341.860019136642</v>
      </c>
      <c r="H33" s="148">
        <v>17321.485836636995</v>
      </c>
      <c r="I33" s="148">
        <v>17408.150893355665</v>
      </c>
      <c r="J33" s="148">
        <v>17599.324563562499</v>
      </c>
      <c r="K33" s="211">
        <f t="shared" si="0"/>
        <v>17960.261856963614</v>
      </c>
      <c r="L33" s="170">
        <f>(K33-J33)*100/J33</f>
        <v>2.050858782094382</v>
      </c>
      <c r="M33" s="170">
        <f>(K33-B33)*100/B33</f>
        <v>7.4088405095483196</v>
      </c>
      <c r="O33" s="114">
        <v>16192.25</v>
      </c>
      <c r="Q33" s="79">
        <v>16396.849999999999</v>
      </c>
      <c r="S33" s="148">
        <v>16721.400000000001</v>
      </c>
      <c r="U33" s="148">
        <v>16661.95</v>
      </c>
      <c r="W33" s="148">
        <v>17162.599999999999</v>
      </c>
      <c r="Y33" s="148">
        <v>17023.744156000001</v>
      </c>
      <c r="AA33" s="233">
        <v>17022.2</v>
      </c>
      <c r="AC33" s="233">
        <v>17341.860019136642</v>
      </c>
      <c r="AE33" s="233">
        <v>17321.485836636995</v>
      </c>
      <c r="AG33" s="233">
        <v>17408.150893355665</v>
      </c>
      <c r="AI33" s="233">
        <v>17599.324563562499</v>
      </c>
      <c r="AK33" s="233">
        <v>17960.261856963614</v>
      </c>
    </row>
    <row r="34" spans="1:37" x14ac:dyDescent="0.2">
      <c r="A34" s="78" t="s">
        <v>22</v>
      </c>
      <c r="B34" s="148">
        <v>2772.7000000000003</v>
      </c>
      <c r="C34" s="148">
        <v>2782.6</v>
      </c>
      <c r="D34" s="148">
        <v>2798.4500000000003</v>
      </c>
      <c r="E34" s="148">
        <v>2777.1720780000001</v>
      </c>
      <c r="F34" s="148">
        <v>2807.7</v>
      </c>
      <c r="G34" s="148">
        <v>2809.45</v>
      </c>
      <c r="H34" s="148">
        <v>2800.5348780487807</v>
      </c>
      <c r="I34" s="148">
        <v>2776.0499999999997</v>
      </c>
      <c r="J34" s="148">
        <v>2906.9</v>
      </c>
      <c r="K34" s="211">
        <f t="shared" si="0"/>
        <v>2899.2</v>
      </c>
      <c r="L34" s="170">
        <f>(K34-J34)*100/J34</f>
        <v>-0.26488699301662499</v>
      </c>
      <c r="M34" s="170">
        <f>(K34-B34)*100/B34</f>
        <v>4.5623399574421875</v>
      </c>
      <c r="O34" s="114">
        <v>2821.75</v>
      </c>
      <c r="Q34" s="79">
        <v>2776.6440340909089</v>
      </c>
      <c r="S34" s="148">
        <v>2772.7000000000003</v>
      </c>
      <c r="U34" s="148">
        <v>2782.6</v>
      </c>
      <c r="W34" s="148">
        <v>2798.4500000000003</v>
      </c>
      <c r="Y34" s="148">
        <v>2777.1720780000001</v>
      </c>
      <c r="AA34" s="233">
        <v>2807.7</v>
      </c>
      <c r="AC34" s="233">
        <v>2809.45</v>
      </c>
      <c r="AE34" s="233">
        <v>2800.5348780487807</v>
      </c>
      <c r="AG34" s="233">
        <v>2776.0499999999997</v>
      </c>
      <c r="AI34" s="233">
        <v>2906.9</v>
      </c>
      <c r="AK34" s="233">
        <v>2899.2</v>
      </c>
    </row>
    <row r="35" spans="1:37" x14ac:dyDescent="0.2">
      <c r="A35" s="78"/>
      <c r="B35" s="148"/>
      <c r="C35" s="148"/>
      <c r="D35" s="148"/>
      <c r="E35" s="148"/>
      <c r="F35" s="148"/>
      <c r="G35" s="148"/>
      <c r="H35" s="148"/>
      <c r="I35" s="148"/>
      <c r="J35" s="148">
        <v>0</v>
      </c>
      <c r="K35" s="211"/>
      <c r="L35" s="170"/>
      <c r="M35" s="170"/>
      <c r="O35" s="114"/>
      <c r="S35" s="148"/>
      <c r="U35" s="148"/>
      <c r="W35" s="148"/>
      <c r="Y35" s="148"/>
      <c r="AA35" s="233"/>
      <c r="AC35" s="233"/>
      <c r="AE35" s="233"/>
      <c r="AG35" s="233"/>
      <c r="AI35" s="233"/>
      <c r="AK35" s="233"/>
    </row>
    <row r="36" spans="1:37" x14ac:dyDescent="0.2">
      <c r="A36" s="78" t="s">
        <v>23</v>
      </c>
      <c r="B36" s="148">
        <v>4330.3</v>
      </c>
      <c r="C36" s="148">
        <v>4376.25</v>
      </c>
      <c r="D36" s="148">
        <v>4368.5999999999995</v>
      </c>
      <c r="E36" s="148">
        <v>4402.8</v>
      </c>
      <c r="F36" s="148">
        <v>4419.6000000000004</v>
      </c>
      <c r="G36" s="148">
        <v>4419.25</v>
      </c>
      <c r="H36" s="148">
        <v>4505.25</v>
      </c>
      <c r="I36" s="148">
        <v>4500.25</v>
      </c>
      <c r="J36" s="148">
        <v>4456.3</v>
      </c>
      <c r="K36" s="211">
        <f t="shared" si="0"/>
        <v>4531.45</v>
      </c>
      <c r="L36" s="295">
        <f>(K36-J36)*100/J36</f>
        <v>1.6863765904449797</v>
      </c>
      <c r="M36" s="295">
        <f>(K36-B36)*100/B36</f>
        <v>4.6451746992125171</v>
      </c>
      <c r="O36" s="114">
        <v>4293.7</v>
      </c>
      <c r="Q36" s="79">
        <v>4309.6499999999996</v>
      </c>
      <c r="S36" s="148">
        <v>4330.3</v>
      </c>
      <c r="U36" s="148">
        <v>4376.25</v>
      </c>
      <c r="W36" s="148">
        <v>4368.5999999999995</v>
      </c>
      <c r="Y36" s="148">
        <v>4402.8</v>
      </c>
      <c r="AA36" s="233">
        <v>4419.6000000000004</v>
      </c>
      <c r="AC36" s="233">
        <v>4419.25</v>
      </c>
      <c r="AE36" s="233">
        <v>4505.25</v>
      </c>
      <c r="AG36" s="233">
        <v>4500.25</v>
      </c>
      <c r="AI36" s="233">
        <v>4456.3</v>
      </c>
      <c r="AK36" s="233">
        <v>4531.45</v>
      </c>
    </row>
    <row r="37" spans="1:37" x14ac:dyDescent="0.2">
      <c r="A37" s="78" t="s">
        <v>24</v>
      </c>
      <c r="B37" s="148">
        <v>21553.007036247334</v>
      </c>
      <c r="C37" s="148">
        <v>21728.804098360655</v>
      </c>
      <c r="D37" s="148">
        <v>21991.69739776952</v>
      </c>
      <c r="E37" s="148">
        <v>22031.121356350515</v>
      </c>
      <c r="F37" s="148">
        <v>22230.6</v>
      </c>
      <c r="G37" s="148">
        <v>22200.230767410412</v>
      </c>
      <c r="H37" s="148">
        <v>22040.764241254823</v>
      </c>
      <c r="I37" s="148">
        <v>22098.934110535403</v>
      </c>
      <c r="J37" s="148">
        <v>22294.640683229813</v>
      </c>
      <c r="K37" s="211">
        <f t="shared" si="0"/>
        <v>22493.73047337278</v>
      </c>
      <c r="L37" s="295">
        <f>(K37-J37)*100/J37</f>
        <v>0.8929939395377825</v>
      </c>
      <c r="M37" s="295">
        <f>(K37-B37)*100/B37</f>
        <v>4.3646969332091761</v>
      </c>
      <c r="O37" s="114">
        <v>21200.180538745462</v>
      </c>
      <c r="Q37" s="79">
        <v>21398.512401574804</v>
      </c>
      <c r="S37" s="148">
        <v>21553.007036247334</v>
      </c>
      <c r="U37" s="148">
        <v>21728.804098360655</v>
      </c>
      <c r="W37" s="148">
        <v>21991.69739776952</v>
      </c>
      <c r="Y37" s="148">
        <v>22031.121356350515</v>
      </c>
      <c r="AA37" s="233">
        <v>22230.6</v>
      </c>
      <c r="AC37" s="233">
        <v>22200.230767410412</v>
      </c>
      <c r="AE37" s="233">
        <v>22040.764241254823</v>
      </c>
      <c r="AG37" s="233">
        <v>22098.934110535403</v>
      </c>
      <c r="AI37" s="233">
        <v>22294.640683229813</v>
      </c>
      <c r="AK37" s="233">
        <v>22493.73047337278</v>
      </c>
    </row>
    <row r="38" spans="1:37" x14ac:dyDescent="0.2">
      <c r="A38" s="78" t="s">
        <v>25</v>
      </c>
      <c r="B38" s="148">
        <v>14379.909846827135</v>
      </c>
      <c r="C38" s="148">
        <v>14310.395238095238</v>
      </c>
      <c r="D38" s="148">
        <v>14052.678496503497</v>
      </c>
      <c r="E38" s="148">
        <v>14189.44600766361</v>
      </c>
      <c r="F38" s="148">
        <v>14160.4</v>
      </c>
      <c r="G38" s="148">
        <v>14127.094985121652</v>
      </c>
      <c r="H38" s="148">
        <v>14326.750804998199</v>
      </c>
      <c r="I38" s="148">
        <v>14544.408591709254</v>
      </c>
      <c r="J38" s="148">
        <v>14654.287821678106</v>
      </c>
      <c r="K38" s="211">
        <f t="shared" si="0"/>
        <v>14686.079735945887</v>
      </c>
      <c r="L38" s="295">
        <f>(K38-J38)*100/J38</f>
        <v>0.2169461570199975</v>
      </c>
      <c r="M38" s="295">
        <f>(K38-B38)*100/B38</f>
        <v>2.129150268534588</v>
      </c>
      <c r="O38" s="114">
        <v>14187.949202733485</v>
      </c>
      <c r="Q38" s="79">
        <v>14146.337991266375</v>
      </c>
      <c r="S38" s="148">
        <v>14379.909846827135</v>
      </c>
      <c r="U38" s="148">
        <v>14310.395238095238</v>
      </c>
      <c r="W38" s="148">
        <v>14052.678496503497</v>
      </c>
      <c r="Y38" s="148">
        <v>14189.44600766361</v>
      </c>
      <c r="AA38" s="233">
        <v>14160.4</v>
      </c>
      <c r="AC38" s="233">
        <v>14127.094985121652</v>
      </c>
      <c r="AE38" s="233">
        <v>14326.750804998199</v>
      </c>
      <c r="AG38" s="233">
        <v>14544.408591709254</v>
      </c>
      <c r="AI38" s="233">
        <v>14654.287821678106</v>
      </c>
      <c r="AK38" s="233">
        <v>14686.079735945887</v>
      </c>
    </row>
    <row r="39" spans="1:37" x14ac:dyDescent="0.2">
      <c r="A39" s="87" t="s">
        <v>26</v>
      </c>
      <c r="B39" s="151">
        <v>6478.3</v>
      </c>
      <c r="C39" s="151">
        <v>6449.25</v>
      </c>
      <c r="D39" s="151">
        <v>6513.5005434782606</v>
      </c>
      <c r="E39" s="151">
        <v>6443.2007712082268</v>
      </c>
      <c r="F39" s="151">
        <v>6426.9</v>
      </c>
      <c r="G39" s="151">
        <v>6438.385639686684</v>
      </c>
      <c r="H39" s="151">
        <v>6479.6915789473687</v>
      </c>
      <c r="I39" s="151">
        <v>6468.6369845360823</v>
      </c>
      <c r="J39" s="151">
        <v>6508.0173728813561</v>
      </c>
      <c r="K39" s="212">
        <f t="shared" si="0"/>
        <v>6532.9638655462186</v>
      </c>
      <c r="L39" s="172">
        <f>(K39-J39)*100/J39</f>
        <v>0.38331939261277193</v>
      </c>
      <c r="M39" s="172">
        <f>(K39-B39)*100/B39</f>
        <v>0.84379953917259776</v>
      </c>
      <c r="O39" s="114">
        <v>6644.3606104651162</v>
      </c>
      <c r="Q39" s="79">
        <v>6528.1</v>
      </c>
      <c r="S39" s="151">
        <v>6478.3</v>
      </c>
      <c r="U39" s="151">
        <v>6449.25</v>
      </c>
      <c r="W39" s="151">
        <v>6513.5005434782606</v>
      </c>
      <c r="Y39" s="151">
        <v>6443.2007712082268</v>
      </c>
      <c r="AA39" s="233">
        <v>6426.9</v>
      </c>
      <c r="AC39" s="233">
        <v>6438.385639686684</v>
      </c>
      <c r="AE39" s="233">
        <v>6479.6915789473687</v>
      </c>
      <c r="AG39" s="233">
        <v>6468.6369845360823</v>
      </c>
      <c r="AI39" s="233">
        <v>6508.0173728813561</v>
      </c>
      <c r="AK39" s="233">
        <v>6532.9638655462186</v>
      </c>
    </row>
    <row r="40" spans="1:37" x14ac:dyDescent="0.2">
      <c r="A40" s="98" t="s">
        <v>222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294"/>
    </row>
    <row r="41" spans="1:3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37" x14ac:dyDescent="0.2">
      <c r="B42" s="85"/>
      <c r="C42" s="85"/>
      <c r="D42" s="85"/>
      <c r="E42" s="102"/>
      <c r="F42" s="86"/>
      <c r="G42" s="86"/>
      <c r="H42" s="86"/>
      <c r="I42" s="86"/>
      <c r="J42" s="86"/>
      <c r="K42" s="86"/>
      <c r="L42" s="82"/>
      <c r="M42" s="82"/>
    </row>
    <row r="43" spans="1:3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3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3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3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3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3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2:13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2:13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2:13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2:13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2:13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2:13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2:13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2:13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2:13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2:13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2:13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2:13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2:13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2:13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2:13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2:13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2:13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2:13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2:13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2:13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2:13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2:13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2:13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2:13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2:13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2:13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2:13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2:13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2:13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2:13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2:13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2:13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2:13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2:13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2:13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2:13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2:13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2:13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2:13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2:13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2:13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2:13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2:13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2:13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2:13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2:13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2:13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2:13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2:13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2:13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2:13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2:13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</row>
    <row r="102" spans="2:13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</row>
    <row r="103" spans="2:13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2:13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  <row r="105" spans="2:13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2:13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2:13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2:13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2:13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2:13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2:13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2:13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2:13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2:13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2:13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2:13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2:13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2:13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3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2:13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2:13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2:13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2:13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2:13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2:13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</row>
    <row r="126" spans="2:13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</row>
    <row r="127" spans="2:13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2:13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2:13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2:13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2:13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2:13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</row>
    <row r="133" spans="2:13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</row>
    <row r="134" spans="2:13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2:13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2:13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2:13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2:13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2:13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2:13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2:13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2:13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2:13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2:13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2:13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2:13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2:13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2:13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2:13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2:13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2:13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</row>
    <row r="152" spans="2:13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2:13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2:13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2:13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2:13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2:13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2:13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</row>
    <row r="159" spans="2:13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2:13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2:13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2:13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2:13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2:13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2:13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2:13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2:13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2:13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2:13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</row>
    <row r="170" spans="2:13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2:13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</row>
    <row r="172" spans="2:13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</row>
    <row r="173" spans="2:13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2:13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2:13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2:13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2:13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2:13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2:13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</row>
    <row r="180" spans="2:13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2:13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2:13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2:13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</row>
    <row r="184" spans="2:13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</row>
    <row r="185" spans="2:13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2:13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2:13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</row>
    <row r="188" spans="2:13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2:13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2:13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2:13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2:13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2:13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2:13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2:13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2:13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2:13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2:13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  <row r="199" spans="2:13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2:13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2:13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2:13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</row>
    <row r="203" spans="2:13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2:13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2:13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2:13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2:13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2:13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2:13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2:13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2:13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2:13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2:13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2:13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2:13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2:13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2:13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2:13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2:13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2:13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2:13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2:13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2:13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2:13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2:13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2:13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2:13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2:13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2:13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2:13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2:13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2:13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2:13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2:13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2:13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2:13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2:13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2:13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2:13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2:13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2:13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2:13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2:13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2:13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2:13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2:13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2:13" x14ac:dyDescent="0.2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2:13" x14ac:dyDescent="0.2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2:13" x14ac:dyDescent="0.2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2:13" x14ac:dyDescent="0.2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2:13" x14ac:dyDescent="0.2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2:13" x14ac:dyDescent="0.2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2:13" x14ac:dyDescent="0.2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2:13" x14ac:dyDescent="0.2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2:13" x14ac:dyDescent="0.2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2:13" x14ac:dyDescent="0.2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2:13" x14ac:dyDescent="0.2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2:13" x14ac:dyDescent="0.2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2:13" x14ac:dyDescent="0.2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2:13" x14ac:dyDescent="0.2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2:13" x14ac:dyDescent="0.2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2:13" x14ac:dyDescent="0.2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2:13" x14ac:dyDescent="0.2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2:13" x14ac:dyDescent="0.2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2:13" x14ac:dyDescent="0.2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2:13" x14ac:dyDescent="0.2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2:13" x14ac:dyDescent="0.2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2:13" x14ac:dyDescent="0.2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2:13" x14ac:dyDescent="0.2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2:13" x14ac:dyDescent="0.2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2:13" x14ac:dyDescent="0.2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2:13" x14ac:dyDescent="0.2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2:13" x14ac:dyDescent="0.2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2:13" x14ac:dyDescent="0.2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2:13" x14ac:dyDescent="0.2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2:13" x14ac:dyDescent="0.2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2:13" x14ac:dyDescent="0.2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2:13" x14ac:dyDescent="0.2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2:13" x14ac:dyDescent="0.2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2:13" x14ac:dyDescent="0.2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2:13" x14ac:dyDescent="0.2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2:13" x14ac:dyDescent="0.2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2:13" x14ac:dyDescent="0.2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2:13" x14ac:dyDescent="0.2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2:13" x14ac:dyDescent="0.2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2:13" x14ac:dyDescent="0.2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2:13" x14ac:dyDescent="0.2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2:13" x14ac:dyDescent="0.2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2:13" x14ac:dyDescent="0.2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2:13" x14ac:dyDescent="0.2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2:13" x14ac:dyDescent="0.2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2:13" x14ac:dyDescent="0.2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2:13" x14ac:dyDescent="0.2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2:13" x14ac:dyDescent="0.2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2:13" x14ac:dyDescent="0.2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2:13" x14ac:dyDescent="0.2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2:13" x14ac:dyDescent="0.2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2:13" x14ac:dyDescent="0.2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2:13" x14ac:dyDescent="0.2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2:13" x14ac:dyDescent="0.2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2:13" x14ac:dyDescent="0.2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2:13" x14ac:dyDescent="0.2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2:13" x14ac:dyDescent="0.2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2:13" x14ac:dyDescent="0.2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2:13" x14ac:dyDescent="0.2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2:13" x14ac:dyDescent="0.2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2:13" x14ac:dyDescent="0.2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2:13" x14ac:dyDescent="0.2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2:13" x14ac:dyDescent="0.2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2:13" x14ac:dyDescent="0.2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2:13" x14ac:dyDescent="0.2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2:13" x14ac:dyDescent="0.2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2:13" x14ac:dyDescent="0.2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2:13" x14ac:dyDescent="0.2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2:13" x14ac:dyDescent="0.2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2:13" x14ac:dyDescent="0.2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2:13" x14ac:dyDescent="0.2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2:13" x14ac:dyDescent="0.2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2:13" x14ac:dyDescent="0.2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2:13" x14ac:dyDescent="0.2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2:13" x14ac:dyDescent="0.2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2:13" x14ac:dyDescent="0.2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2:13" x14ac:dyDescent="0.2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2:13" x14ac:dyDescent="0.2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2:13" x14ac:dyDescent="0.2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</row>
    <row r="327" spans="2:13" x14ac:dyDescent="0.2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2:13" x14ac:dyDescent="0.2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</row>
    <row r="329" spans="2:13" x14ac:dyDescent="0.2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</row>
    <row r="330" spans="2:13" x14ac:dyDescent="0.2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</row>
    <row r="331" spans="2:13" x14ac:dyDescent="0.2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2:13" x14ac:dyDescent="0.2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</row>
    <row r="333" spans="2:13" x14ac:dyDescent="0.2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</row>
    <row r="334" spans="2:13" x14ac:dyDescent="0.2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</row>
    <row r="335" spans="2:13" x14ac:dyDescent="0.2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2:13" x14ac:dyDescent="0.2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</sheetData>
  <mergeCells count="1">
    <mergeCell ref="A4:M4"/>
  </mergeCells>
  <phoneticPr fontId="3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J40"/>
  <sheetViews>
    <sheetView topLeftCell="R1" zoomScaleNormal="100" workbookViewId="0">
      <selection activeCell="V31" sqref="V31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125" style="1" customWidth="1"/>
    <col min="12" max="12" width="8.5" style="1" customWidth="1"/>
    <col min="13" max="13" width="7.75" style="1" customWidth="1"/>
    <col min="14" max="14" width="2.625" style="3" customWidth="1"/>
    <col min="15" max="15" width="10.25" style="3" bestFit="1" customWidth="1"/>
    <col min="16" max="16" width="10.125" style="3" bestFit="1" customWidth="1"/>
    <col min="17" max="17" width="10.25" style="3" bestFit="1" customWidth="1"/>
    <col min="18" max="18" width="10.125" style="3" bestFit="1" customWidth="1"/>
    <col min="19" max="19" width="10.25" style="3" bestFit="1" customWidth="1"/>
    <col min="20" max="20" width="10.125" style="3" bestFit="1" customWidth="1"/>
    <col min="21" max="16384" width="10" style="3"/>
  </cols>
  <sheetData>
    <row r="1" spans="1:36" s="118" customFormat="1" x14ac:dyDescent="0.2">
      <c r="A1" s="296" t="s">
        <v>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36" s="118" customForma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36" s="118" customFormat="1" x14ac:dyDescent="0.2">
      <c r="A3" s="296" t="s">
        <v>131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36" s="118" customFormat="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36" ht="13.5" thickBo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36" ht="13.5" thickTop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S6" s="3" t="s">
        <v>62</v>
      </c>
      <c r="U6" s="3" t="s">
        <v>62</v>
      </c>
      <c r="W6" s="3" t="s">
        <v>62</v>
      </c>
      <c r="Y6" s="3" t="s">
        <v>62</v>
      </c>
      <c r="AA6" s="3" t="s">
        <v>62</v>
      </c>
      <c r="AC6" s="3" t="s">
        <v>62</v>
      </c>
      <c r="AE6" s="3" t="s">
        <v>62</v>
      </c>
      <c r="AG6" s="3" t="s">
        <v>62</v>
      </c>
      <c r="AI6" s="3" t="s">
        <v>62</v>
      </c>
    </row>
    <row r="7" spans="1:36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6" t="s">
        <v>27</v>
      </c>
      <c r="M7" s="6"/>
      <c r="R7" s="67"/>
      <c r="S7" s="67" t="s">
        <v>205</v>
      </c>
      <c r="T7" s="67"/>
      <c r="U7" s="67" t="s">
        <v>205</v>
      </c>
      <c r="V7" s="67"/>
      <c r="W7" s="67" t="s">
        <v>205</v>
      </c>
      <c r="X7" s="67"/>
      <c r="Y7" s="67" t="s">
        <v>205</v>
      </c>
      <c r="Z7" s="67"/>
      <c r="AA7" s="3" t="s">
        <v>205</v>
      </c>
      <c r="AC7" s="3" t="s">
        <v>205</v>
      </c>
      <c r="AE7" s="3" t="s">
        <v>205</v>
      </c>
      <c r="AG7" s="3" t="s">
        <v>205</v>
      </c>
      <c r="AI7" s="3" t="s">
        <v>205</v>
      </c>
    </row>
    <row r="8" spans="1:36" x14ac:dyDescent="0.2">
      <c r="A8" s="51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" t="s">
        <v>39</v>
      </c>
      <c r="M8" s="10" t="s">
        <v>40</v>
      </c>
      <c r="P8" s="67" t="s">
        <v>124</v>
      </c>
      <c r="R8" s="67" t="s">
        <v>124</v>
      </c>
      <c r="S8" s="67" t="s">
        <v>206</v>
      </c>
      <c r="T8" s="67" t="s">
        <v>124</v>
      </c>
      <c r="U8" s="67" t="s">
        <v>206</v>
      </c>
      <c r="V8" s="67" t="s">
        <v>124</v>
      </c>
      <c r="W8" s="67" t="s">
        <v>206</v>
      </c>
      <c r="X8" s="67" t="s">
        <v>124</v>
      </c>
      <c r="Y8" s="67" t="s">
        <v>206</v>
      </c>
      <c r="Z8" s="67" t="s">
        <v>124</v>
      </c>
      <c r="AA8" s="3" t="s">
        <v>206</v>
      </c>
      <c r="AB8" s="3" t="s">
        <v>124</v>
      </c>
      <c r="AC8" s="3" t="s">
        <v>206</v>
      </c>
      <c r="AD8" s="3" t="s">
        <v>124</v>
      </c>
      <c r="AE8" s="3" t="s">
        <v>206</v>
      </c>
      <c r="AF8" s="3" t="s">
        <v>124</v>
      </c>
      <c r="AG8" s="3" t="s">
        <v>206</v>
      </c>
      <c r="AH8" s="3" t="s">
        <v>124</v>
      </c>
      <c r="AI8" s="3" t="s">
        <v>206</v>
      </c>
      <c r="AJ8" s="3" t="s">
        <v>124</v>
      </c>
    </row>
    <row r="9" spans="1:36" ht="13.5" thickBot="1" x14ac:dyDescent="0.25">
      <c r="A9" s="8" t="s">
        <v>1</v>
      </c>
      <c r="B9" s="288" t="str">
        <f>'1'!B9</f>
        <v>2008-2009</v>
      </c>
      <c r="C9" s="288" t="str">
        <f>'1'!C9</f>
        <v>2009-2010</v>
      </c>
      <c r="D9" s="288" t="str">
        <f>'1'!D9</f>
        <v>2010-2011</v>
      </c>
      <c r="E9" s="288" t="str">
        <f>'1'!E9</f>
        <v>2011-2012</v>
      </c>
      <c r="F9" s="288" t="str">
        <f>'1'!F9</f>
        <v>2012-2013</v>
      </c>
      <c r="G9" s="288" t="str">
        <f>'1'!G9</f>
        <v>2013-2014</v>
      </c>
      <c r="H9" s="288" t="str">
        <f>'1'!H9</f>
        <v>2014-2015</v>
      </c>
      <c r="I9" s="288" t="str">
        <f>'1'!I9</f>
        <v>2015-2016</v>
      </c>
      <c r="J9" s="288" t="str">
        <f>'1'!J9</f>
        <v>2016-2017</v>
      </c>
      <c r="K9" s="288" t="str">
        <f>'1'!K9</f>
        <v>2017-2018</v>
      </c>
      <c r="L9" s="9" t="s">
        <v>38</v>
      </c>
      <c r="M9" s="9" t="s">
        <v>38</v>
      </c>
      <c r="O9" s="18" t="s">
        <v>159</v>
      </c>
      <c r="P9" s="18" t="s">
        <v>159</v>
      </c>
      <c r="Q9" s="18" t="s">
        <v>170</v>
      </c>
      <c r="R9" s="18" t="s">
        <v>170</v>
      </c>
      <c r="S9" s="3" t="s">
        <v>184</v>
      </c>
      <c r="T9" s="18" t="s">
        <v>184</v>
      </c>
      <c r="U9" s="3" t="s">
        <v>204</v>
      </c>
      <c r="V9" s="18" t="s">
        <v>204</v>
      </c>
      <c r="W9" s="3" t="s">
        <v>230</v>
      </c>
      <c r="X9" s="214" t="s">
        <v>230</v>
      </c>
      <c r="Y9" s="3" t="s">
        <v>240</v>
      </c>
      <c r="Z9" s="215" t="s">
        <v>240</v>
      </c>
      <c r="AA9" s="3" t="s">
        <v>248</v>
      </c>
      <c r="AB9" s="3" t="s">
        <v>248</v>
      </c>
      <c r="AC9" s="3" t="s">
        <v>258</v>
      </c>
      <c r="AD9" s="3" t="s">
        <v>258</v>
      </c>
      <c r="AE9" s="3" t="s">
        <v>270</v>
      </c>
      <c r="AF9" s="3" t="s">
        <v>270</v>
      </c>
      <c r="AG9" s="3" t="s">
        <v>279</v>
      </c>
      <c r="AH9" s="3" t="s">
        <v>279</v>
      </c>
      <c r="AI9" s="3" t="s">
        <v>296</v>
      </c>
      <c r="AJ9" s="3" t="s">
        <v>296</v>
      </c>
    </row>
    <row r="10" spans="1:36" x14ac:dyDescent="0.2">
      <c r="A10" s="7" t="s">
        <v>2</v>
      </c>
      <c r="B10" s="11">
        <f t="shared" ref="B10:J10" si="0">SUM(B12:B39)</f>
        <v>11385648.203920003</v>
      </c>
      <c r="C10" s="11">
        <f t="shared" si="0"/>
        <v>11568014.849529</v>
      </c>
      <c r="D10" s="11">
        <f t="shared" si="0"/>
        <v>11970930.751799997</v>
      </c>
      <c r="E10" s="11">
        <f t="shared" si="0"/>
        <v>12028910.590229997</v>
      </c>
      <c r="F10" s="11">
        <f t="shared" si="0"/>
        <v>12198615.001790004</v>
      </c>
      <c r="G10" s="11">
        <f t="shared" si="0"/>
        <v>12100614.7696</v>
      </c>
      <c r="H10" s="11">
        <f t="shared" si="0"/>
        <v>12473622.199331651</v>
      </c>
      <c r="I10" s="11">
        <f t="shared" si="0"/>
        <v>12620363.906313984</v>
      </c>
      <c r="J10" s="11">
        <f t="shared" si="0"/>
        <v>13000361.773820002</v>
      </c>
      <c r="K10" s="11">
        <f t="shared" ref="K10" si="1">SUM(K12:K39)</f>
        <v>13331028.126760002</v>
      </c>
      <c r="L10" s="133">
        <f>(K10-J10)*100/J10</f>
        <v>2.543516547407882</v>
      </c>
      <c r="M10" s="133">
        <f>(K10-B10)*100/B10</f>
        <v>17.086246544752875</v>
      </c>
      <c r="O10" s="3">
        <f t="shared" ref="O10:U10" si="2">SUM(O12:O39)</f>
        <v>10941375004.060003</v>
      </c>
      <c r="P10" s="3">
        <f t="shared" si="2"/>
        <v>10941375.004059998</v>
      </c>
      <c r="Q10" s="3">
        <f t="shared" si="2"/>
        <v>11385648203.92</v>
      </c>
      <c r="R10" s="3">
        <f t="shared" si="2"/>
        <v>11385648.203920003</v>
      </c>
      <c r="S10" s="3">
        <f t="shared" si="2"/>
        <v>11568014849.528997</v>
      </c>
      <c r="T10" s="3">
        <f t="shared" si="2"/>
        <v>11568014.849529</v>
      </c>
      <c r="U10" s="3">
        <f t="shared" si="2"/>
        <v>11970930751.800001</v>
      </c>
      <c r="V10" s="3">
        <f>SUM(V12:V39)</f>
        <v>11970930.751799997</v>
      </c>
      <c r="W10" s="3">
        <f>SUM(W12:W39)</f>
        <v>12028910590.230001</v>
      </c>
      <c r="X10" s="3">
        <f>SUM(X12:X39)</f>
        <v>12028910.590229997</v>
      </c>
      <c r="Y10" s="3">
        <f t="shared" ref="Y10:Z10" si="3">SUM(Y12:Y39)</f>
        <v>12198615001.790001</v>
      </c>
      <c r="Z10" s="3">
        <f t="shared" si="3"/>
        <v>12198615.001790004</v>
      </c>
      <c r="AA10" s="3">
        <v>12100614769.599998</v>
      </c>
      <c r="AB10" s="3">
        <f>SUM(AB12:AB39)</f>
        <v>12100614.7696</v>
      </c>
      <c r="AC10" s="3">
        <v>12473622199.331656</v>
      </c>
      <c r="AD10" s="3">
        <f>SUM(AD12:AD39)</f>
        <v>12473622.199331651</v>
      </c>
      <c r="AE10" s="3">
        <v>12620363906.313982</v>
      </c>
      <c r="AF10" s="3">
        <f>SUM(AF12:AF39)</f>
        <v>12620363.906313984</v>
      </c>
      <c r="AG10" s="3">
        <f>SUM(AG12:AG39)</f>
        <v>13000361773.819998</v>
      </c>
      <c r="AH10" s="3">
        <f>SUM(AH12:AH39)</f>
        <v>13000361.773820002</v>
      </c>
      <c r="AI10" s="3">
        <f>SUM(AI12:AI39)</f>
        <v>13331028126.76</v>
      </c>
      <c r="AJ10" s="3">
        <f>SUM(AJ12:AJ39)</f>
        <v>13331028.126760002</v>
      </c>
    </row>
    <row r="11" spans="1:36" x14ac:dyDescent="0.2">
      <c r="M11" s="13"/>
    </row>
    <row r="12" spans="1:36" x14ac:dyDescent="0.2">
      <c r="A12" s="1" t="s">
        <v>3</v>
      </c>
      <c r="B12" s="1">
        <v>132487.03787999999</v>
      </c>
      <c r="C12" s="1">
        <v>132693.88111999998</v>
      </c>
      <c r="D12" s="1">
        <v>133947.41298999998</v>
      </c>
      <c r="E12" s="1">
        <v>129768.77246999998</v>
      </c>
      <c r="F12" s="1">
        <v>126299.51486999998</v>
      </c>
      <c r="G12" s="1">
        <v>123222.72230000002</v>
      </c>
      <c r="H12" s="1">
        <v>125311.23670987228</v>
      </c>
      <c r="I12" s="1">
        <v>124321.4228</v>
      </c>
      <c r="J12" s="1">
        <v>125553.11467</v>
      </c>
      <c r="K12" s="1">
        <f>AJ12</f>
        <v>128079.62715</v>
      </c>
      <c r="L12" s="133">
        <f>(K12-J12)*100/J12</f>
        <v>2.0123056975851328</v>
      </c>
      <c r="M12" s="133">
        <f>(K12-B12)*100/B12</f>
        <v>-3.3266731602770054</v>
      </c>
      <c r="O12" s="3">
        <v>127100955.76000001</v>
      </c>
      <c r="P12" s="3">
        <f>O12/1000</f>
        <v>127100.95576000001</v>
      </c>
      <c r="Q12" s="3">
        <v>132487037.88</v>
      </c>
      <c r="R12" s="3">
        <f>Q12/1000</f>
        <v>132487.03787999999</v>
      </c>
      <c r="S12" s="3">
        <v>132693881.11999997</v>
      </c>
      <c r="T12" s="3">
        <f>S12/1000</f>
        <v>132693.88111999998</v>
      </c>
      <c r="U12" s="3">
        <v>133947412.98999999</v>
      </c>
      <c r="V12" s="3">
        <f t="shared" ref="V12:V16" si="4">U12/1000</f>
        <v>133947.41298999998</v>
      </c>
      <c r="W12" s="3">
        <v>129768772.46999998</v>
      </c>
      <c r="X12" s="3">
        <f>W12/1000</f>
        <v>129768.77246999998</v>
      </c>
      <c r="Y12" s="3">
        <v>126299514.86999999</v>
      </c>
      <c r="Z12" s="3">
        <f>Y12/1000</f>
        <v>126299.51486999998</v>
      </c>
      <c r="AA12" s="3">
        <v>123222722.30000003</v>
      </c>
      <c r="AB12" s="3">
        <f>AA12/1000</f>
        <v>123222.72230000002</v>
      </c>
      <c r="AC12" s="3">
        <v>125311236.70987228</v>
      </c>
      <c r="AD12" s="3">
        <f>AC12/1000</f>
        <v>125311.23670987228</v>
      </c>
      <c r="AE12" s="3">
        <v>124321422.8</v>
      </c>
      <c r="AF12" s="3">
        <f>AE12/1000</f>
        <v>124321.4228</v>
      </c>
      <c r="AG12" s="3">
        <v>125553114.67</v>
      </c>
      <c r="AH12" s="3">
        <f>AG12/1000</f>
        <v>125553.11467</v>
      </c>
      <c r="AI12" s="3">
        <v>128079627.15000001</v>
      </c>
      <c r="AJ12" s="3">
        <f>AI12/1000</f>
        <v>128079.62715</v>
      </c>
    </row>
    <row r="13" spans="1:36" x14ac:dyDescent="0.2">
      <c r="A13" s="1" t="s">
        <v>4</v>
      </c>
      <c r="B13" s="1">
        <v>921789.93546999991</v>
      </c>
      <c r="C13" s="1">
        <v>943443.25305899978</v>
      </c>
      <c r="D13" s="1">
        <v>986515.01633999986</v>
      </c>
      <c r="E13" s="1">
        <v>985944.49615000002</v>
      </c>
      <c r="F13" s="1">
        <v>1022249.0482300001</v>
      </c>
      <c r="G13" s="1">
        <v>1020905.9113699999</v>
      </c>
      <c r="H13" s="1">
        <v>1063276.3170964313</v>
      </c>
      <c r="I13" s="1">
        <v>1065171.67096</v>
      </c>
      <c r="J13" s="1">
        <v>1107685.6345200001</v>
      </c>
      <c r="K13" s="1">
        <f t="shared" ref="K13:K39" si="5">AJ13</f>
        <v>1145939.5898800001</v>
      </c>
      <c r="L13" s="133">
        <f t="shared" ref="L13:L16" si="6">(K13-J13)*100/J13</f>
        <v>3.453502886365122</v>
      </c>
      <c r="M13" s="133">
        <f t="shared" ref="M13:M16" si="7">(K13-B13)*100/B13</f>
        <v>24.316782575382678</v>
      </c>
      <c r="O13" s="3">
        <v>869011809.06000006</v>
      </c>
      <c r="P13" s="3">
        <f>O13/1000</f>
        <v>869011.80906000012</v>
      </c>
      <c r="Q13" s="3">
        <v>921789935.46999991</v>
      </c>
      <c r="R13" s="3">
        <f>Q13/1000</f>
        <v>921789.93546999991</v>
      </c>
      <c r="S13" s="3">
        <v>943443253.05899978</v>
      </c>
      <c r="T13" s="3">
        <f>S13/1000</f>
        <v>943443.25305899978</v>
      </c>
      <c r="U13" s="3">
        <v>986515016.33999991</v>
      </c>
      <c r="V13" s="3">
        <f t="shared" si="4"/>
        <v>986515.01633999986</v>
      </c>
      <c r="W13" s="3">
        <v>985944496.14999998</v>
      </c>
      <c r="X13" s="3">
        <f t="shared" ref="X13:X16" si="8">W13/1000</f>
        <v>985944.49615000002</v>
      </c>
      <c r="Y13" s="3">
        <v>1022249048.23</v>
      </c>
      <c r="Z13" s="3">
        <f t="shared" ref="Z13:Z39" si="9">Y13/1000</f>
        <v>1022249.0482300001</v>
      </c>
      <c r="AA13" s="3">
        <v>1020905911.3699999</v>
      </c>
      <c r="AB13" s="3">
        <f t="shared" ref="AB13:AB16" si="10">AA13/1000</f>
        <v>1020905.9113699999</v>
      </c>
      <c r="AC13" s="3">
        <v>1063276317.0964314</v>
      </c>
      <c r="AD13" s="3">
        <f t="shared" ref="AD13:AD16" si="11">AC13/1000</f>
        <v>1063276.3170964313</v>
      </c>
      <c r="AE13" s="3">
        <v>1065171670.9599999</v>
      </c>
      <c r="AF13" s="3">
        <f t="shared" ref="AF13:AF16" si="12">AE13/1000</f>
        <v>1065171.67096</v>
      </c>
      <c r="AG13" s="3">
        <v>1107685634.52</v>
      </c>
      <c r="AH13" s="3">
        <f t="shared" ref="AH13:AH16" si="13">AG13/1000</f>
        <v>1107685.6345200001</v>
      </c>
      <c r="AI13" s="3">
        <v>1145939589.8800001</v>
      </c>
      <c r="AJ13" s="3">
        <f t="shared" ref="AJ13:AJ39" si="14">AI13/1000</f>
        <v>1145939.5898800001</v>
      </c>
    </row>
    <row r="14" spans="1:36" x14ac:dyDescent="0.2">
      <c r="A14" s="1" t="s">
        <v>5</v>
      </c>
      <c r="B14" s="1">
        <v>1280401.2398400002</v>
      </c>
      <c r="C14" s="1">
        <v>1285316.1737899999</v>
      </c>
      <c r="D14" s="1">
        <v>1389160.6193499998</v>
      </c>
      <c r="E14" s="1">
        <v>1405822.6765400001</v>
      </c>
      <c r="F14" s="1">
        <v>1356438.2789100003</v>
      </c>
      <c r="G14" s="1">
        <v>1349927.8255600003</v>
      </c>
      <c r="H14" s="1">
        <v>1337952.5855693852</v>
      </c>
      <c r="I14" s="1">
        <v>1304503.2556800002</v>
      </c>
      <c r="J14" s="1">
        <v>1304281.8757199999</v>
      </c>
      <c r="K14" s="1">
        <f t="shared" si="5"/>
        <v>1292705.996</v>
      </c>
      <c r="L14" s="133">
        <f t="shared" si="6"/>
        <v>-0.88752898706114769</v>
      </c>
      <c r="M14" s="133">
        <f t="shared" si="7"/>
        <v>0.96100782919715733</v>
      </c>
      <c r="O14" s="3">
        <v>1229715918.96</v>
      </c>
      <c r="P14" s="3">
        <f>O14/1000</f>
        <v>1229715.9189599999</v>
      </c>
      <c r="Q14" s="3">
        <v>1280401239.8400002</v>
      </c>
      <c r="R14" s="3">
        <f>Q14/1000</f>
        <v>1280401.2398400002</v>
      </c>
      <c r="S14" s="3">
        <v>1285316173.79</v>
      </c>
      <c r="T14" s="3">
        <f>S14/1000</f>
        <v>1285316.1737899999</v>
      </c>
      <c r="U14" s="3">
        <v>1389160619.3499999</v>
      </c>
      <c r="V14" s="3">
        <f t="shared" si="4"/>
        <v>1389160.6193499998</v>
      </c>
      <c r="W14" s="3">
        <v>1405822676.5400002</v>
      </c>
      <c r="X14" s="3">
        <f t="shared" si="8"/>
        <v>1405822.6765400001</v>
      </c>
      <c r="Y14" s="3">
        <v>1356438278.9100003</v>
      </c>
      <c r="Z14" s="3">
        <f t="shared" si="9"/>
        <v>1356438.2789100003</v>
      </c>
      <c r="AA14" s="3">
        <v>1349927825.5600002</v>
      </c>
      <c r="AB14" s="3">
        <f t="shared" si="10"/>
        <v>1349927.8255600003</v>
      </c>
      <c r="AC14" s="3">
        <v>1337952585.5693853</v>
      </c>
      <c r="AD14" s="3">
        <f t="shared" si="11"/>
        <v>1337952.5855693852</v>
      </c>
      <c r="AE14" s="3">
        <v>1304503255.6800001</v>
      </c>
      <c r="AF14" s="3">
        <f t="shared" si="12"/>
        <v>1304503.2556800002</v>
      </c>
      <c r="AG14" s="3">
        <v>1304281875.7199998</v>
      </c>
      <c r="AH14" s="3">
        <f t="shared" si="13"/>
        <v>1304281.8757199999</v>
      </c>
      <c r="AI14" s="3">
        <v>1292705996</v>
      </c>
      <c r="AJ14" s="3">
        <f t="shared" si="14"/>
        <v>1292705.996</v>
      </c>
    </row>
    <row r="15" spans="1:36" x14ac:dyDescent="0.2">
      <c r="A15" s="1" t="s">
        <v>6</v>
      </c>
      <c r="B15" s="1">
        <v>1310749.9890700001</v>
      </c>
      <c r="C15" s="1">
        <v>1369370.75006</v>
      </c>
      <c r="D15" s="1">
        <v>1410167.43371</v>
      </c>
      <c r="E15" s="1">
        <v>1411194.4082500001</v>
      </c>
      <c r="F15" s="1">
        <v>1457938.9538699999</v>
      </c>
      <c r="G15" s="1">
        <v>1462293.2834899998</v>
      </c>
      <c r="H15" s="1">
        <v>1510087.0708792333</v>
      </c>
      <c r="I15" s="1">
        <v>1553011.9222599999</v>
      </c>
      <c r="J15" s="1">
        <v>1577688.81397</v>
      </c>
      <c r="K15" s="1">
        <f t="shared" si="5"/>
        <v>1638638.8374299998</v>
      </c>
      <c r="L15" s="133">
        <f t="shared" si="6"/>
        <v>3.8632474871029157</v>
      </c>
      <c r="M15" s="133">
        <f t="shared" si="7"/>
        <v>25.015361517770643</v>
      </c>
      <c r="O15" s="3">
        <v>1273462076.4099998</v>
      </c>
      <c r="P15" s="3">
        <f>O15/1000</f>
        <v>1273462.0764099997</v>
      </c>
      <c r="Q15" s="3">
        <v>1310749989.0700002</v>
      </c>
      <c r="R15" s="3">
        <f>Q15/1000</f>
        <v>1310749.9890700001</v>
      </c>
      <c r="S15" s="3">
        <v>1369370750.0599999</v>
      </c>
      <c r="T15" s="3">
        <f>S15/1000</f>
        <v>1369370.75006</v>
      </c>
      <c r="U15" s="3">
        <v>1410167433.71</v>
      </c>
      <c r="V15" s="3">
        <f t="shared" si="4"/>
        <v>1410167.43371</v>
      </c>
      <c r="W15" s="3">
        <v>1411194408.25</v>
      </c>
      <c r="X15" s="3">
        <f t="shared" si="8"/>
        <v>1411194.4082500001</v>
      </c>
      <c r="Y15" s="3">
        <v>1457938953.8699999</v>
      </c>
      <c r="Z15" s="3">
        <f t="shared" si="9"/>
        <v>1457938.9538699999</v>
      </c>
      <c r="AA15" s="3">
        <v>1462293283.4899998</v>
      </c>
      <c r="AB15" s="3">
        <f t="shared" si="10"/>
        <v>1462293.2834899998</v>
      </c>
      <c r="AC15" s="3">
        <v>1510087070.8792334</v>
      </c>
      <c r="AD15" s="3">
        <f t="shared" si="11"/>
        <v>1510087.0708792333</v>
      </c>
      <c r="AE15" s="3">
        <v>1553011922.26</v>
      </c>
      <c r="AF15" s="3">
        <f t="shared" si="12"/>
        <v>1553011.9222599999</v>
      </c>
      <c r="AG15" s="3">
        <v>1577688813.97</v>
      </c>
      <c r="AH15" s="3">
        <f t="shared" si="13"/>
        <v>1577688.81397</v>
      </c>
      <c r="AI15" s="3">
        <v>1638638837.4299998</v>
      </c>
      <c r="AJ15" s="3">
        <f t="shared" si="14"/>
        <v>1638638.8374299998</v>
      </c>
    </row>
    <row r="16" spans="1:36" x14ac:dyDescent="0.2">
      <c r="A16" s="1" t="s">
        <v>7</v>
      </c>
      <c r="B16" s="1">
        <v>209782.82952999999</v>
      </c>
      <c r="C16" s="1">
        <v>215949.57771000001</v>
      </c>
      <c r="D16" s="1">
        <v>220096.77543999997</v>
      </c>
      <c r="E16" s="1">
        <v>222690.21192999999</v>
      </c>
      <c r="F16" s="1">
        <v>220095.33184999999</v>
      </c>
      <c r="G16" s="1">
        <v>218601.71907999998</v>
      </c>
      <c r="H16" s="1">
        <v>221943.28805166116</v>
      </c>
      <c r="I16" s="1">
        <v>221744.00755000004</v>
      </c>
      <c r="J16" s="1">
        <v>223965.53771</v>
      </c>
      <c r="K16" s="1">
        <f t="shared" si="5"/>
        <v>229600.05628000002</v>
      </c>
      <c r="L16" s="133">
        <f t="shared" si="6"/>
        <v>2.5157971300458852</v>
      </c>
      <c r="M16" s="133">
        <f t="shared" si="7"/>
        <v>9.4465437397325545</v>
      </c>
      <c r="O16" s="3">
        <v>200506363.19999999</v>
      </c>
      <c r="P16" s="3">
        <f>O16/1000</f>
        <v>200506.36319999999</v>
      </c>
      <c r="Q16" s="3">
        <v>209782829.53</v>
      </c>
      <c r="R16" s="3">
        <f>Q16/1000</f>
        <v>209782.82952999999</v>
      </c>
      <c r="S16" s="3">
        <v>215949577.71000001</v>
      </c>
      <c r="T16" s="3">
        <f>S16/1000</f>
        <v>215949.57771000001</v>
      </c>
      <c r="U16" s="3">
        <v>220096775.43999997</v>
      </c>
      <c r="V16" s="3">
        <f t="shared" si="4"/>
        <v>220096.77543999997</v>
      </c>
      <c r="W16" s="3">
        <v>222690211.92999998</v>
      </c>
      <c r="X16" s="3">
        <f t="shared" si="8"/>
        <v>222690.21192999999</v>
      </c>
      <c r="Y16" s="3">
        <v>220095331.84999999</v>
      </c>
      <c r="Z16" s="3">
        <f t="shared" si="9"/>
        <v>220095.33184999999</v>
      </c>
      <c r="AA16" s="3">
        <v>218601719.07999998</v>
      </c>
      <c r="AB16" s="3">
        <f t="shared" si="10"/>
        <v>218601.71907999998</v>
      </c>
      <c r="AC16" s="3">
        <v>221943288.05166116</v>
      </c>
      <c r="AD16" s="3">
        <f t="shared" si="11"/>
        <v>221943.28805166116</v>
      </c>
      <c r="AE16" s="3">
        <v>221744007.55000004</v>
      </c>
      <c r="AF16" s="3">
        <f t="shared" si="12"/>
        <v>221744.00755000004</v>
      </c>
      <c r="AG16" s="3">
        <v>223965537.71000001</v>
      </c>
      <c r="AH16" s="3">
        <f t="shared" si="13"/>
        <v>223965.53771</v>
      </c>
      <c r="AI16" s="3">
        <v>229600056.28000003</v>
      </c>
      <c r="AJ16" s="3">
        <f t="shared" si="14"/>
        <v>229600.05628000002</v>
      </c>
    </row>
    <row r="17" spans="1:36" x14ac:dyDescent="0.2">
      <c r="L17" s="133"/>
      <c r="M17" s="133"/>
    </row>
    <row r="18" spans="1:36" x14ac:dyDescent="0.2">
      <c r="A18" s="1" t="s">
        <v>8</v>
      </c>
      <c r="B18" s="1">
        <v>63745.976190000009</v>
      </c>
      <c r="C18" s="1">
        <v>65118.433110000005</v>
      </c>
      <c r="D18" s="1">
        <v>66884.609939999995</v>
      </c>
      <c r="E18" s="1">
        <v>67698.707989999995</v>
      </c>
      <c r="F18" s="1">
        <v>69617.655879999991</v>
      </c>
      <c r="G18" s="1">
        <v>69314.782500000001</v>
      </c>
      <c r="H18" s="1">
        <v>71361.420740015034</v>
      </c>
      <c r="I18" s="1">
        <v>74530.636939999997</v>
      </c>
      <c r="J18" s="1">
        <v>76560.690439999991</v>
      </c>
      <c r="K18" s="1">
        <f t="shared" si="5"/>
        <v>79515.440189999994</v>
      </c>
      <c r="L18" s="133">
        <f t="shared" ref="L18:L22" si="15">(K18-J18)*100/J18</f>
        <v>3.8593561957433193</v>
      </c>
      <c r="M18" s="133">
        <f t="shared" ref="M18:M22" si="16">(K18-B18)*100/B18</f>
        <v>24.737975543739154</v>
      </c>
      <c r="O18" s="3">
        <v>62536487.560000002</v>
      </c>
      <c r="P18" s="3">
        <f>O18/1000</f>
        <v>62536.487560000001</v>
      </c>
      <c r="Q18" s="3">
        <v>63745976.190000005</v>
      </c>
      <c r="R18" s="3">
        <f>Q18/1000</f>
        <v>63745.976190000009</v>
      </c>
      <c r="S18" s="3">
        <v>65118433.110000007</v>
      </c>
      <c r="T18" s="3">
        <f t="shared" ref="T18:T39" si="17">S18/1000</f>
        <v>65118.433110000005</v>
      </c>
      <c r="U18" s="3">
        <v>66884609.939999998</v>
      </c>
      <c r="V18" s="3">
        <f t="shared" ref="V18:V22" si="18">U18/1000</f>
        <v>66884.609939999995</v>
      </c>
      <c r="W18" s="3">
        <v>67698707.989999995</v>
      </c>
      <c r="X18" s="3">
        <f>W18/1000</f>
        <v>67698.707989999995</v>
      </c>
      <c r="Y18" s="3">
        <v>69617655.879999995</v>
      </c>
      <c r="Z18" s="3">
        <f t="shared" si="9"/>
        <v>69617.655879999991</v>
      </c>
      <c r="AA18" s="3">
        <v>69314782.5</v>
      </c>
      <c r="AB18" s="3">
        <f t="shared" ref="AB18:AB39" si="19">AA18/1000</f>
        <v>69314.782500000001</v>
      </c>
      <c r="AC18" s="3">
        <v>71361420.74001503</v>
      </c>
      <c r="AD18" s="3">
        <f t="shared" ref="AD18:AD39" si="20">AC18/1000</f>
        <v>71361.420740015034</v>
      </c>
      <c r="AE18" s="3">
        <v>74530636.939999998</v>
      </c>
      <c r="AF18" s="3">
        <f t="shared" ref="AF18:AF39" si="21">AE18/1000</f>
        <v>74530.636939999997</v>
      </c>
      <c r="AG18" s="3">
        <v>76560690.439999998</v>
      </c>
      <c r="AH18" s="3">
        <f t="shared" ref="AH18:AH22" si="22">AG18/1000</f>
        <v>76560.690439999991</v>
      </c>
      <c r="AI18" s="3">
        <v>79515440.189999998</v>
      </c>
      <c r="AJ18" s="3">
        <f t="shared" si="14"/>
        <v>79515.440189999994</v>
      </c>
    </row>
    <row r="19" spans="1:36" x14ac:dyDescent="0.2">
      <c r="A19" s="1" t="s">
        <v>9</v>
      </c>
      <c r="B19" s="1">
        <v>342385.99486000004</v>
      </c>
      <c r="C19" s="1">
        <v>349472.47091999993</v>
      </c>
      <c r="D19" s="1">
        <v>345271.18510999996</v>
      </c>
      <c r="E19" s="1">
        <v>352794.35209999996</v>
      </c>
      <c r="F19" s="1">
        <v>351339.59956</v>
      </c>
      <c r="G19" s="1">
        <v>339500.24087000004</v>
      </c>
      <c r="H19" s="1">
        <v>342443.18516140856</v>
      </c>
      <c r="I19" s="1">
        <v>344010.66377999994</v>
      </c>
      <c r="J19" s="1">
        <v>354719.68417000002</v>
      </c>
      <c r="K19" s="1">
        <f t="shared" si="5"/>
        <v>355788.79975999997</v>
      </c>
      <c r="L19" s="133">
        <f t="shared" si="15"/>
        <v>0.30139731109130319</v>
      </c>
      <c r="M19" s="133">
        <f t="shared" si="16"/>
        <v>3.914530705463076</v>
      </c>
      <c r="O19" s="3">
        <v>322759804.57000005</v>
      </c>
      <c r="P19" s="3">
        <f>O19/1000</f>
        <v>322759.80457000004</v>
      </c>
      <c r="Q19" s="3">
        <v>342385994.86000001</v>
      </c>
      <c r="R19" s="3">
        <f>Q19/1000</f>
        <v>342385.99486000004</v>
      </c>
      <c r="S19" s="3">
        <v>349472470.91999996</v>
      </c>
      <c r="T19" s="3">
        <f t="shared" si="17"/>
        <v>349472.47091999993</v>
      </c>
      <c r="U19" s="3">
        <v>345271185.10999995</v>
      </c>
      <c r="V19" s="3">
        <f t="shared" si="18"/>
        <v>345271.18510999996</v>
      </c>
      <c r="W19" s="3">
        <v>352794352.09999996</v>
      </c>
      <c r="X19" s="3">
        <f t="shared" ref="X19:X22" si="23">W19/1000</f>
        <v>352794.35209999996</v>
      </c>
      <c r="Y19" s="3">
        <v>351339599.56</v>
      </c>
      <c r="Z19" s="3">
        <f t="shared" si="9"/>
        <v>351339.59956</v>
      </c>
      <c r="AA19" s="3">
        <v>339500240.87000006</v>
      </c>
      <c r="AB19" s="3">
        <f t="shared" si="19"/>
        <v>339500.24087000004</v>
      </c>
      <c r="AC19" s="3">
        <v>342443185.16140854</v>
      </c>
      <c r="AD19" s="3">
        <f t="shared" si="20"/>
        <v>342443.18516140856</v>
      </c>
      <c r="AE19" s="3">
        <v>344010663.77999997</v>
      </c>
      <c r="AF19" s="3">
        <f t="shared" si="21"/>
        <v>344010.66377999994</v>
      </c>
      <c r="AG19" s="3">
        <v>354719684.17000002</v>
      </c>
      <c r="AH19" s="3">
        <f t="shared" si="22"/>
        <v>354719.68417000002</v>
      </c>
      <c r="AI19" s="3">
        <v>355788799.75999999</v>
      </c>
      <c r="AJ19" s="3">
        <f t="shared" si="14"/>
        <v>355788.79975999997</v>
      </c>
    </row>
    <row r="20" spans="1:36" x14ac:dyDescent="0.2">
      <c r="A20" s="1" t="s">
        <v>10</v>
      </c>
      <c r="B20" s="1">
        <v>190237.68518</v>
      </c>
      <c r="C20" s="1">
        <v>191255.77365000005</v>
      </c>
      <c r="D20" s="1">
        <v>199596.78697999998</v>
      </c>
      <c r="E20" s="1">
        <v>193989.12403000001</v>
      </c>
      <c r="F20" s="1">
        <v>195835.43799999999</v>
      </c>
      <c r="G20" s="1">
        <v>191238.39543</v>
      </c>
      <c r="H20" s="1">
        <v>200621.29519291563</v>
      </c>
      <c r="I20" s="1">
        <v>202146.57261999999</v>
      </c>
      <c r="J20" s="1">
        <v>208663.57763999997</v>
      </c>
      <c r="K20" s="1">
        <f t="shared" si="5"/>
        <v>211532.45791</v>
      </c>
      <c r="L20" s="133">
        <f t="shared" si="15"/>
        <v>1.3748831024787675</v>
      </c>
      <c r="M20" s="133">
        <f t="shared" si="16"/>
        <v>11.193771996253638</v>
      </c>
      <c r="O20" s="3">
        <v>182216777.66</v>
      </c>
      <c r="P20" s="3">
        <f>O20/1000</f>
        <v>182216.77765999999</v>
      </c>
      <c r="Q20" s="3">
        <v>190237685.18000001</v>
      </c>
      <c r="R20" s="3">
        <f>Q20/1000</f>
        <v>190237.68518</v>
      </c>
      <c r="S20" s="3">
        <v>191255773.65000004</v>
      </c>
      <c r="T20" s="3">
        <f t="shared" si="17"/>
        <v>191255.77365000005</v>
      </c>
      <c r="U20" s="3">
        <v>199596786.97999999</v>
      </c>
      <c r="V20" s="3">
        <f t="shared" si="18"/>
        <v>199596.78697999998</v>
      </c>
      <c r="W20" s="3">
        <v>193989124.03</v>
      </c>
      <c r="X20" s="3">
        <f t="shared" si="23"/>
        <v>193989.12403000001</v>
      </c>
      <c r="Y20" s="3">
        <v>195835438</v>
      </c>
      <c r="Z20" s="3">
        <f t="shared" si="9"/>
        <v>195835.43799999999</v>
      </c>
      <c r="AA20" s="3">
        <v>191238395.43000001</v>
      </c>
      <c r="AB20" s="3">
        <f t="shared" si="19"/>
        <v>191238.39543</v>
      </c>
      <c r="AC20" s="3">
        <v>200621295.19291562</v>
      </c>
      <c r="AD20" s="3">
        <f t="shared" si="20"/>
        <v>200621.29519291563</v>
      </c>
      <c r="AE20" s="3">
        <v>202146572.62</v>
      </c>
      <c r="AF20" s="3">
        <f t="shared" si="21"/>
        <v>202146.57261999999</v>
      </c>
      <c r="AG20" s="3">
        <v>208663577.63999999</v>
      </c>
      <c r="AH20" s="3">
        <f t="shared" si="22"/>
        <v>208663.57763999997</v>
      </c>
      <c r="AI20" s="3">
        <v>211532457.91</v>
      </c>
      <c r="AJ20" s="3">
        <f t="shared" si="14"/>
        <v>211532.45791</v>
      </c>
    </row>
    <row r="21" spans="1:36" x14ac:dyDescent="0.2">
      <c r="A21" s="1" t="s">
        <v>11</v>
      </c>
      <c r="B21" s="1">
        <v>326875.66616000002</v>
      </c>
      <c r="C21" s="1">
        <v>334178.32190000004</v>
      </c>
      <c r="D21" s="1">
        <v>335185.98705</v>
      </c>
      <c r="E21" s="1">
        <v>350788.88866999996</v>
      </c>
      <c r="F21" s="1">
        <v>354891.66591999994</v>
      </c>
      <c r="G21" s="1">
        <v>351541.35343999998</v>
      </c>
      <c r="H21" s="1">
        <v>361532.82069674734</v>
      </c>
      <c r="I21" s="1">
        <v>364924.31389999995</v>
      </c>
      <c r="J21" s="1">
        <v>376361.31265999994</v>
      </c>
      <c r="K21" s="1">
        <f t="shared" si="5"/>
        <v>384370.31760000001</v>
      </c>
      <c r="L21" s="133">
        <f t="shared" si="15"/>
        <v>2.1280096201692511</v>
      </c>
      <c r="M21" s="133">
        <f t="shared" si="16"/>
        <v>17.589150062904146</v>
      </c>
      <c r="O21" s="3">
        <v>311723375.63</v>
      </c>
      <c r="P21" s="3">
        <f>O21/1000</f>
        <v>311723.37563000002</v>
      </c>
      <c r="Q21" s="3">
        <v>326875666.16000003</v>
      </c>
      <c r="R21" s="3">
        <f>Q21/1000</f>
        <v>326875.66616000002</v>
      </c>
      <c r="S21" s="3">
        <v>334178321.90000004</v>
      </c>
      <c r="T21" s="3">
        <f t="shared" si="17"/>
        <v>334178.32190000004</v>
      </c>
      <c r="U21" s="3">
        <v>335185987.05000001</v>
      </c>
      <c r="V21" s="3">
        <f t="shared" si="18"/>
        <v>335185.98705</v>
      </c>
      <c r="W21" s="3">
        <v>350788888.66999996</v>
      </c>
      <c r="X21" s="3">
        <f t="shared" si="23"/>
        <v>350788.88866999996</v>
      </c>
      <c r="Y21" s="3">
        <v>354891665.91999996</v>
      </c>
      <c r="Z21" s="3">
        <f t="shared" si="9"/>
        <v>354891.66591999994</v>
      </c>
      <c r="AA21" s="3">
        <v>351541353.44</v>
      </c>
      <c r="AB21" s="3">
        <f t="shared" si="19"/>
        <v>351541.35343999998</v>
      </c>
      <c r="AC21" s="3">
        <v>361532820.69674736</v>
      </c>
      <c r="AD21" s="3">
        <f t="shared" si="20"/>
        <v>361532.82069674734</v>
      </c>
      <c r="AE21" s="3">
        <v>364924313.89999998</v>
      </c>
      <c r="AF21" s="3">
        <f t="shared" si="21"/>
        <v>364924.31389999995</v>
      </c>
      <c r="AG21" s="3">
        <v>376361312.65999997</v>
      </c>
      <c r="AH21" s="3">
        <f t="shared" si="22"/>
        <v>376361.31265999994</v>
      </c>
      <c r="AI21" s="3">
        <v>384370317.60000002</v>
      </c>
      <c r="AJ21" s="3">
        <f t="shared" si="14"/>
        <v>384370.31760000001</v>
      </c>
    </row>
    <row r="22" spans="1:36" x14ac:dyDescent="0.2">
      <c r="A22" s="1" t="s">
        <v>12</v>
      </c>
      <c r="B22" s="1">
        <v>56779.342120000001</v>
      </c>
      <c r="C22" s="1">
        <v>56612.806689999998</v>
      </c>
      <c r="D22" s="1">
        <v>59272.968000000008</v>
      </c>
      <c r="E22" s="1">
        <v>58864.701850000005</v>
      </c>
      <c r="F22" s="1">
        <v>62066.550050000005</v>
      </c>
      <c r="G22" s="1">
        <v>61315.922330000001</v>
      </c>
      <c r="H22" s="1">
        <v>65252.597444583043</v>
      </c>
      <c r="I22" s="1">
        <v>67950.851899999994</v>
      </c>
      <c r="J22" s="1">
        <v>69249.166190000004</v>
      </c>
      <c r="K22" s="1">
        <f t="shared" si="5"/>
        <v>71232.312560000006</v>
      </c>
      <c r="L22" s="133">
        <f t="shared" si="15"/>
        <v>2.8637837523686756</v>
      </c>
      <c r="M22" s="133">
        <f t="shared" si="16"/>
        <v>25.454628215759264</v>
      </c>
      <c r="O22" s="3">
        <v>56189151.119999997</v>
      </c>
      <c r="P22" s="3">
        <f>O22/1000</f>
        <v>56189.151119999995</v>
      </c>
      <c r="Q22" s="3">
        <v>56779342.120000005</v>
      </c>
      <c r="R22" s="3">
        <f>Q22/1000</f>
        <v>56779.342120000001</v>
      </c>
      <c r="S22" s="3">
        <v>56612806.689999998</v>
      </c>
      <c r="T22" s="3">
        <f t="shared" si="17"/>
        <v>56612.806689999998</v>
      </c>
      <c r="U22" s="3">
        <v>59272968.000000007</v>
      </c>
      <c r="V22" s="3">
        <f t="shared" si="18"/>
        <v>59272.968000000008</v>
      </c>
      <c r="W22" s="3">
        <v>58864701.850000001</v>
      </c>
      <c r="X22" s="3">
        <f t="shared" si="23"/>
        <v>58864.701850000005</v>
      </c>
      <c r="Y22" s="3">
        <v>62066550.050000004</v>
      </c>
      <c r="Z22" s="3">
        <f t="shared" si="9"/>
        <v>62066.550050000005</v>
      </c>
      <c r="AA22" s="3">
        <v>61315922.329999998</v>
      </c>
      <c r="AB22" s="3">
        <f t="shared" si="19"/>
        <v>61315.922330000001</v>
      </c>
      <c r="AC22" s="3">
        <v>65252597.444583043</v>
      </c>
      <c r="AD22" s="3">
        <f t="shared" si="20"/>
        <v>65252.597444583043</v>
      </c>
      <c r="AE22" s="3">
        <v>67950851.899999991</v>
      </c>
      <c r="AF22" s="3">
        <f t="shared" si="21"/>
        <v>67950.851899999994</v>
      </c>
      <c r="AG22" s="3">
        <v>69249166.189999998</v>
      </c>
      <c r="AH22" s="3">
        <f t="shared" si="22"/>
        <v>69249.166190000004</v>
      </c>
      <c r="AI22" s="3">
        <v>71232312.560000002</v>
      </c>
      <c r="AJ22" s="3">
        <f t="shared" si="14"/>
        <v>71232.312560000006</v>
      </c>
    </row>
    <row r="23" spans="1:36" x14ac:dyDescent="0.2">
      <c r="L23" s="133"/>
      <c r="M23" s="133"/>
    </row>
    <row r="24" spans="1:36" x14ac:dyDescent="0.2">
      <c r="A24" s="1" t="s">
        <v>13</v>
      </c>
      <c r="B24" s="1">
        <v>489491.01265000005</v>
      </c>
      <c r="C24" s="1">
        <v>480171.65534</v>
      </c>
      <c r="D24" s="1">
        <v>506087.71141000005</v>
      </c>
      <c r="E24" s="1">
        <v>518883.92842999997</v>
      </c>
      <c r="F24" s="1">
        <v>517699.07287999999</v>
      </c>
      <c r="G24" s="1">
        <v>525427.66215999995</v>
      </c>
      <c r="H24" s="1">
        <v>532916.10131527367</v>
      </c>
      <c r="I24" s="1">
        <v>531564.11879999994</v>
      </c>
      <c r="J24" s="1">
        <v>541501.8722000001</v>
      </c>
      <c r="K24" s="1">
        <f t="shared" si="5"/>
        <v>552146.57572000008</v>
      </c>
      <c r="L24" s="133">
        <f t="shared" ref="L24:L28" si="24">(K24-J24)*100/J24</f>
        <v>1.9657740935877006</v>
      </c>
      <c r="M24" s="133">
        <f t="shared" ref="M24:M28" si="25">(K24-B24)*100/B24</f>
        <v>12.800145753605602</v>
      </c>
      <c r="O24" s="3">
        <v>468578651.79999995</v>
      </c>
      <c r="P24" s="3">
        <f>O24/1000</f>
        <v>468578.65179999993</v>
      </c>
      <c r="Q24" s="3">
        <v>489491012.65000004</v>
      </c>
      <c r="R24" s="3">
        <f>Q24/1000</f>
        <v>489491.01265000005</v>
      </c>
      <c r="S24" s="3">
        <v>480171655.33999997</v>
      </c>
      <c r="T24" s="3">
        <f t="shared" si="17"/>
        <v>480171.65534</v>
      </c>
      <c r="U24" s="3">
        <v>506087711.41000003</v>
      </c>
      <c r="V24" s="3">
        <f t="shared" ref="V24:V28" si="26">U24/1000</f>
        <v>506087.71141000005</v>
      </c>
      <c r="W24" s="3">
        <v>518883928.42999995</v>
      </c>
      <c r="X24" s="3">
        <f>W24/1000</f>
        <v>518883.92842999997</v>
      </c>
      <c r="Y24" s="3">
        <v>517699072.88</v>
      </c>
      <c r="Z24" s="3">
        <f t="shared" si="9"/>
        <v>517699.07287999999</v>
      </c>
      <c r="AA24" s="3">
        <v>525427662.15999997</v>
      </c>
      <c r="AB24" s="3">
        <f t="shared" ref="AB24" si="27">AA24/1000</f>
        <v>525427.66215999995</v>
      </c>
      <c r="AC24" s="3">
        <v>532916101.31527364</v>
      </c>
      <c r="AD24" s="3">
        <f t="shared" ref="AD24" si="28">AC24/1000</f>
        <v>532916.10131527367</v>
      </c>
      <c r="AE24" s="3">
        <v>531564118.79999995</v>
      </c>
      <c r="AF24" s="3">
        <f t="shared" ref="AF24" si="29">AE24/1000</f>
        <v>531564.11879999994</v>
      </c>
      <c r="AG24" s="3">
        <v>541501872.20000005</v>
      </c>
      <c r="AH24" s="3">
        <f t="shared" ref="AH24:AH28" si="30">AG24/1000</f>
        <v>541501.8722000001</v>
      </c>
      <c r="AI24" s="3">
        <v>552146575.72000003</v>
      </c>
      <c r="AJ24" s="3">
        <f t="shared" si="14"/>
        <v>552146.57572000008</v>
      </c>
    </row>
    <row r="25" spans="1:36" x14ac:dyDescent="0.2">
      <c r="A25" s="1" t="s">
        <v>14</v>
      </c>
      <c r="B25" s="1">
        <v>55841.300599999995</v>
      </c>
      <c r="C25" s="1">
        <v>57085.554730000003</v>
      </c>
      <c r="D25" s="1">
        <v>58023.16764</v>
      </c>
      <c r="E25" s="1">
        <v>61253.766879999996</v>
      </c>
      <c r="F25" s="1">
        <v>57159.101090000004</v>
      </c>
      <c r="G25" s="1">
        <v>53998.478249999993</v>
      </c>
      <c r="H25" s="1">
        <v>55901.815312757273</v>
      </c>
      <c r="I25" s="1">
        <v>57869.134850000002</v>
      </c>
      <c r="J25" s="1">
        <v>56379.938929999989</v>
      </c>
      <c r="K25" s="1">
        <f t="shared" si="5"/>
        <v>54718.834990000003</v>
      </c>
      <c r="L25" s="133">
        <f t="shared" si="24"/>
        <v>-2.9462677177823373</v>
      </c>
      <c r="M25" s="133">
        <f t="shared" si="25"/>
        <v>-2.0100993313898425</v>
      </c>
      <c r="O25" s="3">
        <v>54733853.499999993</v>
      </c>
      <c r="P25" s="3">
        <f>O25/1000</f>
        <v>54733.85349999999</v>
      </c>
      <c r="Q25" s="3">
        <v>55841300.599999994</v>
      </c>
      <c r="R25" s="3">
        <f>Q25/1000</f>
        <v>55841.300599999995</v>
      </c>
      <c r="S25" s="3">
        <v>57085554.730000004</v>
      </c>
      <c r="T25" s="3">
        <f t="shared" si="17"/>
        <v>57085.554730000003</v>
      </c>
      <c r="U25" s="3">
        <v>58023167.640000001</v>
      </c>
      <c r="V25" s="3">
        <f t="shared" si="26"/>
        <v>58023.16764</v>
      </c>
      <c r="W25" s="3">
        <v>61253766.879999995</v>
      </c>
      <c r="X25" s="3">
        <f t="shared" ref="X25:X28" si="31">W25/1000</f>
        <v>61253.766879999996</v>
      </c>
      <c r="Y25" s="3">
        <v>57159101.090000004</v>
      </c>
      <c r="Z25" s="3">
        <f t="shared" si="9"/>
        <v>57159.101090000004</v>
      </c>
      <c r="AA25" s="3">
        <v>53998478.249999993</v>
      </c>
      <c r="AB25" s="3">
        <f t="shared" si="19"/>
        <v>53998.478249999993</v>
      </c>
      <c r="AC25" s="3">
        <v>55901815.312757276</v>
      </c>
      <c r="AD25" s="3">
        <f t="shared" si="20"/>
        <v>55901.815312757273</v>
      </c>
      <c r="AE25" s="3">
        <v>57869134.850000001</v>
      </c>
      <c r="AF25" s="3">
        <f t="shared" si="21"/>
        <v>57869.134850000002</v>
      </c>
      <c r="AG25" s="3">
        <v>56379938.929999992</v>
      </c>
      <c r="AH25" s="3">
        <f t="shared" si="30"/>
        <v>56379.938929999989</v>
      </c>
      <c r="AI25" s="3">
        <v>54718834.990000002</v>
      </c>
      <c r="AJ25" s="3">
        <f t="shared" si="14"/>
        <v>54718.834990000003</v>
      </c>
    </row>
    <row r="26" spans="1:36" x14ac:dyDescent="0.2">
      <c r="A26" s="1" t="s">
        <v>15</v>
      </c>
      <c r="B26" s="1">
        <v>465946.9655300001</v>
      </c>
      <c r="C26" s="1">
        <v>482599.08681999997</v>
      </c>
      <c r="D26" s="1">
        <v>496362.21786000003</v>
      </c>
      <c r="E26" s="1">
        <v>504840.71366999997</v>
      </c>
      <c r="F26" s="1">
        <v>499061.39216000005</v>
      </c>
      <c r="G26" s="1">
        <v>482057.56436999998</v>
      </c>
      <c r="H26" s="1">
        <v>489685.24762869318</v>
      </c>
      <c r="I26" s="1">
        <v>488504.65954000002</v>
      </c>
      <c r="J26" s="1">
        <v>497356.69984999998</v>
      </c>
      <c r="K26" s="1">
        <f t="shared" si="5"/>
        <v>504479.80856000003</v>
      </c>
      <c r="L26" s="133">
        <f t="shared" si="24"/>
        <v>1.4321931748679266</v>
      </c>
      <c r="M26" s="133">
        <f t="shared" si="25"/>
        <v>8.2697916030357721</v>
      </c>
      <c r="O26" s="3">
        <v>454490593.13999999</v>
      </c>
      <c r="P26" s="3">
        <f>O26/1000</f>
        <v>454490.59314000001</v>
      </c>
      <c r="Q26" s="3">
        <v>465946965.53000009</v>
      </c>
      <c r="R26" s="3">
        <f>Q26/1000</f>
        <v>465946.9655300001</v>
      </c>
      <c r="S26" s="3">
        <v>482599086.81999999</v>
      </c>
      <c r="T26" s="3">
        <f t="shared" si="17"/>
        <v>482599.08681999997</v>
      </c>
      <c r="U26" s="3">
        <v>496362217.86000001</v>
      </c>
      <c r="V26" s="3">
        <f t="shared" si="26"/>
        <v>496362.21786000003</v>
      </c>
      <c r="W26" s="3">
        <v>504840713.66999996</v>
      </c>
      <c r="X26" s="3">
        <f t="shared" si="31"/>
        <v>504840.71366999997</v>
      </c>
      <c r="Y26" s="3">
        <v>499061392.16000003</v>
      </c>
      <c r="Z26" s="3">
        <f t="shared" si="9"/>
        <v>499061.39216000005</v>
      </c>
      <c r="AA26" s="3">
        <v>482057564.37</v>
      </c>
      <c r="AB26" s="3">
        <f t="shared" si="19"/>
        <v>482057.56436999998</v>
      </c>
      <c r="AC26" s="3">
        <v>489685247.62869316</v>
      </c>
      <c r="AD26" s="3">
        <f t="shared" si="20"/>
        <v>489685.24762869318</v>
      </c>
      <c r="AE26" s="3">
        <v>488504659.54000002</v>
      </c>
      <c r="AF26" s="3">
        <f t="shared" si="21"/>
        <v>488504.65954000002</v>
      </c>
      <c r="AG26" s="3">
        <v>497356699.84999996</v>
      </c>
      <c r="AH26" s="3">
        <f t="shared" si="30"/>
        <v>497356.69984999998</v>
      </c>
      <c r="AI26" s="3">
        <v>504479808.56000006</v>
      </c>
      <c r="AJ26" s="3">
        <f t="shared" si="14"/>
        <v>504479.80856000003</v>
      </c>
    </row>
    <row r="27" spans="1:36" x14ac:dyDescent="0.2">
      <c r="A27" s="1" t="s">
        <v>16</v>
      </c>
      <c r="B27" s="1">
        <v>722210.77538000001</v>
      </c>
      <c r="C27" s="1">
        <v>733342.33449000015</v>
      </c>
      <c r="D27" s="1">
        <v>769170.23602000007</v>
      </c>
      <c r="E27" s="1">
        <v>771804.9164000001</v>
      </c>
      <c r="F27" s="1">
        <v>789964.92504999996</v>
      </c>
      <c r="G27" s="1">
        <v>795416.71844000008</v>
      </c>
      <c r="H27" s="1">
        <v>839895.71310323023</v>
      </c>
      <c r="I27" s="1">
        <v>857247.31972999999</v>
      </c>
      <c r="J27" s="1">
        <v>885898.17622999998</v>
      </c>
      <c r="K27" s="1">
        <f t="shared" si="5"/>
        <v>904512.88020999997</v>
      </c>
      <c r="L27" s="133">
        <f t="shared" si="24"/>
        <v>2.1012238741946767</v>
      </c>
      <c r="M27" s="133">
        <f t="shared" si="25"/>
        <v>25.242229975602271</v>
      </c>
      <c r="O27" s="3">
        <v>672811882.90999997</v>
      </c>
      <c r="P27" s="3">
        <f>O27/1000</f>
        <v>672811.88290999993</v>
      </c>
      <c r="Q27" s="3">
        <v>722210775.38</v>
      </c>
      <c r="R27" s="3">
        <f>Q27/1000</f>
        <v>722210.77538000001</v>
      </c>
      <c r="S27" s="3">
        <v>733342334.49000013</v>
      </c>
      <c r="T27" s="3">
        <f t="shared" si="17"/>
        <v>733342.33449000015</v>
      </c>
      <c r="U27" s="3">
        <v>769170236.0200001</v>
      </c>
      <c r="V27" s="3">
        <f t="shared" si="26"/>
        <v>769170.23602000007</v>
      </c>
      <c r="W27" s="3">
        <v>771804916.4000001</v>
      </c>
      <c r="X27" s="3">
        <f t="shared" si="31"/>
        <v>771804.9164000001</v>
      </c>
      <c r="Y27" s="3">
        <v>789964925.04999995</v>
      </c>
      <c r="Z27" s="3">
        <f t="shared" si="9"/>
        <v>789964.92504999996</v>
      </c>
      <c r="AA27" s="3">
        <v>795416718.44000006</v>
      </c>
      <c r="AB27" s="3">
        <f t="shared" si="19"/>
        <v>795416.71844000008</v>
      </c>
      <c r="AC27" s="3">
        <v>839895713.10323024</v>
      </c>
      <c r="AD27" s="3">
        <f t="shared" si="20"/>
        <v>839895.71310323023</v>
      </c>
      <c r="AE27" s="3">
        <v>857247319.73000002</v>
      </c>
      <c r="AF27" s="3">
        <f t="shared" si="21"/>
        <v>857247.31972999999</v>
      </c>
      <c r="AG27" s="3">
        <v>885898176.23000002</v>
      </c>
      <c r="AH27" s="3">
        <f t="shared" si="30"/>
        <v>885898.17622999998</v>
      </c>
      <c r="AI27" s="3">
        <v>904512880.20999992</v>
      </c>
      <c r="AJ27" s="3">
        <f t="shared" si="14"/>
        <v>904512.88020999997</v>
      </c>
    </row>
    <row r="28" spans="1:36" x14ac:dyDescent="0.2">
      <c r="A28" s="1" t="s">
        <v>17</v>
      </c>
      <c r="B28" s="1">
        <v>32317.724549999999</v>
      </c>
      <c r="C28" s="1">
        <v>33512.602319999998</v>
      </c>
      <c r="D28" s="1">
        <v>32503.100619999997</v>
      </c>
      <c r="E28" s="1">
        <v>31625.438919999997</v>
      </c>
      <c r="F28" s="1">
        <v>32676.285570000004</v>
      </c>
      <c r="G28" s="1">
        <v>31602.539539999998</v>
      </c>
      <c r="H28" s="1">
        <v>31250.066543013461</v>
      </c>
      <c r="I28" s="1">
        <v>30674.359670000002</v>
      </c>
      <c r="J28" s="1">
        <v>30238.520800000002</v>
      </c>
      <c r="K28" s="1">
        <f t="shared" si="5"/>
        <v>30135.46862</v>
      </c>
      <c r="L28" s="133">
        <f t="shared" si="24"/>
        <v>-0.34079768875467747</v>
      </c>
      <c r="M28" s="133">
        <f t="shared" si="25"/>
        <v>-6.7525048882193017</v>
      </c>
      <c r="O28" s="3">
        <v>30686653.009999998</v>
      </c>
      <c r="P28" s="3">
        <f>O28/1000</f>
        <v>30686.653009999998</v>
      </c>
      <c r="Q28" s="3">
        <v>32317724.550000001</v>
      </c>
      <c r="R28" s="3">
        <f>Q28/1000</f>
        <v>32317.724549999999</v>
      </c>
      <c r="S28" s="3">
        <v>33512602.32</v>
      </c>
      <c r="T28" s="3">
        <f t="shared" si="17"/>
        <v>33512.602319999998</v>
      </c>
      <c r="U28" s="3">
        <v>32503100.619999997</v>
      </c>
      <c r="V28" s="3">
        <f t="shared" si="26"/>
        <v>32503.100619999997</v>
      </c>
      <c r="W28" s="3">
        <v>31625438.919999998</v>
      </c>
      <c r="X28" s="3">
        <f t="shared" si="31"/>
        <v>31625.438919999997</v>
      </c>
      <c r="Y28" s="3">
        <v>32676285.570000004</v>
      </c>
      <c r="Z28" s="3">
        <f t="shared" si="9"/>
        <v>32676.285570000004</v>
      </c>
      <c r="AA28" s="3">
        <v>31602539.539999999</v>
      </c>
      <c r="AB28" s="3">
        <f t="shared" si="19"/>
        <v>31602.539539999998</v>
      </c>
      <c r="AC28" s="3">
        <v>31250066.543013461</v>
      </c>
      <c r="AD28" s="3">
        <f t="shared" si="20"/>
        <v>31250.066543013461</v>
      </c>
      <c r="AE28" s="3">
        <v>30674359.670000002</v>
      </c>
      <c r="AF28" s="3">
        <f t="shared" si="21"/>
        <v>30674.359670000002</v>
      </c>
      <c r="AG28" s="3">
        <v>30238520.800000001</v>
      </c>
      <c r="AH28" s="3">
        <f t="shared" si="30"/>
        <v>30238.520800000002</v>
      </c>
      <c r="AI28" s="3">
        <v>30135468.620000001</v>
      </c>
      <c r="AJ28" s="3">
        <f t="shared" si="14"/>
        <v>30135.46862</v>
      </c>
    </row>
    <row r="29" spans="1:36" x14ac:dyDescent="0.2">
      <c r="L29" s="133"/>
      <c r="M29" s="133"/>
    </row>
    <row r="30" spans="1:36" x14ac:dyDescent="0.2">
      <c r="A30" s="1" t="s">
        <v>18</v>
      </c>
      <c r="B30" s="1">
        <v>2152630.6597899999</v>
      </c>
      <c r="C30" s="1">
        <v>2148743.6883399999</v>
      </c>
      <c r="D30" s="1">
        <v>2229662.0943399998</v>
      </c>
      <c r="E30" s="1">
        <v>2222194.46735</v>
      </c>
      <c r="F30" s="1">
        <v>2284798.2665299997</v>
      </c>
      <c r="G30" s="1">
        <v>2276871.8938199999</v>
      </c>
      <c r="H30" s="1">
        <v>2373647.1643788181</v>
      </c>
      <c r="I30" s="1">
        <v>2379482.96691</v>
      </c>
      <c r="J30" s="1">
        <v>2514137.8089600001</v>
      </c>
      <c r="K30" s="1">
        <f t="shared" si="5"/>
        <v>2596221.7512500002</v>
      </c>
      <c r="L30" s="133">
        <f t="shared" ref="L30:L34" si="32">(K30-J30)*100/J30</f>
        <v>3.2648943107838249</v>
      </c>
      <c r="M30" s="133">
        <f t="shared" ref="M30:M34" si="33">(K30-B30)*100/B30</f>
        <v>20.606929918171602</v>
      </c>
      <c r="O30" s="3">
        <v>2054411365.95</v>
      </c>
      <c r="P30" s="3">
        <f>O30/1000</f>
        <v>2054411.36595</v>
      </c>
      <c r="Q30" s="3">
        <v>2152630659.79</v>
      </c>
      <c r="R30" s="3">
        <f>Q30/1000</f>
        <v>2152630.6597899999</v>
      </c>
      <c r="S30" s="3">
        <v>2148743688.3399997</v>
      </c>
      <c r="T30" s="3">
        <f t="shared" si="17"/>
        <v>2148743.6883399999</v>
      </c>
      <c r="U30" s="3">
        <v>2229662094.3399997</v>
      </c>
      <c r="V30" s="3">
        <f t="shared" ref="V30:V34" si="34">U30/1000</f>
        <v>2229662.0943399998</v>
      </c>
      <c r="W30" s="3">
        <v>2222194467.3499999</v>
      </c>
      <c r="X30" s="3">
        <f>W30/1000</f>
        <v>2222194.46735</v>
      </c>
      <c r="Y30" s="3">
        <v>2284798266.5299997</v>
      </c>
      <c r="Z30" s="3">
        <f t="shared" si="9"/>
        <v>2284798.2665299997</v>
      </c>
      <c r="AA30" s="3">
        <v>2276871893.8199997</v>
      </c>
      <c r="AB30" s="3">
        <f t="shared" ref="AB30" si="35">AA30/1000</f>
        <v>2276871.8938199999</v>
      </c>
      <c r="AC30" s="3">
        <v>2373647164.378818</v>
      </c>
      <c r="AD30" s="3">
        <f t="shared" ref="AD30" si="36">AC30/1000</f>
        <v>2373647.1643788181</v>
      </c>
      <c r="AE30" s="3">
        <v>2379482966.9099998</v>
      </c>
      <c r="AF30" s="3">
        <f t="shared" ref="AF30" si="37">AE30/1000</f>
        <v>2379482.96691</v>
      </c>
      <c r="AG30" s="3">
        <v>2514137808.96</v>
      </c>
      <c r="AH30" s="3">
        <f t="shared" ref="AH30:AH34" si="38">AG30/1000</f>
        <v>2514137.8089600001</v>
      </c>
      <c r="AI30" s="3">
        <v>2596221751.25</v>
      </c>
      <c r="AJ30" s="3">
        <f t="shared" si="14"/>
        <v>2596221.7512500002</v>
      </c>
    </row>
    <row r="31" spans="1:36" x14ac:dyDescent="0.2">
      <c r="A31" s="1" t="s">
        <v>19</v>
      </c>
      <c r="B31" s="1">
        <v>1707413.44759</v>
      </c>
      <c r="C31" s="1">
        <v>1743283.6818299999</v>
      </c>
      <c r="D31" s="1">
        <v>1767692.5704300001</v>
      </c>
      <c r="E31" s="1">
        <v>1776300.8933599999</v>
      </c>
      <c r="F31" s="1">
        <v>1805949.3248899998</v>
      </c>
      <c r="G31" s="1">
        <v>1763495.7203200001</v>
      </c>
      <c r="H31" s="1">
        <v>1831549.5197842291</v>
      </c>
      <c r="I31" s="1">
        <v>1913838.6523899999</v>
      </c>
      <c r="J31" s="1">
        <v>1992035.0463399997</v>
      </c>
      <c r="K31" s="1">
        <f t="shared" si="5"/>
        <v>2059939.9022800003</v>
      </c>
      <c r="L31" s="133">
        <f t="shared" si="32"/>
        <v>3.4088183370449925</v>
      </c>
      <c r="M31" s="133">
        <f t="shared" si="33"/>
        <v>20.646812591735671</v>
      </c>
      <c r="O31" s="3">
        <v>1685301116.28</v>
      </c>
      <c r="P31" s="3">
        <f>O31/1000</f>
        <v>1685301.11628</v>
      </c>
      <c r="Q31" s="3">
        <v>1707413447.5899999</v>
      </c>
      <c r="R31" s="3">
        <f>Q31/1000</f>
        <v>1707413.44759</v>
      </c>
      <c r="S31" s="3">
        <v>1743283681.8299999</v>
      </c>
      <c r="T31" s="3">
        <f t="shared" si="17"/>
        <v>1743283.6818299999</v>
      </c>
      <c r="U31" s="3">
        <v>1767692570.4300001</v>
      </c>
      <c r="V31" s="3">
        <f t="shared" si="34"/>
        <v>1767692.5704300001</v>
      </c>
      <c r="W31" s="3">
        <v>1776300893.3599999</v>
      </c>
      <c r="X31" s="3">
        <f t="shared" ref="X31:X34" si="39">W31/1000</f>
        <v>1776300.8933599999</v>
      </c>
      <c r="Y31" s="3">
        <v>1805949324.8899999</v>
      </c>
      <c r="Z31" s="3">
        <f t="shared" si="9"/>
        <v>1805949.3248899998</v>
      </c>
      <c r="AA31" s="3">
        <v>1763495720.3200002</v>
      </c>
      <c r="AB31" s="3">
        <f t="shared" si="19"/>
        <v>1763495.7203200001</v>
      </c>
      <c r="AC31" s="3">
        <v>1831549519.784229</v>
      </c>
      <c r="AD31" s="3">
        <f t="shared" si="20"/>
        <v>1831549.5197842291</v>
      </c>
      <c r="AE31" s="3">
        <v>1913838652.3899999</v>
      </c>
      <c r="AF31" s="3">
        <f t="shared" si="21"/>
        <v>1913838.6523899999</v>
      </c>
      <c r="AG31" s="3">
        <v>1992035046.3399997</v>
      </c>
      <c r="AH31" s="3">
        <f t="shared" si="38"/>
        <v>1992035.0463399997</v>
      </c>
      <c r="AI31" s="3">
        <v>2059939902.2800002</v>
      </c>
      <c r="AJ31" s="3">
        <f t="shared" si="14"/>
        <v>2059939.9022800003</v>
      </c>
    </row>
    <row r="32" spans="1:36" x14ac:dyDescent="0.2">
      <c r="A32" s="1" t="s">
        <v>20</v>
      </c>
      <c r="B32" s="1">
        <v>88460.171629999997</v>
      </c>
      <c r="C32" s="1">
        <v>90661.558799999999</v>
      </c>
      <c r="D32" s="1">
        <v>92533.858619999985</v>
      </c>
      <c r="E32" s="1">
        <v>88167.346329999986</v>
      </c>
      <c r="F32" s="1">
        <v>90565.317670000019</v>
      </c>
      <c r="G32" s="1">
        <v>91558.314740000016</v>
      </c>
      <c r="H32" s="1">
        <v>96336.335852639721</v>
      </c>
      <c r="I32" s="1">
        <v>97568.785460000014</v>
      </c>
      <c r="J32" s="1">
        <v>99859.962899999984</v>
      </c>
      <c r="K32" s="1">
        <f t="shared" si="5"/>
        <v>102246.68188</v>
      </c>
      <c r="L32" s="133">
        <f t="shared" si="32"/>
        <v>2.3900659590571709</v>
      </c>
      <c r="M32" s="133">
        <f t="shared" si="33"/>
        <v>15.584991523263684</v>
      </c>
      <c r="O32" s="3">
        <v>83170687.010000005</v>
      </c>
      <c r="P32" s="3">
        <f>O32/1000</f>
        <v>83170.687010000009</v>
      </c>
      <c r="Q32" s="3">
        <v>88460171.629999995</v>
      </c>
      <c r="R32" s="3">
        <f>Q32/1000</f>
        <v>88460.171629999997</v>
      </c>
      <c r="S32" s="3">
        <v>90661558.799999997</v>
      </c>
      <c r="T32" s="3">
        <f t="shared" si="17"/>
        <v>90661.558799999999</v>
      </c>
      <c r="U32" s="3">
        <v>92533858.61999999</v>
      </c>
      <c r="V32" s="3">
        <f t="shared" si="34"/>
        <v>92533.858619999985</v>
      </c>
      <c r="W32" s="3">
        <v>88167346.329999983</v>
      </c>
      <c r="X32" s="3">
        <f t="shared" si="39"/>
        <v>88167.346329999986</v>
      </c>
      <c r="Y32" s="3">
        <v>90565317.670000017</v>
      </c>
      <c r="Z32" s="3">
        <f t="shared" si="9"/>
        <v>90565.317670000019</v>
      </c>
      <c r="AA32" s="3">
        <v>91558314.74000001</v>
      </c>
      <c r="AB32" s="3">
        <f t="shared" si="19"/>
        <v>91558.314740000016</v>
      </c>
      <c r="AC32" s="3">
        <v>96336335.85263972</v>
      </c>
      <c r="AD32" s="3">
        <f t="shared" si="20"/>
        <v>96336.335852639721</v>
      </c>
      <c r="AE32" s="3">
        <v>97568785.460000008</v>
      </c>
      <c r="AF32" s="3">
        <f t="shared" si="21"/>
        <v>97568.785460000014</v>
      </c>
      <c r="AG32" s="3">
        <v>99859962.899999991</v>
      </c>
      <c r="AH32" s="3">
        <f t="shared" si="38"/>
        <v>99859.962899999984</v>
      </c>
      <c r="AI32" s="3">
        <v>102246681.88000001</v>
      </c>
      <c r="AJ32" s="3">
        <f t="shared" si="14"/>
        <v>102246.68188</v>
      </c>
    </row>
    <row r="33" spans="1:36" x14ac:dyDescent="0.2">
      <c r="A33" s="1" t="s">
        <v>21</v>
      </c>
      <c r="B33" s="1">
        <v>199553.50366999998</v>
      </c>
      <c r="C33" s="1">
        <v>200496.29494999998</v>
      </c>
      <c r="D33" s="1">
        <v>204078.63321</v>
      </c>
      <c r="E33" s="1">
        <v>203981.85444000002</v>
      </c>
      <c r="F33" s="1">
        <v>215527.37529</v>
      </c>
      <c r="G33" s="1">
        <v>211698.38580999998</v>
      </c>
      <c r="H33" s="1">
        <v>221606.15659199649</v>
      </c>
      <c r="I33" s="1">
        <v>228238.04165</v>
      </c>
      <c r="J33" s="1">
        <v>237396.52166999999</v>
      </c>
      <c r="K33" s="1">
        <f t="shared" si="5"/>
        <v>242161.69800999999</v>
      </c>
      <c r="L33" s="133">
        <f t="shared" si="32"/>
        <v>2.0072645995310658</v>
      </c>
      <c r="M33" s="133">
        <f t="shared" si="33"/>
        <v>21.351764592648216</v>
      </c>
      <c r="O33" s="3">
        <v>192954038.62</v>
      </c>
      <c r="P33" s="3">
        <f>O33/1000</f>
        <v>192954.03862000001</v>
      </c>
      <c r="Q33" s="3">
        <v>199553503.66999999</v>
      </c>
      <c r="R33" s="3">
        <f>Q33/1000</f>
        <v>199553.50366999998</v>
      </c>
      <c r="S33" s="3">
        <v>200496294.94999999</v>
      </c>
      <c r="T33" s="3">
        <f t="shared" si="17"/>
        <v>200496.29494999998</v>
      </c>
      <c r="U33" s="3">
        <v>204078633.21000001</v>
      </c>
      <c r="V33" s="3">
        <f t="shared" si="34"/>
        <v>204078.63321</v>
      </c>
      <c r="W33" s="3">
        <v>203981854.44000003</v>
      </c>
      <c r="X33" s="3">
        <f t="shared" si="39"/>
        <v>203981.85444000002</v>
      </c>
      <c r="Y33" s="3">
        <v>215527375.28999999</v>
      </c>
      <c r="Z33" s="3">
        <f t="shared" si="9"/>
        <v>215527.37529</v>
      </c>
      <c r="AA33" s="3">
        <v>211698385.80999997</v>
      </c>
      <c r="AB33" s="3">
        <f t="shared" si="19"/>
        <v>211698.38580999998</v>
      </c>
      <c r="AC33" s="3">
        <v>221606156.59199649</v>
      </c>
      <c r="AD33" s="3">
        <f t="shared" si="20"/>
        <v>221606.15659199649</v>
      </c>
      <c r="AE33" s="3">
        <v>228238041.65000001</v>
      </c>
      <c r="AF33" s="3">
        <f t="shared" si="21"/>
        <v>228238.04165</v>
      </c>
      <c r="AG33" s="3">
        <v>237396521.66999999</v>
      </c>
      <c r="AH33" s="3">
        <f t="shared" si="38"/>
        <v>237396.52166999999</v>
      </c>
      <c r="AI33" s="3">
        <v>242161698.00999999</v>
      </c>
      <c r="AJ33" s="3">
        <f t="shared" si="14"/>
        <v>242161.69800999999</v>
      </c>
    </row>
    <row r="34" spans="1:36" x14ac:dyDescent="0.2">
      <c r="A34" s="1" t="s">
        <v>22</v>
      </c>
      <c r="B34" s="1">
        <v>40539.006870000005</v>
      </c>
      <c r="C34" s="1">
        <v>41184.973819999992</v>
      </c>
      <c r="D34" s="1">
        <v>40878.40438</v>
      </c>
      <c r="E34" s="1">
        <v>41247.583570000003</v>
      </c>
      <c r="F34" s="1">
        <v>41191.902670000003</v>
      </c>
      <c r="G34" s="1">
        <v>42580.314399999996</v>
      </c>
      <c r="H34" s="1">
        <v>44677.561826618905</v>
      </c>
      <c r="I34" s="1">
        <v>44926.45996</v>
      </c>
      <c r="J34" s="1">
        <v>45856.491370000003</v>
      </c>
      <c r="K34" s="1">
        <f t="shared" si="5"/>
        <v>48819.243470000001</v>
      </c>
      <c r="L34" s="133">
        <f t="shared" si="32"/>
        <v>6.4609219141835048</v>
      </c>
      <c r="M34" s="133">
        <f t="shared" si="33"/>
        <v>20.425356315592435</v>
      </c>
      <c r="O34" s="3">
        <v>40022820.740000002</v>
      </c>
      <c r="P34" s="3">
        <f>O34/1000</f>
        <v>40022.820740000003</v>
      </c>
      <c r="Q34" s="3">
        <v>40539006.870000005</v>
      </c>
      <c r="R34" s="3">
        <f>Q34/1000</f>
        <v>40539.006870000005</v>
      </c>
      <c r="S34" s="3">
        <v>41184973.819999993</v>
      </c>
      <c r="T34" s="3">
        <f t="shared" si="17"/>
        <v>41184.973819999992</v>
      </c>
      <c r="U34" s="3">
        <v>40878404.380000003</v>
      </c>
      <c r="V34" s="3">
        <f t="shared" si="34"/>
        <v>40878.40438</v>
      </c>
      <c r="W34" s="3">
        <v>41247583.57</v>
      </c>
      <c r="X34" s="3">
        <f t="shared" si="39"/>
        <v>41247.583570000003</v>
      </c>
      <c r="Y34" s="3">
        <v>41191902.670000002</v>
      </c>
      <c r="Z34" s="3">
        <f t="shared" si="9"/>
        <v>41191.902670000003</v>
      </c>
      <c r="AA34" s="3">
        <v>42580314.399999999</v>
      </c>
      <c r="AB34" s="3">
        <f t="shared" si="19"/>
        <v>42580.314399999996</v>
      </c>
      <c r="AC34" s="3">
        <v>44677561.826618902</v>
      </c>
      <c r="AD34" s="3">
        <f t="shared" si="20"/>
        <v>44677.561826618905</v>
      </c>
      <c r="AE34" s="3">
        <v>44926459.960000001</v>
      </c>
      <c r="AF34" s="3">
        <f t="shared" si="21"/>
        <v>44926.45996</v>
      </c>
      <c r="AG34" s="3">
        <v>45856491.370000005</v>
      </c>
      <c r="AH34" s="3">
        <f t="shared" si="38"/>
        <v>45856.491370000003</v>
      </c>
      <c r="AI34" s="3">
        <v>48819243.469999999</v>
      </c>
      <c r="AJ34" s="3">
        <f t="shared" si="14"/>
        <v>48819.243470000001</v>
      </c>
    </row>
    <row r="35" spans="1:36" x14ac:dyDescent="0.2">
      <c r="L35" s="133"/>
      <c r="M35" s="133"/>
    </row>
    <row r="36" spans="1:36" x14ac:dyDescent="0.2">
      <c r="A36" s="1" t="s">
        <v>23</v>
      </c>
      <c r="B36" s="1">
        <v>50191.265950000001</v>
      </c>
      <c r="C36" s="1">
        <v>52479.281660000001</v>
      </c>
      <c r="D36" s="1">
        <v>53435.554759999999</v>
      </c>
      <c r="E36" s="1">
        <v>52290.65713</v>
      </c>
      <c r="F36" s="1">
        <v>54902.155159999995</v>
      </c>
      <c r="G36" s="1">
        <v>54486.129350000003</v>
      </c>
      <c r="H36" s="1">
        <v>55105.297375613736</v>
      </c>
      <c r="I36" s="1">
        <v>56986.744840000007</v>
      </c>
      <c r="J36" s="1">
        <v>57811.479060000005</v>
      </c>
      <c r="K36" s="1">
        <f t="shared" si="5"/>
        <v>59646.902000000002</v>
      </c>
      <c r="L36" s="133">
        <f t="shared" ref="L36:L39" si="40">(K36-J36)*100/J36</f>
        <v>3.1748416920713818</v>
      </c>
      <c r="M36" s="133">
        <f t="shared" ref="M36:M39" si="41">(K36-B36)*100/B36</f>
        <v>18.839206126858016</v>
      </c>
      <c r="O36" s="3">
        <v>47855748.109999999</v>
      </c>
      <c r="P36" s="3">
        <f>O36/1000</f>
        <v>47855.74811</v>
      </c>
      <c r="Q36" s="3">
        <v>50191265.950000003</v>
      </c>
      <c r="R36" s="3">
        <f>Q36/1000</f>
        <v>50191.265950000001</v>
      </c>
      <c r="S36" s="3">
        <v>52479281.660000004</v>
      </c>
      <c r="T36" s="3">
        <f t="shared" si="17"/>
        <v>52479.281660000001</v>
      </c>
      <c r="U36" s="3">
        <v>53435554.759999998</v>
      </c>
      <c r="V36" s="3">
        <f t="shared" ref="V36:V39" si="42">U36/1000</f>
        <v>53435.554759999999</v>
      </c>
      <c r="W36" s="3">
        <v>52290657.130000003</v>
      </c>
      <c r="X36" s="3">
        <f>W36/1000</f>
        <v>52290.65713</v>
      </c>
      <c r="Y36" s="3">
        <v>54902155.159999996</v>
      </c>
      <c r="Z36" s="3">
        <f t="shared" si="9"/>
        <v>54902.155159999995</v>
      </c>
      <c r="AA36" s="3">
        <v>54486129.350000001</v>
      </c>
      <c r="AB36" s="3">
        <f t="shared" ref="AB36" si="43">AA36/1000</f>
        <v>54486.129350000003</v>
      </c>
      <c r="AC36" s="3">
        <v>55105297.375613734</v>
      </c>
      <c r="AD36" s="3">
        <f t="shared" ref="AD36" si="44">AC36/1000</f>
        <v>55105.297375613736</v>
      </c>
      <c r="AE36" s="3">
        <v>56986744.840000004</v>
      </c>
      <c r="AF36" s="3">
        <f t="shared" ref="AF36" si="45">AE36/1000</f>
        <v>56986.744840000007</v>
      </c>
      <c r="AG36" s="3">
        <v>57811479.060000002</v>
      </c>
      <c r="AH36" s="3">
        <f t="shared" ref="AH36:AH39" si="46">AG36/1000</f>
        <v>57811.479060000005</v>
      </c>
      <c r="AI36" s="3">
        <v>59646902</v>
      </c>
      <c r="AJ36" s="3">
        <f t="shared" si="14"/>
        <v>59646.902000000002</v>
      </c>
    </row>
    <row r="37" spans="1:36" x14ac:dyDescent="0.2">
      <c r="A37" s="1" t="s">
        <v>24</v>
      </c>
      <c r="B37" s="1">
        <v>256921.39682999998</v>
      </c>
      <c r="C37" s="1">
        <v>264479.22005</v>
      </c>
      <c r="D37" s="1">
        <v>275774.75277999998</v>
      </c>
      <c r="E37" s="1">
        <v>284780.44842000009</v>
      </c>
      <c r="F37" s="1">
        <v>290178.81925</v>
      </c>
      <c r="G37" s="1">
        <v>286978.55420999997</v>
      </c>
      <c r="H37" s="1">
        <v>295741.09695010871</v>
      </c>
      <c r="I37" s="1">
        <v>295550.73448999994</v>
      </c>
      <c r="J37" s="1">
        <v>294516.62904999999</v>
      </c>
      <c r="K37" s="1">
        <f t="shared" si="5"/>
        <v>306687.73394000001</v>
      </c>
      <c r="L37" s="133">
        <f t="shared" si="40"/>
        <v>4.1325696716207263</v>
      </c>
      <c r="M37" s="133">
        <f t="shared" si="41"/>
        <v>19.37025787810482</v>
      </c>
      <c r="O37" s="3">
        <v>247705489.95000002</v>
      </c>
      <c r="P37" s="3">
        <f>O37/1000</f>
        <v>247705.48995000002</v>
      </c>
      <c r="Q37" s="3">
        <v>256921396.82999998</v>
      </c>
      <c r="R37" s="3">
        <f>Q37/1000</f>
        <v>256921.39682999998</v>
      </c>
      <c r="S37" s="3">
        <v>264479220.05000001</v>
      </c>
      <c r="T37" s="3">
        <f t="shared" si="17"/>
        <v>264479.22005</v>
      </c>
      <c r="U37" s="3">
        <v>275774752.77999997</v>
      </c>
      <c r="V37" s="3">
        <f t="shared" si="42"/>
        <v>275774.75277999998</v>
      </c>
      <c r="W37" s="3">
        <v>284780448.42000008</v>
      </c>
      <c r="X37" s="3">
        <f t="shared" ref="X37:X39" si="47">W37/1000</f>
        <v>284780.44842000009</v>
      </c>
      <c r="Y37" s="3">
        <v>290178819.25</v>
      </c>
      <c r="Z37" s="3">
        <f t="shared" si="9"/>
        <v>290178.81925</v>
      </c>
      <c r="AA37" s="3">
        <v>286978554.20999998</v>
      </c>
      <c r="AB37" s="3">
        <f t="shared" si="19"/>
        <v>286978.55420999997</v>
      </c>
      <c r="AC37" s="3">
        <v>295741096.95010871</v>
      </c>
      <c r="AD37" s="3">
        <f t="shared" si="20"/>
        <v>295741.09695010871</v>
      </c>
      <c r="AE37" s="3">
        <v>295550734.48999995</v>
      </c>
      <c r="AF37" s="3">
        <f t="shared" si="21"/>
        <v>295550.73448999994</v>
      </c>
      <c r="AG37" s="3">
        <v>294516629.05000001</v>
      </c>
      <c r="AH37" s="3">
        <f t="shared" si="46"/>
        <v>294516.62904999999</v>
      </c>
      <c r="AI37" s="3">
        <v>306687733.94</v>
      </c>
      <c r="AJ37" s="3">
        <f t="shared" si="14"/>
        <v>306687.73394000001</v>
      </c>
    </row>
    <row r="38" spans="1:36" x14ac:dyDescent="0.2">
      <c r="A38" s="1" t="s">
        <v>25</v>
      </c>
      <c r="B38" s="1">
        <v>186003.08109999998</v>
      </c>
      <c r="C38" s="1">
        <v>192502.80108999999</v>
      </c>
      <c r="D38" s="1">
        <v>191171.82503000001</v>
      </c>
      <c r="E38" s="1">
        <v>183775.79128999999</v>
      </c>
      <c r="F38" s="1">
        <v>194344.56594999999</v>
      </c>
      <c r="G38" s="1">
        <v>189451.24241000004</v>
      </c>
      <c r="H38" s="1">
        <v>194322.80690795815</v>
      </c>
      <c r="I38" s="1">
        <v>202664.00678</v>
      </c>
      <c r="J38" s="1">
        <v>208426.55646000002</v>
      </c>
      <c r="K38" s="1">
        <f t="shared" si="5"/>
        <v>214551.28630999997</v>
      </c>
      <c r="L38" s="133">
        <f t="shared" si="40"/>
        <v>2.9385554096487541</v>
      </c>
      <c r="M38" s="133">
        <f t="shared" si="41"/>
        <v>15.348243180257722</v>
      </c>
      <c r="O38" s="3">
        <v>177035923.76000002</v>
      </c>
      <c r="P38" s="3">
        <f>O38/1000</f>
        <v>177035.92376000003</v>
      </c>
      <c r="Q38" s="3">
        <v>186003081.09999999</v>
      </c>
      <c r="R38" s="3">
        <f>Q38/1000</f>
        <v>186003.08109999998</v>
      </c>
      <c r="S38" s="3">
        <v>192502801.09</v>
      </c>
      <c r="T38" s="3">
        <f t="shared" si="17"/>
        <v>192502.80108999999</v>
      </c>
      <c r="U38" s="3">
        <v>191171825.03</v>
      </c>
      <c r="V38" s="3">
        <f t="shared" si="42"/>
        <v>191171.82503000001</v>
      </c>
      <c r="W38" s="3">
        <v>183775791.28999999</v>
      </c>
      <c r="X38" s="3">
        <f t="shared" si="47"/>
        <v>183775.79128999999</v>
      </c>
      <c r="Y38" s="3">
        <v>194344565.94999999</v>
      </c>
      <c r="Z38" s="3">
        <f t="shared" si="9"/>
        <v>194344.56594999999</v>
      </c>
      <c r="AA38" s="3">
        <v>189451242.41000003</v>
      </c>
      <c r="AB38" s="3">
        <f t="shared" si="19"/>
        <v>189451.24241000004</v>
      </c>
      <c r="AC38" s="3">
        <v>194322806.90795815</v>
      </c>
      <c r="AD38" s="3">
        <f t="shared" si="20"/>
        <v>194322.80690795815</v>
      </c>
      <c r="AE38" s="3">
        <v>202664006.78</v>
      </c>
      <c r="AF38" s="3">
        <f t="shared" si="21"/>
        <v>202664.00678</v>
      </c>
      <c r="AG38" s="3">
        <v>208426556.46000001</v>
      </c>
      <c r="AH38" s="3">
        <f t="shared" si="46"/>
        <v>208426.55646000002</v>
      </c>
      <c r="AI38" s="3">
        <v>214551286.30999997</v>
      </c>
      <c r="AJ38" s="3">
        <f t="shared" si="14"/>
        <v>214551.28630999997</v>
      </c>
    </row>
    <row r="39" spans="1:36" x14ac:dyDescent="0.2">
      <c r="A39" s="15" t="s">
        <v>26</v>
      </c>
      <c r="B39" s="1">
        <v>102892.19547999999</v>
      </c>
      <c r="C39" s="1">
        <v>104060.67328</v>
      </c>
      <c r="D39" s="1">
        <v>107457.82979</v>
      </c>
      <c r="E39" s="1">
        <v>108206.44406000001</v>
      </c>
      <c r="F39" s="1">
        <v>107824.46049</v>
      </c>
      <c r="G39" s="1">
        <v>107129.09540999999</v>
      </c>
      <c r="H39" s="1">
        <v>111205.49821844803</v>
      </c>
      <c r="I39" s="1">
        <v>112932.60285398527</v>
      </c>
      <c r="J39" s="1">
        <v>114216.66231</v>
      </c>
      <c r="K39" s="1">
        <f t="shared" si="5"/>
        <v>117355.92476000001</v>
      </c>
      <c r="L39" s="133">
        <f t="shared" si="40"/>
        <v>2.7485153098587416</v>
      </c>
      <c r="M39" s="133">
        <f t="shared" si="41"/>
        <v>14.05716848836358</v>
      </c>
      <c r="O39" s="3">
        <v>96393459.350000009</v>
      </c>
      <c r="P39" s="3">
        <f>O39/1000</f>
        <v>96393.459350000005</v>
      </c>
      <c r="Q39" s="3">
        <v>102892195.47999999</v>
      </c>
      <c r="R39" s="3">
        <f>Q39/1000</f>
        <v>102892.19547999999</v>
      </c>
      <c r="S39" s="3">
        <v>104060673.28</v>
      </c>
      <c r="T39" s="3">
        <f t="shared" si="17"/>
        <v>104060.67328</v>
      </c>
      <c r="U39" s="3">
        <v>107457829.79000001</v>
      </c>
      <c r="V39" s="3">
        <f t="shared" si="42"/>
        <v>107457.82979</v>
      </c>
      <c r="W39" s="3">
        <v>108206444.06</v>
      </c>
      <c r="X39" s="3">
        <f t="shared" si="47"/>
        <v>108206.44406000001</v>
      </c>
      <c r="Y39" s="3">
        <v>107824460.48999999</v>
      </c>
      <c r="Z39" s="3">
        <f t="shared" si="9"/>
        <v>107824.46049</v>
      </c>
      <c r="AA39" s="3">
        <v>107129095.41</v>
      </c>
      <c r="AB39" s="3">
        <f t="shared" si="19"/>
        <v>107129.09540999999</v>
      </c>
      <c r="AC39" s="3">
        <v>111205498.21844803</v>
      </c>
      <c r="AD39" s="3">
        <f t="shared" si="20"/>
        <v>111205.49821844803</v>
      </c>
      <c r="AE39" s="3">
        <v>112932602.85398526</v>
      </c>
      <c r="AF39" s="3">
        <f t="shared" si="21"/>
        <v>112932.60285398527</v>
      </c>
      <c r="AG39" s="3">
        <v>114216662.31</v>
      </c>
      <c r="AH39" s="3">
        <f t="shared" si="46"/>
        <v>114216.66231</v>
      </c>
      <c r="AI39" s="3">
        <v>117355924.76000001</v>
      </c>
      <c r="AJ39" s="3">
        <f t="shared" si="14"/>
        <v>117355.92476000001</v>
      </c>
    </row>
    <row r="40" spans="1:36" x14ac:dyDescent="0.2">
      <c r="A40" s="1" t="s">
        <v>199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J40"/>
  <sheetViews>
    <sheetView topLeftCell="S1" zoomScaleNormal="100" workbookViewId="0">
      <selection activeCell="AI12" sqref="AI12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5" style="1" customWidth="1"/>
    <col min="12" max="12" width="7.875" style="1" customWidth="1"/>
    <col min="13" max="13" width="8.625" style="1" customWidth="1"/>
    <col min="14" max="14" width="5.625" style="1" customWidth="1"/>
    <col min="15" max="15" width="11" style="3" customWidth="1"/>
    <col min="16" max="16" width="10.125" style="3" customWidth="1"/>
    <col min="17" max="17" width="10.625" style="3" bestFit="1" customWidth="1"/>
    <col min="18" max="18" width="10.125" style="3" customWidth="1"/>
    <col min="19" max="19" width="10.875" style="3" customWidth="1"/>
    <col min="20" max="20" width="10.125" style="3" customWidth="1"/>
    <col min="21" max="21" width="11.5" style="3" customWidth="1"/>
    <col min="22" max="24" width="10.125" style="3" customWidth="1"/>
    <col min="25" max="25" width="12.125" style="3" customWidth="1"/>
    <col min="26" max="26" width="10.125" style="3" customWidth="1"/>
    <col min="27" max="16384" width="10" style="3"/>
  </cols>
  <sheetData>
    <row r="1" spans="1:36" x14ac:dyDescent="0.2">
      <c r="A1" s="296" t="s">
        <v>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21"/>
    </row>
    <row r="2" spans="1:36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36" x14ac:dyDescent="0.2">
      <c r="A3" s="296" t="s">
        <v>132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21"/>
    </row>
    <row r="4" spans="1:36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21"/>
    </row>
    <row r="5" spans="1:36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228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U6" s="3" t="s">
        <v>227</v>
      </c>
      <c r="W6" s="3" t="s">
        <v>227</v>
      </c>
      <c r="Y6" s="3" t="s">
        <v>227</v>
      </c>
      <c r="AA6" s="3" t="s">
        <v>227</v>
      </c>
      <c r="AC6" s="3" t="s">
        <v>227</v>
      </c>
      <c r="AE6" s="3" t="s">
        <v>227</v>
      </c>
      <c r="AG6" s="3" t="s">
        <v>227</v>
      </c>
      <c r="AI6" s="3" t="s">
        <v>227</v>
      </c>
    </row>
    <row r="7" spans="1:36" x14ac:dyDescent="0.2">
      <c r="L7" s="298" t="s">
        <v>27</v>
      </c>
      <c r="M7" s="298"/>
      <c r="N7" s="198"/>
      <c r="U7" s="3" t="s">
        <v>228</v>
      </c>
      <c r="V7" s="185" t="s">
        <v>229</v>
      </c>
      <c r="W7" s="3" t="s">
        <v>228</v>
      </c>
      <c r="X7" s="214" t="s">
        <v>229</v>
      </c>
      <c r="Y7" s="3" t="s">
        <v>228</v>
      </c>
      <c r="Z7" s="215" t="s">
        <v>229</v>
      </c>
      <c r="AA7" s="3" t="s">
        <v>228</v>
      </c>
      <c r="AB7" s="3" t="s">
        <v>229</v>
      </c>
      <c r="AC7" s="3" t="s">
        <v>228</v>
      </c>
      <c r="AD7" s="3" t="s">
        <v>229</v>
      </c>
      <c r="AE7" s="3" t="s">
        <v>228</v>
      </c>
      <c r="AF7" s="3" t="s">
        <v>229</v>
      </c>
      <c r="AG7" s="3" t="s">
        <v>228</v>
      </c>
      <c r="AH7" s="3" t="s">
        <v>229</v>
      </c>
      <c r="AI7" s="3" t="s">
        <v>228</v>
      </c>
      <c r="AJ7" s="3" t="s">
        <v>229</v>
      </c>
    </row>
    <row r="8" spans="1:3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26"/>
      <c r="P8" s="67" t="s">
        <v>124</v>
      </c>
      <c r="Q8" s="67"/>
      <c r="R8" s="67" t="s">
        <v>124</v>
      </c>
      <c r="S8" s="67"/>
      <c r="T8" s="67" t="s">
        <v>124</v>
      </c>
      <c r="U8" s="227" t="s">
        <v>226</v>
      </c>
      <c r="V8" s="67" t="s">
        <v>124</v>
      </c>
      <c r="W8" s="227" t="s">
        <v>226</v>
      </c>
      <c r="X8" s="67" t="s">
        <v>124</v>
      </c>
      <c r="Y8" s="227" t="s">
        <v>226</v>
      </c>
      <c r="Z8" s="67" t="s">
        <v>124</v>
      </c>
      <c r="AA8" s="67" t="s">
        <v>226</v>
      </c>
      <c r="AB8" s="67" t="s">
        <v>124</v>
      </c>
      <c r="AC8" s="67" t="s">
        <v>226</v>
      </c>
      <c r="AD8" s="67" t="s">
        <v>124</v>
      </c>
      <c r="AE8" s="67" t="s">
        <v>226</v>
      </c>
      <c r="AF8" s="67" t="s">
        <v>124</v>
      </c>
      <c r="AG8" s="67" t="s">
        <v>226</v>
      </c>
      <c r="AH8" s="67" t="s">
        <v>124</v>
      </c>
      <c r="AI8" s="67" t="s">
        <v>226</v>
      </c>
      <c r="AJ8" s="67" t="s">
        <v>124</v>
      </c>
    </row>
    <row r="9" spans="1:36" ht="13.5" thickBot="1" x14ac:dyDescent="0.25">
      <c r="A9" s="8" t="s">
        <v>1</v>
      </c>
      <c r="B9" s="288" t="str">
        <f>'1'!B9</f>
        <v>2008-2009</v>
      </c>
      <c r="C9" s="288" t="str">
        <f>'1'!C9</f>
        <v>2009-2010</v>
      </c>
      <c r="D9" s="288" t="str">
        <f>'1'!D9</f>
        <v>2010-2011</v>
      </c>
      <c r="E9" s="288" t="str">
        <f>'1'!E9</f>
        <v>2011-2012</v>
      </c>
      <c r="F9" s="288" t="str">
        <f>'1'!F9</f>
        <v>2012-2013</v>
      </c>
      <c r="G9" s="288" t="str">
        <f>'1'!G9</f>
        <v>2013-2014</v>
      </c>
      <c r="H9" s="288" t="str">
        <f>'1'!H9</f>
        <v>2014-2015</v>
      </c>
      <c r="I9" s="288" t="str">
        <f>'1'!I9</f>
        <v>2015-2016</v>
      </c>
      <c r="J9" s="288" t="str">
        <f>'1'!J9</f>
        <v>2016-2017</v>
      </c>
      <c r="K9" s="288" t="str">
        <f>'1'!K9</f>
        <v>2017-2018</v>
      </c>
      <c r="L9" s="9" t="s">
        <v>38</v>
      </c>
      <c r="M9" s="9" t="s">
        <v>38</v>
      </c>
      <c r="N9" s="21"/>
      <c r="O9" s="18" t="s">
        <v>159</v>
      </c>
      <c r="P9" s="18" t="s">
        <v>159</v>
      </c>
      <c r="Q9" s="18" t="s">
        <v>170</v>
      </c>
      <c r="R9" s="18" t="s">
        <v>170</v>
      </c>
      <c r="S9" s="3" t="s">
        <v>184</v>
      </c>
      <c r="T9" s="3" t="s">
        <v>184</v>
      </c>
      <c r="U9" s="18" t="s">
        <v>204</v>
      </c>
      <c r="V9" s="18" t="s">
        <v>204</v>
      </c>
      <c r="W9" s="3" t="s">
        <v>230</v>
      </c>
      <c r="X9" s="3" t="s">
        <v>230</v>
      </c>
      <c r="Y9" s="3" t="s">
        <v>240</v>
      </c>
      <c r="Z9" s="3" t="s">
        <v>240</v>
      </c>
      <c r="AA9" s="3" t="s">
        <v>248</v>
      </c>
      <c r="AB9" s="3" t="s">
        <v>248</v>
      </c>
      <c r="AC9" s="3" t="s">
        <v>258</v>
      </c>
      <c r="AD9" s="3" t="s">
        <v>258</v>
      </c>
      <c r="AE9" s="3" t="s">
        <v>270</v>
      </c>
      <c r="AF9" s="3" t="s">
        <v>270</v>
      </c>
      <c r="AG9" s="3" t="s">
        <v>279</v>
      </c>
      <c r="AH9" s="3" t="s">
        <v>279</v>
      </c>
      <c r="AI9" s="3" t="s">
        <v>296</v>
      </c>
      <c r="AJ9" s="3" t="s">
        <v>296</v>
      </c>
    </row>
    <row r="10" spans="1:36" x14ac:dyDescent="0.2">
      <c r="A10" s="7" t="s">
        <v>2</v>
      </c>
      <c r="B10" s="11">
        <f t="shared" ref="B10:J10" si="0">SUM(B12:B39)</f>
        <v>5340712.5438700002</v>
      </c>
      <c r="C10" s="11">
        <f t="shared" si="0"/>
        <v>5272955.9403689997</v>
      </c>
      <c r="D10" s="11">
        <f t="shared" si="0"/>
        <v>5286341.7764300006</v>
      </c>
      <c r="E10" s="11">
        <f t="shared" si="0"/>
        <v>5737465.2422700003</v>
      </c>
      <c r="F10" s="11">
        <f t="shared" si="0"/>
        <v>5788326.3827299997</v>
      </c>
      <c r="G10" s="11">
        <f t="shared" si="0"/>
        <v>5822527.352570002</v>
      </c>
      <c r="H10" s="11">
        <f t="shared" si="0"/>
        <v>6089057.6089216508</v>
      </c>
      <c r="I10" s="11">
        <f t="shared" si="0"/>
        <v>6075344.4113339847</v>
      </c>
      <c r="J10" s="11">
        <f t="shared" si="0"/>
        <v>6204036.61118</v>
      </c>
      <c r="K10" s="11">
        <f t="shared" ref="K10" si="1">SUM(K12:K39)</f>
        <v>6307857.0181099996</v>
      </c>
      <c r="L10" s="133">
        <f>(K10-J10)*100/J10</f>
        <v>1.6734331764404768</v>
      </c>
      <c r="M10" s="133">
        <f t="shared" ref="M10" si="2">(K10-B10)*100/B10</f>
        <v>18.108903377510462</v>
      </c>
      <c r="N10" s="133"/>
      <c r="O10" s="75">
        <f t="shared" ref="O10:T10" si="3">SUM(O12:O39)</f>
        <v>5122604803.1800013</v>
      </c>
      <c r="P10" s="75">
        <f t="shared" si="3"/>
        <v>5122604.8031800007</v>
      </c>
      <c r="Q10" s="75">
        <f t="shared" si="3"/>
        <v>5340712543.8699999</v>
      </c>
      <c r="R10" s="75">
        <f t="shared" si="3"/>
        <v>5340712.5438700002</v>
      </c>
      <c r="S10" s="75">
        <f t="shared" si="3"/>
        <v>5272955940.3690004</v>
      </c>
      <c r="T10" s="75">
        <f t="shared" si="3"/>
        <v>5272955.9403689997</v>
      </c>
      <c r="U10" s="3">
        <v>5286435522.6799994</v>
      </c>
      <c r="V10" s="3">
        <f>U10/1000</f>
        <v>5286435.5226799995</v>
      </c>
      <c r="W10" s="3">
        <f>SUM(W12:W39)</f>
        <v>5737465242.2700005</v>
      </c>
      <c r="X10" s="3">
        <f>W10/1000</f>
        <v>5737465.2422700003</v>
      </c>
      <c r="Y10" s="3">
        <f>SUM(Y12:Y39)</f>
        <v>5788326382.7300005</v>
      </c>
      <c r="Z10" s="3">
        <f>SUM(Z12:Z39)</f>
        <v>5788326.3827299997</v>
      </c>
      <c r="AA10" s="3">
        <v>5822527352.5699997</v>
      </c>
      <c r="AB10" s="3">
        <f>SUM(AB12:AB39)</f>
        <v>5822527.352570002</v>
      </c>
      <c r="AC10" s="3">
        <v>6089057608.9216518</v>
      </c>
      <c r="AD10" s="3">
        <f>SUM(AD12:AD39)</f>
        <v>6089057.6089216508</v>
      </c>
      <c r="AE10" s="3">
        <v>6075344411.3339853</v>
      </c>
      <c r="AF10" s="3">
        <f>SUM(AF12:AF39)</f>
        <v>6075344.4113339847</v>
      </c>
      <c r="AG10" s="3">
        <f>SUM(AG12:AG39)</f>
        <v>6204036611.1799994</v>
      </c>
      <c r="AH10" s="3">
        <f>SUM(AH12:AH39)</f>
        <v>6204036.61118</v>
      </c>
      <c r="AI10" s="3">
        <f>SUM(AI12:AI39)</f>
        <v>6307857018.1099987</v>
      </c>
      <c r="AJ10" s="3">
        <f>SUM(AJ12:AJ39)</f>
        <v>6307857.0181099996</v>
      </c>
    </row>
    <row r="11" spans="1:36" x14ac:dyDescent="0.2">
      <c r="L11" s="133"/>
      <c r="M11" s="133"/>
      <c r="N11" s="133"/>
    </row>
    <row r="12" spans="1:36" x14ac:dyDescent="0.2">
      <c r="A12" s="1" t="s">
        <v>3</v>
      </c>
      <c r="B12" s="1">
        <v>93726.158759999991</v>
      </c>
      <c r="C12" s="1">
        <v>92417.486369999984</v>
      </c>
      <c r="D12" s="1">
        <v>88331.565310000005</v>
      </c>
      <c r="E12" s="1">
        <v>87570.581590000002</v>
      </c>
      <c r="F12" s="1">
        <v>83815.876170000003</v>
      </c>
      <c r="G12" s="1">
        <v>83203.977680000025</v>
      </c>
      <c r="H12" s="1">
        <v>84826.227859872277</v>
      </c>
      <c r="I12" s="1">
        <v>84593.473079999996</v>
      </c>
      <c r="J12" s="1">
        <v>85865.011889999994</v>
      </c>
      <c r="K12" s="1">
        <f>AJ12</f>
        <v>87595.805420000004</v>
      </c>
      <c r="L12" s="133">
        <f t="shared" ref="L12" si="4">(K12-J12)*100/J12</f>
        <v>2.0157145406528283</v>
      </c>
      <c r="M12" s="133">
        <f t="shared" ref="M12" si="5">(K12-B12)*100/B12</f>
        <v>-6.5407069073402271</v>
      </c>
      <c r="N12" s="133"/>
      <c r="O12" s="3">
        <v>88531182.329999998</v>
      </c>
      <c r="P12" s="3">
        <f>O12/1000</f>
        <v>88531.182329999996</v>
      </c>
      <c r="Q12" s="3">
        <v>93726158.75999999</v>
      </c>
      <c r="R12" s="3">
        <f>Q12/1000</f>
        <v>93726.158759999991</v>
      </c>
      <c r="S12" s="3">
        <v>92417486.36999999</v>
      </c>
      <c r="T12" s="3">
        <f>S12/1000</f>
        <v>92417.486369999984</v>
      </c>
      <c r="U12" s="3">
        <v>88331565.310000002</v>
      </c>
      <c r="V12" s="3">
        <f t="shared" ref="V12:V16" si="6">U12/1000</f>
        <v>88331.565310000005</v>
      </c>
      <c r="W12" s="3">
        <v>87570581.589999989</v>
      </c>
      <c r="X12" s="3">
        <f>W12/1000</f>
        <v>87570.581589999987</v>
      </c>
      <c r="Y12" s="3">
        <v>83815876.170000002</v>
      </c>
      <c r="Z12" s="3">
        <f>Y12/1000</f>
        <v>83815.876170000003</v>
      </c>
      <c r="AA12" s="3">
        <v>83203977.680000022</v>
      </c>
      <c r="AB12" s="3">
        <f>AA12/1000</f>
        <v>83203.977680000025</v>
      </c>
      <c r="AC12" s="3">
        <v>84826227.859872282</v>
      </c>
      <c r="AD12" s="3">
        <f>AC12/1000</f>
        <v>84826.227859872277</v>
      </c>
      <c r="AE12" s="3">
        <v>84593473.079999998</v>
      </c>
      <c r="AF12" s="3">
        <f>AE12/1000</f>
        <v>84593.473079999996</v>
      </c>
      <c r="AG12" s="3">
        <v>85865011.890000001</v>
      </c>
      <c r="AH12" s="3">
        <f>AG12/1000</f>
        <v>85865.011889999994</v>
      </c>
      <c r="AI12" s="3">
        <v>87595805.420000002</v>
      </c>
      <c r="AJ12" s="3">
        <f>AI12/1000</f>
        <v>87595.805420000004</v>
      </c>
    </row>
    <row r="13" spans="1:36" x14ac:dyDescent="0.2">
      <c r="A13" s="1" t="s">
        <v>4</v>
      </c>
      <c r="B13" s="1">
        <v>328199.48420999997</v>
      </c>
      <c r="C13" s="1">
        <v>325975.27604899986</v>
      </c>
      <c r="D13" s="1">
        <v>341126.03892000002</v>
      </c>
      <c r="E13" s="1">
        <v>371878.05669</v>
      </c>
      <c r="F13" s="1">
        <v>378050.66419000004</v>
      </c>
      <c r="G13" s="1">
        <v>380483.51305999997</v>
      </c>
      <c r="H13" s="1">
        <v>414558.18247643131</v>
      </c>
      <c r="I13" s="1">
        <v>402675.28193</v>
      </c>
      <c r="J13" s="1">
        <v>413641.43352999998</v>
      </c>
      <c r="K13" s="1">
        <f t="shared" ref="K13:K39" si="7">AJ13</f>
        <v>416604.56583000004</v>
      </c>
      <c r="L13" s="133">
        <f>(K13-J13)*100/J13</f>
        <v>0.71635287468975228</v>
      </c>
      <c r="M13" s="133">
        <f t="shared" ref="M13" si="8">(K13-B13)*100/B13</f>
        <v>26.936386518948236</v>
      </c>
      <c r="N13" s="133"/>
      <c r="O13" s="3">
        <v>309597227.86000001</v>
      </c>
      <c r="P13" s="3">
        <f>O13/1000</f>
        <v>309597.22786000004</v>
      </c>
      <c r="Q13" s="3">
        <v>328199484.20999998</v>
      </c>
      <c r="R13" s="3">
        <f>Q13/1000</f>
        <v>328199.48420999997</v>
      </c>
      <c r="S13" s="3">
        <v>325975276.04899985</v>
      </c>
      <c r="T13" s="3">
        <f>S13/1000</f>
        <v>325975.27604899986</v>
      </c>
      <c r="U13" s="3">
        <v>341126038.92000002</v>
      </c>
      <c r="V13" s="3">
        <f t="shared" si="6"/>
        <v>341126.03892000002</v>
      </c>
      <c r="W13" s="3">
        <v>371878056.69</v>
      </c>
      <c r="X13" s="3">
        <f t="shared" ref="X13:X22" si="9">W13/1000</f>
        <v>371878.05669</v>
      </c>
      <c r="Y13" s="3">
        <v>378050664.19000006</v>
      </c>
      <c r="Z13" s="3">
        <f t="shared" ref="Z13:Z39" si="10">Y13/1000</f>
        <v>378050.66419000004</v>
      </c>
      <c r="AA13" s="3">
        <v>380483513.05999994</v>
      </c>
      <c r="AB13" s="3">
        <f t="shared" ref="AB13:AB16" si="11">AA13/1000</f>
        <v>380483.51305999997</v>
      </c>
      <c r="AC13" s="3">
        <v>414558182.47643131</v>
      </c>
      <c r="AD13" s="3">
        <f t="shared" ref="AD13:AD16" si="12">AC13/1000</f>
        <v>414558.18247643131</v>
      </c>
      <c r="AE13" s="3">
        <v>402675281.93000001</v>
      </c>
      <c r="AF13" s="3">
        <f t="shared" ref="AF13:AF16" si="13">AE13/1000</f>
        <v>402675.28193</v>
      </c>
      <c r="AG13" s="3">
        <v>413641433.52999997</v>
      </c>
      <c r="AH13" s="3">
        <f t="shared" ref="AH13:AH16" si="14">AG13/1000</f>
        <v>413641.43352999998</v>
      </c>
      <c r="AI13" s="3">
        <v>416604565.83000004</v>
      </c>
      <c r="AJ13" s="3">
        <f t="shared" ref="AJ13:AJ39" si="15">AI13/1000</f>
        <v>416604.56583000004</v>
      </c>
    </row>
    <row r="14" spans="1:36" x14ac:dyDescent="0.2">
      <c r="A14" s="1" t="s">
        <v>5</v>
      </c>
      <c r="B14" s="1">
        <v>906918.57300999993</v>
      </c>
      <c r="C14" s="1">
        <v>871046.73511000001</v>
      </c>
      <c r="D14" s="1">
        <v>873589.57511999994</v>
      </c>
      <c r="E14" s="1">
        <v>948134.13742000004</v>
      </c>
      <c r="F14" s="1">
        <v>935194.18157000013</v>
      </c>
      <c r="G14" s="1">
        <v>968631.9377100002</v>
      </c>
      <c r="H14" s="1">
        <v>978581.35617938521</v>
      </c>
      <c r="I14" s="1">
        <v>946334.27605999995</v>
      </c>
      <c r="J14" s="1">
        <v>932959.58901999996</v>
      </c>
      <c r="K14" s="1">
        <f t="shared" si="7"/>
        <v>918247.00281999994</v>
      </c>
      <c r="L14" s="133">
        <f t="shared" ref="L14:L16" si="16">(K14-J14)*100/J14</f>
        <v>-1.5769800078323246</v>
      </c>
      <c r="M14" s="133">
        <f t="shared" ref="M14:M16" si="17">(K14-B14)*100/B14</f>
        <v>1.2491121195590611</v>
      </c>
      <c r="N14" s="133"/>
      <c r="O14" s="3">
        <v>878817842.84000003</v>
      </c>
      <c r="P14" s="3">
        <f>O14/1000</f>
        <v>878817.84284000006</v>
      </c>
      <c r="Q14" s="3">
        <v>906918573.00999999</v>
      </c>
      <c r="R14" s="3">
        <f>Q14/1000</f>
        <v>906918.57300999993</v>
      </c>
      <c r="S14" s="3">
        <v>871046735.11000001</v>
      </c>
      <c r="T14" s="3">
        <f>S14/1000</f>
        <v>871046.73511000001</v>
      </c>
      <c r="U14" s="3">
        <v>873589575.11999989</v>
      </c>
      <c r="V14" s="3">
        <f t="shared" si="6"/>
        <v>873589.57511999994</v>
      </c>
      <c r="W14" s="3">
        <v>948134137.42000008</v>
      </c>
      <c r="X14" s="3">
        <f t="shared" si="9"/>
        <v>948134.13742000004</v>
      </c>
      <c r="Y14" s="3">
        <v>935194181.57000017</v>
      </c>
      <c r="Z14" s="3">
        <f t="shared" si="10"/>
        <v>935194.18157000013</v>
      </c>
      <c r="AA14" s="3">
        <v>968631937.71000016</v>
      </c>
      <c r="AB14" s="3">
        <f t="shared" si="11"/>
        <v>968631.9377100002</v>
      </c>
      <c r="AC14" s="3">
        <v>978581356.17938519</v>
      </c>
      <c r="AD14" s="3">
        <f t="shared" si="12"/>
        <v>978581.35617938521</v>
      </c>
      <c r="AE14" s="3">
        <v>946334276.05999994</v>
      </c>
      <c r="AF14" s="3">
        <f t="shared" si="13"/>
        <v>946334.27605999995</v>
      </c>
      <c r="AG14" s="3">
        <v>932959589.01999998</v>
      </c>
      <c r="AH14" s="3">
        <f t="shared" si="14"/>
        <v>932959.58901999996</v>
      </c>
      <c r="AI14" s="3">
        <v>918247002.81999993</v>
      </c>
      <c r="AJ14" s="3">
        <f t="shared" si="15"/>
        <v>918247.00281999994</v>
      </c>
    </row>
    <row r="15" spans="1:36" x14ac:dyDescent="0.2">
      <c r="A15" s="1" t="s">
        <v>6</v>
      </c>
      <c r="B15" s="1">
        <v>595386.35419999994</v>
      </c>
      <c r="C15" s="1">
        <v>587119.42801999999</v>
      </c>
      <c r="D15" s="1">
        <v>586253.40603999991</v>
      </c>
      <c r="E15" s="1">
        <v>637170.15290999995</v>
      </c>
      <c r="F15" s="1">
        <v>649284.62249999982</v>
      </c>
      <c r="G15" s="1">
        <v>660459.29928999976</v>
      </c>
      <c r="H15" s="1">
        <v>685934.62321923324</v>
      </c>
      <c r="I15" s="1">
        <v>707546.37339999981</v>
      </c>
      <c r="J15" s="1">
        <v>719360.98017000011</v>
      </c>
      <c r="K15" s="1">
        <f t="shared" si="7"/>
        <v>744526.96403999999</v>
      </c>
      <c r="L15" s="133">
        <f t="shared" si="16"/>
        <v>3.4983804464974773</v>
      </c>
      <c r="M15" s="133">
        <f t="shared" si="17"/>
        <v>25.049383276577633</v>
      </c>
      <c r="N15" s="133"/>
      <c r="O15" s="3">
        <v>578654265.20000005</v>
      </c>
      <c r="P15" s="3">
        <f>O15/1000</f>
        <v>578654.26520000002</v>
      </c>
      <c r="Q15" s="3">
        <v>595386354.19999993</v>
      </c>
      <c r="R15" s="3">
        <f>Q15/1000</f>
        <v>595386.35419999994</v>
      </c>
      <c r="S15" s="3">
        <v>587119428.01999998</v>
      </c>
      <c r="T15" s="3">
        <f>S15/1000</f>
        <v>587119.42801999999</v>
      </c>
      <c r="U15" s="3">
        <v>586253406.03999996</v>
      </c>
      <c r="V15" s="3">
        <f t="shared" si="6"/>
        <v>586253.40603999991</v>
      </c>
      <c r="W15" s="3">
        <v>637170152.90999997</v>
      </c>
      <c r="X15" s="3">
        <f t="shared" si="9"/>
        <v>637170.15290999995</v>
      </c>
      <c r="Y15" s="3">
        <v>649284622.49999988</v>
      </c>
      <c r="Z15" s="3">
        <f t="shared" si="10"/>
        <v>649284.62249999982</v>
      </c>
      <c r="AA15" s="3">
        <v>660459299.28999972</v>
      </c>
      <c r="AB15" s="3">
        <f t="shared" si="11"/>
        <v>660459.29928999976</v>
      </c>
      <c r="AC15" s="3">
        <v>685934623.21923327</v>
      </c>
      <c r="AD15" s="3">
        <f t="shared" si="12"/>
        <v>685934.62321923324</v>
      </c>
      <c r="AE15" s="3">
        <v>707546373.39999986</v>
      </c>
      <c r="AF15" s="3">
        <f t="shared" si="13"/>
        <v>707546.37339999981</v>
      </c>
      <c r="AG15" s="3">
        <v>719360980.17000008</v>
      </c>
      <c r="AH15" s="3">
        <f t="shared" si="14"/>
        <v>719360.98017000011</v>
      </c>
      <c r="AI15" s="3">
        <v>744526964.03999996</v>
      </c>
      <c r="AJ15" s="3">
        <f t="shared" si="15"/>
        <v>744526.96403999999</v>
      </c>
    </row>
    <row r="16" spans="1:36" x14ac:dyDescent="0.2">
      <c r="A16" s="1" t="s">
        <v>7</v>
      </c>
      <c r="B16" s="1">
        <v>99231.752840000001</v>
      </c>
      <c r="C16" s="1">
        <v>99063.464179999995</v>
      </c>
      <c r="D16" s="1">
        <v>97947.755009999993</v>
      </c>
      <c r="E16" s="1">
        <v>99895.068660000004</v>
      </c>
      <c r="F16" s="1">
        <v>98554.977880000006</v>
      </c>
      <c r="G16" s="1">
        <v>95016.01737999999</v>
      </c>
      <c r="H16" s="1">
        <v>96370.831011661139</v>
      </c>
      <c r="I16" s="1">
        <v>93897.973160000023</v>
      </c>
      <c r="J16" s="1">
        <v>96504.462360000005</v>
      </c>
      <c r="K16" s="1">
        <f t="shared" si="7"/>
        <v>94862.906140000021</v>
      </c>
      <c r="L16" s="133">
        <f t="shared" si="16"/>
        <v>-1.7010158699981426</v>
      </c>
      <c r="M16" s="133">
        <f t="shared" si="17"/>
        <v>-4.4026700879145535</v>
      </c>
      <c r="N16" s="133"/>
      <c r="O16" s="3">
        <v>95345860.659999982</v>
      </c>
      <c r="P16" s="3">
        <f>O16/1000</f>
        <v>95345.860659999977</v>
      </c>
      <c r="Q16" s="3">
        <v>99231752.840000004</v>
      </c>
      <c r="R16" s="3">
        <f>Q16/1000</f>
        <v>99231.752840000001</v>
      </c>
      <c r="S16" s="3">
        <v>99063464.179999992</v>
      </c>
      <c r="T16" s="3">
        <f>S16/1000</f>
        <v>99063.464179999995</v>
      </c>
      <c r="U16" s="3">
        <v>97947755.00999999</v>
      </c>
      <c r="V16" s="3">
        <f t="shared" si="6"/>
        <v>97947.755009999993</v>
      </c>
      <c r="W16" s="3">
        <v>99895068.659999996</v>
      </c>
      <c r="X16" s="3">
        <f t="shared" si="9"/>
        <v>99895.06865999999</v>
      </c>
      <c r="Y16" s="3">
        <v>98554977.88000001</v>
      </c>
      <c r="Z16" s="3">
        <f t="shared" si="10"/>
        <v>98554.977880000006</v>
      </c>
      <c r="AA16" s="3">
        <v>95016017.379999995</v>
      </c>
      <c r="AB16" s="3">
        <f t="shared" si="11"/>
        <v>95016.01737999999</v>
      </c>
      <c r="AC16" s="3">
        <v>96370831.011661142</v>
      </c>
      <c r="AD16" s="3">
        <f t="shared" si="12"/>
        <v>96370.831011661139</v>
      </c>
      <c r="AE16" s="3">
        <v>93897973.160000026</v>
      </c>
      <c r="AF16" s="3">
        <f t="shared" si="13"/>
        <v>93897.973160000023</v>
      </c>
      <c r="AG16" s="3">
        <v>96504462.359999999</v>
      </c>
      <c r="AH16" s="3">
        <f t="shared" si="14"/>
        <v>96504.462360000005</v>
      </c>
      <c r="AI16" s="3">
        <v>94862906.140000015</v>
      </c>
      <c r="AJ16" s="3">
        <f t="shared" si="15"/>
        <v>94862.906140000021</v>
      </c>
    </row>
    <row r="17" spans="1:36" x14ac:dyDescent="0.2">
      <c r="L17" s="133"/>
      <c r="M17" s="133"/>
      <c r="N17" s="133"/>
    </row>
    <row r="18" spans="1:36" x14ac:dyDescent="0.2">
      <c r="A18" s="1" t="s">
        <v>8</v>
      </c>
      <c r="B18" s="1">
        <v>46566.385350000004</v>
      </c>
      <c r="C18" s="1">
        <v>45530.086450000003</v>
      </c>
      <c r="D18" s="1">
        <v>44733.543699999995</v>
      </c>
      <c r="E18" s="1">
        <v>47367.038919999999</v>
      </c>
      <c r="F18" s="1">
        <v>49522.77463</v>
      </c>
      <c r="G18" s="1">
        <v>50203.283580000003</v>
      </c>
      <c r="H18" s="1">
        <v>52824.629590015022</v>
      </c>
      <c r="I18" s="1">
        <v>54541.101780000005</v>
      </c>
      <c r="J18" s="1">
        <v>56267.753939999995</v>
      </c>
      <c r="K18" s="1">
        <f t="shared" si="7"/>
        <v>58769.357559999997</v>
      </c>
      <c r="L18" s="133">
        <f t="shared" ref="L18:L22" si="18">(K18-J18)*100/J18</f>
        <v>4.4458920870869258</v>
      </c>
      <c r="M18" s="133">
        <f t="shared" ref="M18:M22" si="19">(K18-B18)*100/B18</f>
        <v>26.205538863024486</v>
      </c>
      <c r="N18" s="133"/>
      <c r="O18" s="3">
        <v>45177965.009999998</v>
      </c>
      <c r="P18" s="3">
        <f>O18/1000</f>
        <v>45177.96501</v>
      </c>
      <c r="Q18" s="3">
        <v>46566385.350000001</v>
      </c>
      <c r="R18" s="3">
        <f>Q18/1000</f>
        <v>46566.385350000004</v>
      </c>
      <c r="S18" s="3">
        <v>45530086.450000003</v>
      </c>
      <c r="T18" s="3">
        <f>S18/1000</f>
        <v>45530.086450000003</v>
      </c>
      <c r="U18" s="3">
        <v>44733543.699999996</v>
      </c>
      <c r="V18" s="3">
        <f t="shared" ref="V18:V22" si="20">U18/1000</f>
        <v>44733.543699999995</v>
      </c>
      <c r="W18" s="3">
        <v>47367038.920000002</v>
      </c>
      <c r="X18" s="3">
        <f t="shared" si="9"/>
        <v>47367.038919999999</v>
      </c>
      <c r="Y18" s="3">
        <v>49522774.630000003</v>
      </c>
      <c r="Z18" s="3">
        <f t="shared" si="10"/>
        <v>49522.77463</v>
      </c>
      <c r="AA18" s="3">
        <v>50203283.580000006</v>
      </c>
      <c r="AB18" s="3">
        <f t="shared" ref="AB18:AB39" si="21">AA18/1000</f>
        <v>50203.283580000003</v>
      </c>
      <c r="AC18" s="3">
        <v>52824629.590015024</v>
      </c>
      <c r="AD18" s="3">
        <f t="shared" ref="AD18:AD39" si="22">AC18/1000</f>
        <v>52824.629590015022</v>
      </c>
      <c r="AE18" s="3">
        <v>54541101.780000001</v>
      </c>
      <c r="AF18" s="3">
        <f t="shared" ref="AF18:AF39" si="23">AE18/1000</f>
        <v>54541.101780000005</v>
      </c>
      <c r="AG18" s="3">
        <v>56267753.939999998</v>
      </c>
      <c r="AH18" s="3">
        <f t="shared" ref="AH18:AH22" si="24">AG18/1000</f>
        <v>56267.753939999995</v>
      </c>
      <c r="AI18" s="3">
        <v>58769357.559999995</v>
      </c>
      <c r="AJ18" s="3">
        <f t="shared" si="15"/>
        <v>58769.357559999997</v>
      </c>
    </row>
    <row r="19" spans="1:36" x14ac:dyDescent="0.2">
      <c r="A19" s="1" t="s">
        <v>9</v>
      </c>
      <c r="B19" s="1">
        <v>163637.25704</v>
      </c>
      <c r="C19" s="1">
        <v>161120.1764</v>
      </c>
      <c r="D19" s="1">
        <v>157638.86375999998</v>
      </c>
      <c r="E19" s="1">
        <v>164639.87234</v>
      </c>
      <c r="F19" s="1">
        <v>162772.30083999998</v>
      </c>
      <c r="G19" s="1">
        <v>156061.14648</v>
      </c>
      <c r="H19" s="1">
        <v>156090.6393614086</v>
      </c>
      <c r="I19" s="1">
        <v>151588.63529000003</v>
      </c>
      <c r="J19" s="1">
        <v>154927.51574999999</v>
      </c>
      <c r="K19" s="1">
        <f t="shared" si="7"/>
        <v>151526.02670999998</v>
      </c>
      <c r="L19" s="133">
        <f t="shared" si="18"/>
        <v>-2.1955357791245129</v>
      </c>
      <c r="M19" s="133">
        <f t="shared" si="19"/>
        <v>-7.4012670152736151</v>
      </c>
      <c r="N19" s="133"/>
      <c r="O19" s="3">
        <v>157765424.89000002</v>
      </c>
      <c r="P19" s="3">
        <f>O19/1000</f>
        <v>157765.42489000002</v>
      </c>
      <c r="Q19" s="3">
        <v>163637257.03999999</v>
      </c>
      <c r="R19" s="3">
        <f>Q19/1000</f>
        <v>163637.25704</v>
      </c>
      <c r="S19" s="3">
        <v>161120176.40000001</v>
      </c>
      <c r="T19" s="3">
        <f>S19/1000</f>
        <v>161120.1764</v>
      </c>
      <c r="U19" s="3">
        <v>157638863.75999999</v>
      </c>
      <c r="V19" s="3">
        <f t="shared" si="20"/>
        <v>157638.86375999998</v>
      </c>
      <c r="W19" s="3">
        <v>164639872.33999997</v>
      </c>
      <c r="X19" s="3">
        <f t="shared" si="9"/>
        <v>164639.87233999997</v>
      </c>
      <c r="Y19" s="3">
        <v>162772300.83999997</v>
      </c>
      <c r="Z19" s="3">
        <f t="shared" si="10"/>
        <v>162772.30083999998</v>
      </c>
      <c r="AA19" s="3">
        <v>156061146.47999999</v>
      </c>
      <c r="AB19" s="3">
        <f t="shared" si="21"/>
        <v>156061.14648</v>
      </c>
      <c r="AC19" s="3">
        <v>156090639.36140859</v>
      </c>
      <c r="AD19" s="3">
        <f t="shared" si="22"/>
        <v>156090.6393614086</v>
      </c>
      <c r="AE19" s="3">
        <v>151588635.29000002</v>
      </c>
      <c r="AF19" s="3">
        <f t="shared" si="23"/>
        <v>151588.63529000003</v>
      </c>
      <c r="AG19" s="3">
        <v>154927515.75</v>
      </c>
      <c r="AH19" s="3">
        <f t="shared" si="24"/>
        <v>154927.51574999999</v>
      </c>
      <c r="AI19" s="3">
        <v>151526026.70999998</v>
      </c>
      <c r="AJ19" s="3">
        <f t="shared" si="15"/>
        <v>151526.02670999998</v>
      </c>
    </row>
    <row r="20" spans="1:36" x14ac:dyDescent="0.2">
      <c r="A20" s="1" t="s">
        <v>10</v>
      </c>
      <c r="B20" s="1">
        <v>109769.40849</v>
      </c>
      <c r="C20" s="1">
        <v>108729.02154000002</v>
      </c>
      <c r="D20" s="1">
        <v>109818.13585999999</v>
      </c>
      <c r="E20" s="1">
        <v>112297.61927</v>
      </c>
      <c r="F20" s="1">
        <v>111985.55364</v>
      </c>
      <c r="G20" s="1">
        <v>108635.12673999999</v>
      </c>
      <c r="H20" s="1">
        <v>114431.79606291563</v>
      </c>
      <c r="I20" s="1">
        <v>112741.79430000001</v>
      </c>
      <c r="J20" s="1">
        <v>118189.38849</v>
      </c>
      <c r="K20" s="1">
        <f t="shared" si="7"/>
        <v>119712.10181000001</v>
      </c>
      <c r="L20" s="133">
        <f t="shared" si="18"/>
        <v>1.288367204073356</v>
      </c>
      <c r="M20" s="133">
        <f t="shared" si="19"/>
        <v>9.0577998522291256</v>
      </c>
      <c r="N20" s="133"/>
      <c r="O20" s="3">
        <v>107454703.77999999</v>
      </c>
      <c r="P20" s="3">
        <f>O20/1000</f>
        <v>107454.70377999998</v>
      </c>
      <c r="Q20" s="3">
        <v>109769408.48999999</v>
      </c>
      <c r="R20" s="3">
        <f>Q20/1000</f>
        <v>109769.40849</v>
      </c>
      <c r="S20" s="3">
        <v>108729021.54000002</v>
      </c>
      <c r="T20" s="3">
        <f>S20/1000</f>
        <v>108729.02154000002</v>
      </c>
      <c r="U20" s="3">
        <v>109818135.86</v>
      </c>
      <c r="V20" s="3">
        <f t="shared" si="20"/>
        <v>109818.13585999999</v>
      </c>
      <c r="W20" s="3">
        <v>112297619.27</v>
      </c>
      <c r="X20" s="3">
        <f t="shared" si="9"/>
        <v>112297.61927</v>
      </c>
      <c r="Y20" s="3">
        <v>111985553.64</v>
      </c>
      <c r="Z20" s="3">
        <f t="shared" si="10"/>
        <v>111985.55364</v>
      </c>
      <c r="AA20" s="3">
        <v>108635126.73999999</v>
      </c>
      <c r="AB20" s="3">
        <f t="shared" si="21"/>
        <v>108635.12673999999</v>
      </c>
      <c r="AC20" s="3">
        <v>114431796.06291562</v>
      </c>
      <c r="AD20" s="3">
        <f t="shared" si="22"/>
        <v>114431.79606291563</v>
      </c>
      <c r="AE20" s="3">
        <v>112741794.30000001</v>
      </c>
      <c r="AF20" s="3">
        <f t="shared" si="23"/>
        <v>112741.79430000001</v>
      </c>
      <c r="AG20" s="3">
        <v>118189388.48999999</v>
      </c>
      <c r="AH20" s="3">
        <f t="shared" si="24"/>
        <v>118189.38849</v>
      </c>
      <c r="AI20" s="3">
        <v>119712101.81</v>
      </c>
      <c r="AJ20" s="3">
        <f t="shared" si="15"/>
        <v>119712.10181000001</v>
      </c>
    </row>
    <row r="21" spans="1:36" x14ac:dyDescent="0.2">
      <c r="A21" s="1" t="s">
        <v>11</v>
      </c>
      <c r="B21" s="1">
        <v>170065.95554999998</v>
      </c>
      <c r="C21" s="1">
        <v>167117.38925000001</v>
      </c>
      <c r="D21" s="1">
        <v>165245.09243000002</v>
      </c>
      <c r="E21" s="1">
        <v>179795.43414</v>
      </c>
      <c r="F21" s="1">
        <v>178481.90865999996</v>
      </c>
      <c r="G21" s="1">
        <v>179500.29977999994</v>
      </c>
      <c r="H21" s="1">
        <v>184399.77480674739</v>
      </c>
      <c r="I21" s="1">
        <v>183569.02035000001</v>
      </c>
      <c r="J21" s="1">
        <v>188134.55607999998</v>
      </c>
      <c r="K21" s="1">
        <f t="shared" si="7"/>
        <v>192506.06751000002</v>
      </c>
      <c r="L21" s="133">
        <f t="shared" si="18"/>
        <v>2.3236089749196078</v>
      </c>
      <c r="M21" s="133">
        <f t="shared" si="19"/>
        <v>13.194946564953481</v>
      </c>
      <c r="N21" s="133"/>
      <c r="O21" s="3">
        <v>160574783.24000001</v>
      </c>
      <c r="P21" s="3">
        <f>O21/1000</f>
        <v>160574.78324000002</v>
      </c>
      <c r="Q21" s="3">
        <v>170065955.54999998</v>
      </c>
      <c r="R21" s="3">
        <f>Q21/1000</f>
        <v>170065.95554999998</v>
      </c>
      <c r="S21" s="3">
        <v>167117389.25</v>
      </c>
      <c r="T21" s="3">
        <f>S21/1000</f>
        <v>167117.38925000001</v>
      </c>
      <c r="U21" s="3">
        <v>165245092.43000001</v>
      </c>
      <c r="V21" s="3">
        <f t="shared" si="20"/>
        <v>165245.09243000002</v>
      </c>
      <c r="W21" s="3">
        <v>179795434.13999999</v>
      </c>
      <c r="X21" s="3">
        <f t="shared" si="9"/>
        <v>179795.43414</v>
      </c>
      <c r="Y21" s="3">
        <v>178481908.65999997</v>
      </c>
      <c r="Z21" s="3">
        <f t="shared" si="10"/>
        <v>178481.90865999996</v>
      </c>
      <c r="AA21" s="3">
        <v>179500299.77999994</v>
      </c>
      <c r="AB21" s="3">
        <f t="shared" si="21"/>
        <v>179500.29977999994</v>
      </c>
      <c r="AC21" s="3">
        <v>184399774.80674738</v>
      </c>
      <c r="AD21" s="3">
        <f t="shared" si="22"/>
        <v>184399.77480674739</v>
      </c>
      <c r="AE21" s="3">
        <v>183569020.34999999</v>
      </c>
      <c r="AF21" s="3">
        <f t="shared" si="23"/>
        <v>183569.02035000001</v>
      </c>
      <c r="AG21" s="3">
        <v>188134556.07999998</v>
      </c>
      <c r="AH21" s="3">
        <f t="shared" si="24"/>
        <v>188134.55607999998</v>
      </c>
      <c r="AI21" s="3">
        <v>192506067.51000002</v>
      </c>
      <c r="AJ21" s="3">
        <f t="shared" si="15"/>
        <v>192506.06751000002</v>
      </c>
    </row>
    <row r="22" spans="1:36" x14ac:dyDescent="0.2">
      <c r="A22" s="1" t="s">
        <v>12</v>
      </c>
      <c r="B22" s="1">
        <v>33865.329319999997</v>
      </c>
      <c r="C22" s="1">
        <v>32675.951239999995</v>
      </c>
      <c r="D22" s="1">
        <v>33378.314709999999</v>
      </c>
      <c r="E22" s="1">
        <v>35596.137040000001</v>
      </c>
      <c r="F22" s="1">
        <v>36656.731250000004</v>
      </c>
      <c r="G22" s="1">
        <v>37602.31828</v>
      </c>
      <c r="H22" s="1">
        <v>40571.980754583048</v>
      </c>
      <c r="I22" s="1">
        <v>42765.467579999997</v>
      </c>
      <c r="J22" s="1">
        <v>43212.40958</v>
      </c>
      <c r="K22" s="1">
        <f t="shared" si="7"/>
        <v>45448.155220000001</v>
      </c>
      <c r="L22" s="133">
        <f t="shared" si="18"/>
        <v>5.1738508954491884</v>
      </c>
      <c r="M22" s="133">
        <f t="shared" si="19"/>
        <v>34.202608191261504</v>
      </c>
      <c r="N22" s="133"/>
      <c r="O22" s="3">
        <v>33101612.27</v>
      </c>
      <c r="P22" s="3">
        <f>O22/1000</f>
        <v>33101.612269999998</v>
      </c>
      <c r="Q22" s="3">
        <v>33865329.32</v>
      </c>
      <c r="R22" s="3">
        <f>Q22/1000</f>
        <v>33865.329319999997</v>
      </c>
      <c r="S22" s="3">
        <v>32675951.239999995</v>
      </c>
      <c r="T22" s="3">
        <f>S22/1000</f>
        <v>32675.951239999995</v>
      </c>
      <c r="U22" s="3">
        <v>33378314.710000001</v>
      </c>
      <c r="V22" s="3">
        <f t="shared" si="20"/>
        <v>33378.314709999999</v>
      </c>
      <c r="W22" s="3">
        <v>35596137.039999999</v>
      </c>
      <c r="X22" s="3">
        <f t="shared" si="9"/>
        <v>35596.137040000001</v>
      </c>
      <c r="Y22" s="3">
        <v>36656731.250000007</v>
      </c>
      <c r="Z22" s="3">
        <f t="shared" si="10"/>
        <v>36656.731250000004</v>
      </c>
      <c r="AA22" s="3">
        <v>37602318.280000001</v>
      </c>
      <c r="AB22" s="3">
        <f t="shared" si="21"/>
        <v>37602.31828</v>
      </c>
      <c r="AC22" s="3">
        <v>40571980.754583046</v>
      </c>
      <c r="AD22" s="3">
        <f t="shared" si="22"/>
        <v>40571.980754583048</v>
      </c>
      <c r="AE22" s="3">
        <v>42765467.579999998</v>
      </c>
      <c r="AF22" s="3">
        <f t="shared" si="23"/>
        <v>42765.467579999997</v>
      </c>
      <c r="AG22" s="3">
        <v>43212409.579999998</v>
      </c>
      <c r="AH22" s="3">
        <f t="shared" si="24"/>
        <v>43212.40958</v>
      </c>
      <c r="AI22" s="3">
        <v>45448155.219999999</v>
      </c>
      <c r="AJ22" s="3">
        <f t="shared" si="15"/>
        <v>45448.155220000001</v>
      </c>
    </row>
    <row r="23" spans="1:36" x14ac:dyDescent="0.2">
      <c r="L23" s="133"/>
      <c r="M23" s="133"/>
      <c r="N23" s="133"/>
    </row>
    <row r="24" spans="1:36" x14ac:dyDescent="0.2">
      <c r="A24" s="1" t="s">
        <v>13</v>
      </c>
      <c r="B24" s="1">
        <v>232550.15436000002</v>
      </c>
      <c r="C24" s="1">
        <v>230456.26306999996</v>
      </c>
      <c r="D24" s="1">
        <v>231927.42503000001</v>
      </c>
      <c r="E24" s="1">
        <v>254903.79298</v>
      </c>
      <c r="F24" s="1">
        <v>256977.79249000002</v>
      </c>
      <c r="G24" s="1">
        <v>258773.33692999999</v>
      </c>
      <c r="H24" s="1">
        <v>265937.32407527365</v>
      </c>
      <c r="I24" s="1">
        <v>263083.18510999996</v>
      </c>
      <c r="J24" s="1">
        <v>263767.29220999999</v>
      </c>
      <c r="K24" s="1">
        <f t="shared" si="7"/>
        <v>271651.58321999997</v>
      </c>
      <c r="L24" s="133">
        <f t="shared" ref="L24:L28" si="25">(K24-J24)*100/J24</f>
        <v>2.9891086737634089</v>
      </c>
      <c r="M24" s="133">
        <f t="shared" ref="M24:M28" si="26">(K24-B24)*100/B24</f>
        <v>16.814191746124951</v>
      </c>
      <c r="N24" s="133"/>
      <c r="O24" s="3">
        <v>221501430.66999999</v>
      </c>
      <c r="P24" s="3">
        <f>O24/1000</f>
        <v>221501.43066999997</v>
      </c>
      <c r="Q24" s="3">
        <v>232550154.36000001</v>
      </c>
      <c r="R24" s="3">
        <f>Q24/1000</f>
        <v>232550.15436000002</v>
      </c>
      <c r="S24" s="3">
        <v>230456263.06999996</v>
      </c>
      <c r="T24" s="3">
        <f>S24/1000</f>
        <v>230456.26306999996</v>
      </c>
      <c r="U24" s="3">
        <v>231927425.03</v>
      </c>
      <c r="V24" s="3">
        <f t="shared" ref="V24:V28" si="27">U24/1000</f>
        <v>231927.42503000001</v>
      </c>
      <c r="W24" s="3">
        <v>254903792.97999999</v>
      </c>
      <c r="X24" s="3">
        <f>W24/1000</f>
        <v>254903.79298</v>
      </c>
      <c r="Y24" s="3">
        <v>256977792.49000001</v>
      </c>
      <c r="Z24" s="3">
        <f t="shared" si="10"/>
        <v>256977.79249000002</v>
      </c>
      <c r="AA24" s="3">
        <v>258773336.92999998</v>
      </c>
      <c r="AB24" s="3">
        <f t="shared" ref="AB24" si="28">AA24/1000</f>
        <v>258773.33692999999</v>
      </c>
      <c r="AC24" s="3">
        <v>265937324.07527366</v>
      </c>
      <c r="AD24" s="3">
        <f t="shared" ref="AD24" si="29">AC24/1000</f>
        <v>265937.32407527365</v>
      </c>
      <c r="AE24" s="3">
        <v>263083185.10999995</v>
      </c>
      <c r="AF24" s="3">
        <f t="shared" ref="AF24" si="30">AE24/1000</f>
        <v>263083.18510999996</v>
      </c>
      <c r="AG24" s="3">
        <v>263767292.21000001</v>
      </c>
      <c r="AH24" s="3">
        <f t="shared" ref="AH24:AH28" si="31">AG24/1000</f>
        <v>263767.29220999999</v>
      </c>
      <c r="AI24" s="3">
        <v>271651583.21999997</v>
      </c>
      <c r="AJ24" s="3">
        <f t="shared" si="15"/>
        <v>271651.58321999997</v>
      </c>
    </row>
    <row r="25" spans="1:36" x14ac:dyDescent="0.2">
      <c r="A25" s="1" t="s">
        <v>14</v>
      </c>
      <c r="B25" s="1">
        <v>28736.90984</v>
      </c>
      <c r="C25" s="1">
        <v>28036.313459999998</v>
      </c>
      <c r="D25" s="1">
        <v>26516.858940000002</v>
      </c>
      <c r="E25" s="1">
        <v>27043.473180000001</v>
      </c>
      <c r="F25" s="1">
        <v>25500.583640000001</v>
      </c>
      <c r="G25" s="1">
        <v>24004.388589999995</v>
      </c>
      <c r="H25" s="1">
        <v>24042.878482757271</v>
      </c>
      <c r="I25" s="1">
        <v>23895.546289999998</v>
      </c>
      <c r="J25" s="1">
        <v>25136.352289999999</v>
      </c>
      <c r="K25" s="1">
        <f t="shared" si="7"/>
        <v>24056.926070000001</v>
      </c>
      <c r="L25" s="133">
        <f t="shared" si="25"/>
        <v>-4.2942834646275463</v>
      </c>
      <c r="M25" s="133">
        <f t="shared" si="26"/>
        <v>-16.285619421353896</v>
      </c>
      <c r="N25" s="133"/>
      <c r="O25" s="3">
        <v>28356872.32</v>
      </c>
      <c r="P25" s="3">
        <f>O25/1000</f>
        <v>28356.872319999999</v>
      </c>
      <c r="Q25" s="3">
        <v>28736909.84</v>
      </c>
      <c r="R25" s="3">
        <f>Q25/1000</f>
        <v>28736.90984</v>
      </c>
      <c r="S25" s="3">
        <v>28036313.459999997</v>
      </c>
      <c r="T25" s="3">
        <f>S25/1000</f>
        <v>28036.313459999998</v>
      </c>
      <c r="U25" s="3">
        <v>26516858.940000001</v>
      </c>
      <c r="V25" s="3">
        <f t="shared" si="27"/>
        <v>26516.858940000002</v>
      </c>
      <c r="W25" s="3">
        <v>27043473.18</v>
      </c>
      <c r="X25" s="3">
        <f t="shared" ref="X25:X28" si="32">W25/1000</f>
        <v>27043.473180000001</v>
      </c>
      <c r="Y25" s="3">
        <v>25500583.640000001</v>
      </c>
      <c r="Z25" s="3">
        <f t="shared" si="10"/>
        <v>25500.583640000001</v>
      </c>
      <c r="AA25" s="3">
        <v>24004388.589999996</v>
      </c>
      <c r="AB25" s="3">
        <f t="shared" si="21"/>
        <v>24004.388589999995</v>
      </c>
      <c r="AC25" s="3">
        <v>24042878.48275727</v>
      </c>
      <c r="AD25" s="3">
        <f t="shared" si="22"/>
        <v>24042.878482757271</v>
      </c>
      <c r="AE25" s="3">
        <v>23895546.289999999</v>
      </c>
      <c r="AF25" s="3">
        <f t="shared" si="23"/>
        <v>23895.546289999998</v>
      </c>
      <c r="AG25" s="3">
        <v>25136352.289999999</v>
      </c>
      <c r="AH25" s="3">
        <f t="shared" si="31"/>
        <v>25136.352289999999</v>
      </c>
      <c r="AI25" s="3">
        <v>24056926.07</v>
      </c>
      <c r="AJ25" s="3">
        <f t="shared" si="15"/>
        <v>24056.926070000001</v>
      </c>
    </row>
    <row r="26" spans="1:36" x14ac:dyDescent="0.2">
      <c r="A26" s="1" t="s">
        <v>15</v>
      </c>
      <c r="B26" s="1">
        <v>238176.65833999999</v>
      </c>
      <c r="C26" s="1">
        <v>235764.93826</v>
      </c>
      <c r="D26" s="1">
        <v>233332.59058000002</v>
      </c>
      <c r="E26" s="1">
        <v>244921.21314000001</v>
      </c>
      <c r="F26" s="1">
        <v>239203.93312999999</v>
      </c>
      <c r="G26" s="1">
        <v>230419.11125999998</v>
      </c>
      <c r="H26" s="1">
        <v>235617.82001869314</v>
      </c>
      <c r="I26" s="1">
        <v>231123.42165999999</v>
      </c>
      <c r="J26" s="1">
        <v>231193.66581999999</v>
      </c>
      <c r="K26" s="1">
        <f t="shared" si="7"/>
        <v>233647.44016000003</v>
      </c>
      <c r="L26" s="133">
        <f t="shared" si="25"/>
        <v>1.0613501590958219</v>
      </c>
      <c r="M26" s="133">
        <f t="shared" si="26"/>
        <v>-1.9016213476026078</v>
      </c>
      <c r="N26" s="133"/>
      <c r="O26" s="3">
        <v>231877008.19999999</v>
      </c>
      <c r="P26" s="3">
        <f>O26/1000</f>
        <v>231877.00819999998</v>
      </c>
      <c r="Q26" s="3">
        <v>238176658.34</v>
      </c>
      <c r="R26" s="3">
        <f>Q26/1000</f>
        <v>238176.65833999999</v>
      </c>
      <c r="S26" s="3">
        <v>235764938.25999999</v>
      </c>
      <c r="T26" s="3">
        <f>S26/1000</f>
        <v>235764.93826</v>
      </c>
      <c r="U26" s="3">
        <v>233332590.58000001</v>
      </c>
      <c r="V26" s="3">
        <f t="shared" si="27"/>
        <v>233332.59058000002</v>
      </c>
      <c r="W26" s="3">
        <v>244921213.14000002</v>
      </c>
      <c r="X26" s="3">
        <f t="shared" si="32"/>
        <v>244921.21314000001</v>
      </c>
      <c r="Y26" s="3">
        <v>239203933.13</v>
      </c>
      <c r="Z26" s="3">
        <f t="shared" si="10"/>
        <v>239203.93312999999</v>
      </c>
      <c r="AA26" s="3">
        <v>230419111.25999999</v>
      </c>
      <c r="AB26" s="3">
        <f t="shared" si="21"/>
        <v>230419.11125999998</v>
      </c>
      <c r="AC26" s="3">
        <v>235617820.01869315</v>
      </c>
      <c r="AD26" s="3">
        <f t="shared" si="22"/>
        <v>235617.82001869314</v>
      </c>
      <c r="AE26" s="3">
        <v>231123421.66</v>
      </c>
      <c r="AF26" s="3">
        <f t="shared" si="23"/>
        <v>231123.42165999999</v>
      </c>
      <c r="AG26" s="3">
        <v>231193665.81999999</v>
      </c>
      <c r="AH26" s="3">
        <f t="shared" si="31"/>
        <v>231193.66581999999</v>
      </c>
      <c r="AI26" s="3">
        <v>233647440.16000003</v>
      </c>
      <c r="AJ26" s="3">
        <f t="shared" si="15"/>
        <v>233647.44016000003</v>
      </c>
    </row>
    <row r="27" spans="1:36" x14ac:dyDescent="0.2">
      <c r="A27" s="1" t="s">
        <v>16</v>
      </c>
      <c r="B27" s="1">
        <v>237877.05788000004</v>
      </c>
      <c r="C27" s="1">
        <v>241708.01340000003</v>
      </c>
      <c r="D27" s="1">
        <v>256791.39218999998</v>
      </c>
      <c r="E27" s="1">
        <v>273694.56518999999</v>
      </c>
      <c r="F27" s="1">
        <v>276981.60200000001</v>
      </c>
      <c r="G27" s="1">
        <v>272535.93139000004</v>
      </c>
      <c r="H27" s="1">
        <v>282002.85904323036</v>
      </c>
      <c r="I27" s="1">
        <v>285106.18846000003</v>
      </c>
      <c r="J27" s="1">
        <v>295615.98388000001</v>
      </c>
      <c r="K27" s="1">
        <f t="shared" si="7"/>
        <v>300688.30815</v>
      </c>
      <c r="L27" s="133">
        <f t="shared" si="25"/>
        <v>1.7158491240646181</v>
      </c>
      <c r="M27" s="133">
        <f t="shared" si="26"/>
        <v>26.404921445466108</v>
      </c>
      <c r="N27" s="133"/>
      <c r="O27" s="3">
        <v>221073571.74000001</v>
      </c>
      <c r="P27" s="3">
        <f>O27/1000</f>
        <v>221073.57174000001</v>
      </c>
      <c r="Q27" s="3">
        <v>237877057.88000003</v>
      </c>
      <c r="R27" s="3">
        <f>Q27/1000</f>
        <v>237877.05788000004</v>
      </c>
      <c r="S27" s="3">
        <v>241708013.40000004</v>
      </c>
      <c r="T27" s="3">
        <f>S27/1000</f>
        <v>241708.01340000003</v>
      </c>
      <c r="U27" s="3">
        <v>256791392.19</v>
      </c>
      <c r="V27" s="3">
        <f t="shared" si="27"/>
        <v>256791.39218999998</v>
      </c>
      <c r="W27" s="3">
        <v>273694565.19</v>
      </c>
      <c r="X27" s="3">
        <f t="shared" si="32"/>
        <v>273694.56518999999</v>
      </c>
      <c r="Y27" s="3">
        <v>276981602</v>
      </c>
      <c r="Z27" s="3">
        <f t="shared" si="10"/>
        <v>276981.60200000001</v>
      </c>
      <c r="AA27" s="3">
        <v>272535931.39000005</v>
      </c>
      <c r="AB27" s="3">
        <f t="shared" si="21"/>
        <v>272535.93139000004</v>
      </c>
      <c r="AC27" s="3">
        <v>282002859.04323035</v>
      </c>
      <c r="AD27" s="3">
        <f t="shared" si="22"/>
        <v>282002.85904323036</v>
      </c>
      <c r="AE27" s="3">
        <v>285106188.46000004</v>
      </c>
      <c r="AF27" s="3">
        <f t="shared" si="23"/>
        <v>285106.18846000003</v>
      </c>
      <c r="AG27" s="3">
        <v>295615983.88</v>
      </c>
      <c r="AH27" s="3">
        <f t="shared" si="31"/>
        <v>295615.98388000001</v>
      </c>
      <c r="AI27" s="3">
        <v>300688308.14999998</v>
      </c>
      <c r="AJ27" s="3">
        <f t="shared" si="15"/>
        <v>300688.30815</v>
      </c>
    </row>
    <row r="28" spans="1:36" x14ac:dyDescent="0.2">
      <c r="A28" s="1" t="s">
        <v>17</v>
      </c>
      <c r="B28" s="1">
        <v>12172.88637</v>
      </c>
      <c r="C28" s="1">
        <v>12347.55768</v>
      </c>
      <c r="D28" s="1">
        <v>11095.401129999998</v>
      </c>
      <c r="E28" s="1">
        <v>11869.848379999999</v>
      </c>
      <c r="F28" s="1">
        <v>11975.4629</v>
      </c>
      <c r="G28" s="1">
        <v>12016.235980000001</v>
      </c>
      <c r="H28" s="1">
        <v>11545.467153013458</v>
      </c>
      <c r="I28" s="1">
        <v>11181.59556</v>
      </c>
      <c r="J28" s="1">
        <v>10983.895850000001</v>
      </c>
      <c r="K28" s="1">
        <f t="shared" si="7"/>
        <v>10787.635040000001</v>
      </c>
      <c r="L28" s="133">
        <f t="shared" si="25"/>
        <v>-1.7868050888337561</v>
      </c>
      <c r="M28" s="133">
        <f t="shared" si="26"/>
        <v>-11.379809914384333</v>
      </c>
      <c r="N28" s="133"/>
      <c r="O28" s="3">
        <v>11878541.84</v>
      </c>
      <c r="P28" s="3">
        <f>O28/1000</f>
        <v>11878.54184</v>
      </c>
      <c r="Q28" s="3">
        <v>12172886.370000001</v>
      </c>
      <c r="R28" s="3">
        <f>Q28/1000</f>
        <v>12172.88637</v>
      </c>
      <c r="S28" s="3">
        <v>12347557.68</v>
      </c>
      <c r="T28" s="3">
        <f>S28/1000</f>
        <v>12347.55768</v>
      </c>
      <c r="U28" s="3">
        <v>11095401.129999999</v>
      </c>
      <c r="V28" s="3">
        <f t="shared" si="27"/>
        <v>11095.401129999998</v>
      </c>
      <c r="W28" s="3">
        <v>11869848.379999999</v>
      </c>
      <c r="X28" s="3">
        <f t="shared" si="32"/>
        <v>11869.848379999999</v>
      </c>
      <c r="Y28" s="3">
        <v>11975462.9</v>
      </c>
      <c r="Z28" s="3">
        <f t="shared" si="10"/>
        <v>11975.4629</v>
      </c>
      <c r="AA28" s="3">
        <v>12016235.98</v>
      </c>
      <c r="AB28" s="3">
        <f t="shared" si="21"/>
        <v>12016.235980000001</v>
      </c>
      <c r="AC28" s="3">
        <v>11545467.153013458</v>
      </c>
      <c r="AD28" s="3">
        <f t="shared" si="22"/>
        <v>11545.467153013458</v>
      </c>
      <c r="AE28" s="3">
        <v>11181595.560000001</v>
      </c>
      <c r="AF28" s="3">
        <f t="shared" si="23"/>
        <v>11181.59556</v>
      </c>
      <c r="AG28" s="3">
        <v>10983895.850000001</v>
      </c>
      <c r="AH28" s="3">
        <f t="shared" si="31"/>
        <v>10983.895850000001</v>
      </c>
      <c r="AI28" s="3">
        <v>10787635.040000001</v>
      </c>
      <c r="AJ28" s="3">
        <f t="shared" si="15"/>
        <v>10787.635040000001</v>
      </c>
    </row>
    <row r="29" spans="1:36" x14ac:dyDescent="0.2">
      <c r="L29" s="133"/>
      <c r="M29" s="133"/>
      <c r="N29" s="133"/>
    </row>
    <row r="30" spans="1:36" x14ac:dyDescent="0.2">
      <c r="A30" s="1" t="s">
        <v>18</v>
      </c>
      <c r="B30" s="1">
        <v>554411.33273000002</v>
      </c>
      <c r="C30" s="1">
        <v>585326.95503000007</v>
      </c>
      <c r="D30" s="1">
        <v>636219.96427999996</v>
      </c>
      <c r="E30" s="1">
        <v>731494.64257999999</v>
      </c>
      <c r="F30" s="1">
        <v>749252.13098000002</v>
      </c>
      <c r="G30" s="1">
        <v>745395.73517999984</v>
      </c>
      <c r="H30" s="1">
        <v>813336.64463881799</v>
      </c>
      <c r="I30" s="1">
        <v>786647.42925000004</v>
      </c>
      <c r="J30" s="1">
        <v>810105.76087999996</v>
      </c>
      <c r="K30" s="1">
        <f t="shared" si="7"/>
        <v>835548.78797000006</v>
      </c>
      <c r="L30" s="133">
        <f t="shared" ref="L30:L34" si="33">(K30-J30)*100/J30</f>
        <v>3.1407043769645471</v>
      </c>
      <c r="M30" s="133">
        <f t="shared" ref="M30:M34" si="34">(K30-B30)*100/B30</f>
        <v>50.709182630816606</v>
      </c>
      <c r="N30" s="133"/>
      <c r="O30" s="3">
        <v>511954652.67000002</v>
      </c>
      <c r="P30" s="3">
        <f>O30/1000</f>
        <v>511954.65267000004</v>
      </c>
      <c r="Q30" s="3">
        <v>554411332.73000002</v>
      </c>
      <c r="R30" s="3">
        <f>Q30/1000</f>
        <v>554411.33273000002</v>
      </c>
      <c r="S30" s="3">
        <v>585326955.03000009</v>
      </c>
      <c r="T30" s="3">
        <f>S30/1000</f>
        <v>585326.95503000007</v>
      </c>
      <c r="U30" s="3">
        <v>636219964.27999997</v>
      </c>
      <c r="V30" s="3">
        <f t="shared" ref="V30:V34" si="35">U30/1000</f>
        <v>636219.96427999996</v>
      </c>
      <c r="W30" s="3">
        <v>731494642.58000004</v>
      </c>
      <c r="X30" s="3">
        <f>W30/1000</f>
        <v>731494.64257999999</v>
      </c>
      <c r="Y30" s="3">
        <v>749252130.98000002</v>
      </c>
      <c r="Z30" s="3">
        <f t="shared" si="10"/>
        <v>749252.13098000002</v>
      </c>
      <c r="AA30" s="3">
        <v>745395735.17999983</v>
      </c>
      <c r="AB30" s="3">
        <f t="shared" ref="AB30" si="36">AA30/1000</f>
        <v>745395.73517999984</v>
      </c>
      <c r="AC30" s="3">
        <v>813336644.63881803</v>
      </c>
      <c r="AD30" s="3">
        <f t="shared" ref="AD30" si="37">AC30/1000</f>
        <v>813336.64463881799</v>
      </c>
      <c r="AE30" s="3">
        <v>786647429.25</v>
      </c>
      <c r="AF30" s="3">
        <f t="shared" ref="AF30" si="38">AE30/1000</f>
        <v>786647.42925000004</v>
      </c>
      <c r="AG30" s="3">
        <v>810105760.88</v>
      </c>
      <c r="AH30" s="3">
        <f t="shared" ref="AH30:AH34" si="39">AG30/1000</f>
        <v>810105.76087999996</v>
      </c>
      <c r="AI30" s="3">
        <v>835548787.97000003</v>
      </c>
      <c r="AJ30" s="3">
        <f t="shared" si="15"/>
        <v>835548.78797000006</v>
      </c>
    </row>
    <row r="31" spans="1:36" x14ac:dyDescent="0.2">
      <c r="A31" s="1" t="s">
        <v>19</v>
      </c>
      <c r="B31" s="1">
        <v>1010764.94404</v>
      </c>
      <c r="C31" s="1">
        <v>967523.93102000002</v>
      </c>
      <c r="D31" s="1">
        <v>912662.37922999996</v>
      </c>
      <c r="E31" s="1">
        <v>995278.03772999998</v>
      </c>
      <c r="F31" s="1">
        <v>1019999.98309</v>
      </c>
      <c r="G31" s="1">
        <v>1033448.3344100001</v>
      </c>
      <c r="H31" s="1">
        <v>1099591.0525642291</v>
      </c>
      <c r="I31" s="1">
        <v>1139295.7293199999</v>
      </c>
      <c r="J31" s="1">
        <v>1193307.7318199999</v>
      </c>
      <c r="K31" s="1">
        <f t="shared" si="7"/>
        <v>1216914.85901</v>
      </c>
      <c r="L31" s="133">
        <f t="shared" si="33"/>
        <v>1.97829332371753</v>
      </c>
      <c r="M31" s="133">
        <f t="shared" si="34"/>
        <v>20.395435772240422</v>
      </c>
      <c r="N31" s="133"/>
      <c r="O31" s="3">
        <v>985383658.87</v>
      </c>
      <c r="P31" s="3">
        <f>O31/1000</f>
        <v>985383.65887000004</v>
      </c>
      <c r="Q31" s="3">
        <v>1010764944.04</v>
      </c>
      <c r="R31" s="3">
        <f>Q31/1000</f>
        <v>1010764.94404</v>
      </c>
      <c r="S31" s="3">
        <v>967523931.01999998</v>
      </c>
      <c r="T31" s="3">
        <f>S31/1000</f>
        <v>967523.93102000002</v>
      </c>
      <c r="U31" s="3">
        <v>912662379.23000002</v>
      </c>
      <c r="V31" s="3">
        <f t="shared" si="35"/>
        <v>912662.37922999996</v>
      </c>
      <c r="W31" s="3">
        <v>995278037.73000002</v>
      </c>
      <c r="X31" s="3">
        <f t="shared" ref="X31:X34" si="40">W31/1000</f>
        <v>995278.03772999998</v>
      </c>
      <c r="Y31" s="3">
        <v>1019999983.09</v>
      </c>
      <c r="Z31" s="3">
        <f t="shared" si="10"/>
        <v>1019999.98309</v>
      </c>
      <c r="AA31" s="3">
        <v>1033448334.4100001</v>
      </c>
      <c r="AB31" s="3">
        <f t="shared" si="21"/>
        <v>1033448.3344100001</v>
      </c>
      <c r="AC31" s="3">
        <v>1099591052.564229</v>
      </c>
      <c r="AD31" s="3">
        <f t="shared" si="22"/>
        <v>1099591.0525642291</v>
      </c>
      <c r="AE31" s="3">
        <v>1139295729.3199999</v>
      </c>
      <c r="AF31" s="3">
        <f t="shared" si="23"/>
        <v>1139295.7293199999</v>
      </c>
      <c r="AG31" s="3">
        <v>1193307731.8199999</v>
      </c>
      <c r="AH31" s="3">
        <f t="shared" si="39"/>
        <v>1193307.7318199999</v>
      </c>
      <c r="AI31" s="3">
        <v>1216914859.01</v>
      </c>
      <c r="AJ31" s="3">
        <f t="shared" si="15"/>
        <v>1216914.85901</v>
      </c>
    </row>
    <row r="32" spans="1:36" x14ac:dyDescent="0.2">
      <c r="A32" s="1" t="s">
        <v>20</v>
      </c>
      <c r="B32" s="1">
        <v>35863.684759999996</v>
      </c>
      <c r="C32" s="1">
        <v>35815.668490000004</v>
      </c>
      <c r="D32" s="1">
        <v>35747.413110000001</v>
      </c>
      <c r="E32" s="1">
        <v>38231.649129999998</v>
      </c>
      <c r="F32" s="1">
        <v>38936.489470000008</v>
      </c>
      <c r="G32" s="1">
        <v>38208.772950000006</v>
      </c>
      <c r="H32" s="1">
        <v>39548.047742639712</v>
      </c>
      <c r="I32" s="1">
        <v>39537.754840000001</v>
      </c>
      <c r="J32" s="1">
        <v>40342.789189999996</v>
      </c>
      <c r="K32" s="1">
        <f t="shared" si="7"/>
        <v>41104.540980000005</v>
      </c>
      <c r="L32" s="133">
        <f t="shared" si="33"/>
        <v>1.8881981273343125</v>
      </c>
      <c r="M32" s="133">
        <f t="shared" si="34"/>
        <v>14.613267585502861</v>
      </c>
      <c r="N32" s="133"/>
      <c r="O32" s="3">
        <v>34513279.219999999</v>
      </c>
      <c r="P32" s="3">
        <f>O32/1000</f>
        <v>34513.279219999997</v>
      </c>
      <c r="Q32" s="3">
        <v>35863684.759999998</v>
      </c>
      <c r="R32" s="3">
        <f>Q32/1000</f>
        <v>35863.684759999996</v>
      </c>
      <c r="S32" s="3">
        <v>35815668.490000002</v>
      </c>
      <c r="T32" s="3">
        <f>S32/1000</f>
        <v>35815.668490000004</v>
      </c>
      <c r="U32" s="3">
        <v>35747413.109999999</v>
      </c>
      <c r="V32" s="3">
        <f t="shared" si="35"/>
        <v>35747.413110000001</v>
      </c>
      <c r="W32" s="3">
        <v>38231649.129999995</v>
      </c>
      <c r="X32" s="3">
        <f t="shared" si="40"/>
        <v>38231.649129999998</v>
      </c>
      <c r="Y32" s="3">
        <v>38936489.470000006</v>
      </c>
      <c r="Z32" s="3">
        <f t="shared" si="10"/>
        <v>38936.489470000008</v>
      </c>
      <c r="AA32" s="3">
        <v>38208772.950000003</v>
      </c>
      <c r="AB32" s="3">
        <f t="shared" si="21"/>
        <v>38208.772950000006</v>
      </c>
      <c r="AC32" s="3">
        <v>39548047.742639713</v>
      </c>
      <c r="AD32" s="3">
        <f t="shared" si="22"/>
        <v>39548.047742639712</v>
      </c>
      <c r="AE32" s="3">
        <v>39537754.840000004</v>
      </c>
      <c r="AF32" s="3">
        <f t="shared" si="23"/>
        <v>39537.754840000001</v>
      </c>
      <c r="AG32" s="3">
        <v>40342789.189999998</v>
      </c>
      <c r="AH32" s="3">
        <f t="shared" si="39"/>
        <v>40342.789189999996</v>
      </c>
      <c r="AI32" s="3">
        <v>41104540.980000004</v>
      </c>
      <c r="AJ32" s="3">
        <f t="shared" si="15"/>
        <v>41104.540980000005</v>
      </c>
    </row>
    <row r="33" spans="1:36" x14ac:dyDescent="0.2">
      <c r="A33" s="1" t="s">
        <v>21</v>
      </c>
      <c r="B33" s="1">
        <v>105657.90587999999</v>
      </c>
      <c r="C33" s="1">
        <v>102410.78417</v>
      </c>
      <c r="D33" s="1">
        <v>102562.85593999999</v>
      </c>
      <c r="E33" s="1">
        <v>106972.65971000001</v>
      </c>
      <c r="F33" s="1">
        <v>108821.79496000001</v>
      </c>
      <c r="G33" s="1">
        <v>106556.21054999999</v>
      </c>
      <c r="H33" s="1">
        <v>111676.05414199649</v>
      </c>
      <c r="I33" s="1">
        <v>113386.61909000001</v>
      </c>
      <c r="J33" s="1">
        <v>114102.08527</v>
      </c>
      <c r="K33" s="1">
        <f t="shared" si="7"/>
        <v>118380.43625</v>
      </c>
      <c r="L33" s="133">
        <f t="shared" si="33"/>
        <v>3.7495817625735168</v>
      </c>
      <c r="M33" s="133">
        <f t="shared" si="34"/>
        <v>12.041247897199009</v>
      </c>
      <c r="N33" s="133"/>
      <c r="O33" s="3">
        <v>99177356.469999984</v>
      </c>
      <c r="P33" s="3">
        <f>O33/1000</f>
        <v>99177.356469999984</v>
      </c>
      <c r="Q33" s="3">
        <v>105657905.88</v>
      </c>
      <c r="R33" s="3">
        <f>Q33/1000</f>
        <v>105657.90587999999</v>
      </c>
      <c r="S33" s="3">
        <v>102410784.17</v>
      </c>
      <c r="T33" s="3">
        <f>S33/1000</f>
        <v>102410.78417</v>
      </c>
      <c r="U33" s="3">
        <v>102562855.94</v>
      </c>
      <c r="V33" s="3">
        <f t="shared" si="35"/>
        <v>102562.85593999999</v>
      </c>
      <c r="W33" s="3">
        <v>106972659.71000001</v>
      </c>
      <c r="X33" s="3">
        <f t="shared" si="40"/>
        <v>106972.65971000001</v>
      </c>
      <c r="Y33" s="3">
        <v>108821794.96000001</v>
      </c>
      <c r="Z33" s="3">
        <f t="shared" si="10"/>
        <v>108821.79496000001</v>
      </c>
      <c r="AA33" s="3">
        <v>106556210.54999998</v>
      </c>
      <c r="AB33" s="3">
        <f t="shared" si="21"/>
        <v>106556.21054999999</v>
      </c>
      <c r="AC33" s="3">
        <v>111676054.14199649</v>
      </c>
      <c r="AD33" s="3">
        <f t="shared" si="22"/>
        <v>111676.05414199649</v>
      </c>
      <c r="AE33" s="3">
        <v>113386619.09</v>
      </c>
      <c r="AF33" s="3">
        <f t="shared" si="23"/>
        <v>113386.61909000001</v>
      </c>
      <c r="AG33" s="3">
        <v>114102085.27</v>
      </c>
      <c r="AH33" s="3">
        <f t="shared" si="39"/>
        <v>114102.08527</v>
      </c>
      <c r="AI33" s="3">
        <v>118380436.25</v>
      </c>
      <c r="AJ33" s="3">
        <f t="shared" si="15"/>
        <v>118380.43625</v>
      </c>
    </row>
    <row r="34" spans="1:36" x14ac:dyDescent="0.2">
      <c r="A34" s="1" t="s">
        <v>22</v>
      </c>
      <c r="B34" s="1">
        <v>25985.273900000004</v>
      </c>
      <c r="C34" s="1">
        <v>25920.535509999998</v>
      </c>
      <c r="D34" s="1">
        <v>25215.945460000003</v>
      </c>
      <c r="E34" s="1">
        <v>26495.948100000001</v>
      </c>
      <c r="F34" s="1">
        <v>26407.769469999999</v>
      </c>
      <c r="G34" s="1">
        <v>29366.367100000003</v>
      </c>
      <c r="H34" s="1">
        <v>31093.970626618902</v>
      </c>
      <c r="I34" s="1">
        <v>31028.784390000001</v>
      </c>
      <c r="J34" s="1">
        <v>31628.138740000002</v>
      </c>
      <c r="K34" s="1">
        <f t="shared" si="7"/>
        <v>34390.013780000001</v>
      </c>
      <c r="L34" s="133">
        <f t="shared" si="33"/>
        <v>8.7323350346476918</v>
      </c>
      <c r="M34" s="133">
        <f t="shared" si="34"/>
        <v>32.344242020862424</v>
      </c>
      <c r="N34" s="133"/>
      <c r="O34" s="3">
        <v>25696557.270000003</v>
      </c>
      <c r="P34" s="3">
        <f>O34/1000</f>
        <v>25696.557270000005</v>
      </c>
      <c r="Q34" s="3">
        <v>25985273.900000002</v>
      </c>
      <c r="R34" s="3">
        <f>Q34/1000</f>
        <v>25985.273900000004</v>
      </c>
      <c r="S34" s="3">
        <v>25920535.509999998</v>
      </c>
      <c r="T34" s="3">
        <f>S34/1000</f>
        <v>25920.535509999998</v>
      </c>
      <c r="U34" s="3">
        <v>25215945.460000001</v>
      </c>
      <c r="V34" s="3">
        <f t="shared" si="35"/>
        <v>25215.945460000003</v>
      </c>
      <c r="W34" s="3">
        <v>26495948.100000001</v>
      </c>
      <c r="X34" s="3">
        <f t="shared" si="40"/>
        <v>26495.948100000001</v>
      </c>
      <c r="Y34" s="3">
        <v>26407769.469999999</v>
      </c>
      <c r="Z34" s="3">
        <f t="shared" si="10"/>
        <v>26407.769469999999</v>
      </c>
      <c r="AA34" s="3">
        <v>29366367.100000001</v>
      </c>
      <c r="AB34" s="3">
        <f t="shared" si="21"/>
        <v>29366.367100000003</v>
      </c>
      <c r="AC34" s="3">
        <v>31093970.626618903</v>
      </c>
      <c r="AD34" s="3">
        <f t="shared" si="22"/>
        <v>31093.970626618902</v>
      </c>
      <c r="AE34" s="3">
        <v>31028784.390000001</v>
      </c>
      <c r="AF34" s="3">
        <f t="shared" si="23"/>
        <v>31028.784390000001</v>
      </c>
      <c r="AG34" s="3">
        <v>31628138.740000002</v>
      </c>
      <c r="AH34" s="3">
        <f t="shared" si="39"/>
        <v>31628.138740000002</v>
      </c>
      <c r="AI34" s="3">
        <v>34390013.780000001</v>
      </c>
      <c r="AJ34" s="3">
        <f t="shared" si="15"/>
        <v>34390.013780000001</v>
      </c>
    </row>
    <row r="35" spans="1:36" x14ac:dyDescent="0.2">
      <c r="L35" s="133"/>
      <c r="M35" s="133"/>
      <c r="N35" s="133"/>
    </row>
    <row r="36" spans="1:36" x14ac:dyDescent="0.2">
      <c r="A36" s="1" t="s">
        <v>23</v>
      </c>
      <c r="B36" s="1">
        <v>13259.184620000002</v>
      </c>
      <c r="C36" s="1">
        <v>13813.664749999998</v>
      </c>
      <c r="D36" s="1">
        <v>13948.289580000001</v>
      </c>
      <c r="E36" s="1">
        <v>15220.4601</v>
      </c>
      <c r="F36" s="1">
        <v>15650.085939999999</v>
      </c>
      <c r="G36" s="1">
        <v>15344.394070000002</v>
      </c>
      <c r="H36" s="1">
        <v>16269.411615613741</v>
      </c>
      <c r="I36" s="1">
        <v>16701.73749</v>
      </c>
      <c r="J36" s="1">
        <v>16873.930449999996</v>
      </c>
      <c r="K36" s="1">
        <f t="shared" si="7"/>
        <v>16901.679369999998</v>
      </c>
      <c r="L36" s="133">
        <f t="shared" ref="L36:L39" si="41">(K36-J36)*100/J36</f>
        <v>0.16444846731012705</v>
      </c>
      <c r="M36" s="133">
        <f t="shared" ref="M36:M39" si="42">(K36-B36)*100/B36</f>
        <v>27.47148376307921</v>
      </c>
      <c r="N36" s="133"/>
      <c r="O36" s="3">
        <v>12915481.42</v>
      </c>
      <c r="P36" s="3">
        <f>O36/1000</f>
        <v>12915.48142</v>
      </c>
      <c r="Q36" s="3">
        <v>13259184.620000001</v>
      </c>
      <c r="R36" s="3">
        <f>Q36/1000</f>
        <v>13259.184620000002</v>
      </c>
      <c r="S36" s="3">
        <v>13813664.749999998</v>
      </c>
      <c r="T36" s="3">
        <f>S36/1000</f>
        <v>13813.664749999998</v>
      </c>
      <c r="U36" s="3">
        <v>13948289.58</v>
      </c>
      <c r="V36" s="3">
        <f t="shared" ref="V36:V39" si="43">U36/1000</f>
        <v>13948.289580000001</v>
      </c>
      <c r="W36" s="3">
        <v>15220460.1</v>
      </c>
      <c r="X36" s="3">
        <f>W36/1000</f>
        <v>15220.4601</v>
      </c>
      <c r="Y36" s="3">
        <v>15650085.939999999</v>
      </c>
      <c r="Z36" s="3">
        <f t="shared" si="10"/>
        <v>15650.085939999999</v>
      </c>
      <c r="AA36" s="3">
        <v>15344394.070000002</v>
      </c>
      <c r="AB36" s="3">
        <f t="shared" ref="AB36" si="44">AA36/1000</f>
        <v>15344.394070000002</v>
      </c>
      <c r="AC36" s="3">
        <v>16269411.61561374</v>
      </c>
      <c r="AD36" s="3">
        <f t="shared" ref="AD36" si="45">AC36/1000</f>
        <v>16269.411615613741</v>
      </c>
      <c r="AE36" s="3">
        <v>16701737.49</v>
      </c>
      <c r="AF36" s="3">
        <f t="shared" ref="AF36" si="46">AE36/1000</f>
        <v>16701.73749</v>
      </c>
      <c r="AG36" s="3">
        <v>16873930.449999996</v>
      </c>
      <c r="AH36" s="3">
        <f t="shared" ref="AH36:AH39" si="47">AG36/1000</f>
        <v>16873.930449999996</v>
      </c>
      <c r="AI36" s="3">
        <v>16901679.369999997</v>
      </c>
      <c r="AJ36" s="3">
        <f t="shared" si="15"/>
        <v>16901.679369999998</v>
      </c>
    </row>
    <row r="37" spans="1:36" x14ac:dyDescent="0.2">
      <c r="A37" s="1" t="s">
        <v>24</v>
      </c>
      <c r="B37" s="1">
        <v>155061.28719</v>
      </c>
      <c r="C37" s="1">
        <v>154269.45288</v>
      </c>
      <c r="D37" s="1">
        <v>154391.05808999998</v>
      </c>
      <c r="E37" s="1">
        <v>172386.73642</v>
      </c>
      <c r="F37" s="1">
        <v>175344.36824000001</v>
      </c>
      <c r="G37" s="1">
        <v>176561.13709</v>
      </c>
      <c r="H37" s="1">
        <v>183032.43443010867</v>
      </c>
      <c r="I37" s="1">
        <v>182244.99239</v>
      </c>
      <c r="J37" s="1">
        <v>184034.4037</v>
      </c>
      <c r="K37" s="1">
        <f t="shared" si="7"/>
        <v>190919.11671</v>
      </c>
      <c r="L37" s="133">
        <f t="shared" si="41"/>
        <v>3.7409923751120928</v>
      </c>
      <c r="M37" s="133">
        <f t="shared" si="42"/>
        <v>23.12493993169463</v>
      </c>
      <c r="N37" s="133"/>
      <c r="O37" s="3">
        <v>147334065.74000001</v>
      </c>
      <c r="P37" s="3">
        <f>O37/1000</f>
        <v>147334.06574000002</v>
      </c>
      <c r="Q37" s="3">
        <v>155061287.19</v>
      </c>
      <c r="R37" s="3">
        <f>Q37/1000</f>
        <v>155061.28719</v>
      </c>
      <c r="S37" s="3">
        <v>154269452.88</v>
      </c>
      <c r="T37" s="3">
        <f>S37/1000</f>
        <v>154269.45288</v>
      </c>
      <c r="U37" s="3">
        <v>154391058.08999997</v>
      </c>
      <c r="V37" s="3">
        <f t="shared" si="43"/>
        <v>154391.05808999998</v>
      </c>
      <c r="W37" s="3">
        <v>172386736.42000002</v>
      </c>
      <c r="X37" s="3">
        <f t="shared" ref="X37:X39" si="48">W37/1000</f>
        <v>172386.73642000003</v>
      </c>
      <c r="Y37" s="3">
        <v>175344368.24000001</v>
      </c>
      <c r="Z37" s="3">
        <f t="shared" si="10"/>
        <v>175344.36824000001</v>
      </c>
      <c r="AA37" s="3">
        <v>176561137.09</v>
      </c>
      <c r="AB37" s="3">
        <f t="shared" si="21"/>
        <v>176561.13709</v>
      </c>
      <c r="AC37" s="3">
        <v>183032434.43010867</v>
      </c>
      <c r="AD37" s="3">
        <f t="shared" si="22"/>
        <v>183032.43443010867</v>
      </c>
      <c r="AE37" s="3">
        <v>182244992.38999999</v>
      </c>
      <c r="AF37" s="3">
        <f t="shared" si="23"/>
        <v>182244.99239</v>
      </c>
      <c r="AG37" s="3">
        <v>184034403.69999999</v>
      </c>
      <c r="AH37" s="3">
        <f t="shared" si="47"/>
        <v>184034.4037</v>
      </c>
      <c r="AI37" s="3">
        <v>190919116.71000001</v>
      </c>
      <c r="AJ37" s="3">
        <f t="shared" si="15"/>
        <v>190919.11671</v>
      </c>
    </row>
    <row r="38" spans="1:36" x14ac:dyDescent="0.2">
      <c r="A38" s="1" t="s">
        <v>25</v>
      </c>
      <c r="B38" s="1">
        <v>119759.71889</v>
      </c>
      <c r="C38" s="1">
        <v>124948.91161</v>
      </c>
      <c r="D38" s="1">
        <v>123452.73856</v>
      </c>
      <c r="E38" s="1">
        <v>128195.38039999999</v>
      </c>
      <c r="F38" s="1">
        <v>132832.03414</v>
      </c>
      <c r="G38" s="1">
        <v>134679.69989000005</v>
      </c>
      <c r="H38" s="1">
        <v>140933.50706795815</v>
      </c>
      <c r="I38" s="1">
        <v>145735.43294</v>
      </c>
      <c r="J38" s="1">
        <v>151857.79500000001</v>
      </c>
      <c r="K38" s="1">
        <f t="shared" si="7"/>
        <v>156772.05370999998</v>
      </c>
      <c r="L38" s="133">
        <f t="shared" si="41"/>
        <v>3.2360924969310698</v>
      </c>
      <c r="M38" s="133">
        <f t="shared" si="42"/>
        <v>30.905495740179568</v>
      </c>
      <c r="N38" s="133"/>
      <c r="O38" s="3">
        <v>113685915.13000001</v>
      </c>
      <c r="P38" s="3">
        <f>O38/1000</f>
        <v>113685.91513000001</v>
      </c>
      <c r="Q38" s="3">
        <v>119759718.89</v>
      </c>
      <c r="R38" s="3">
        <f>Q38/1000</f>
        <v>119759.71889</v>
      </c>
      <c r="S38" s="3">
        <v>124948911.61</v>
      </c>
      <c r="T38" s="3">
        <f>S38/1000</f>
        <v>124948.91161</v>
      </c>
      <c r="U38" s="3">
        <v>123452738.56</v>
      </c>
      <c r="V38" s="3">
        <f t="shared" si="43"/>
        <v>123452.73856</v>
      </c>
      <c r="W38" s="3">
        <v>128195380.40000001</v>
      </c>
      <c r="X38" s="3">
        <f t="shared" si="48"/>
        <v>128195.38040000001</v>
      </c>
      <c r="Y38" s="3">
        <v>132832034.14</v>
      </c>
      <c r="Z38" s="3">
        <f t="shared" si="10"/>
        <v>132832.03414</v>
      </c>
      <c r="AA38" s="3">
        <v>134679699.89000005</v>
      </c>
      <c r="AB38" s="3">
        <f t="shared" si="21"/>
        <v>134679.69989000005</v>
      </c>
      <c r="AC38" s="3">
        <v>140933507.06795815</v>
      </c>
      <c r="AD38" s="3">
        <f t="shared" si="22"/>
        <v>140933.50706795815</v>
      </c>
      <c r="AE38" s="3">
        <v>145735432.94</v>
      </c>
      <c r="AF38" s="3">
        <f t="shared" si="23"/>
        <v>145735.43294</v>
      </c>
      <c r="AG38" s="3">
        <v>151857795</v>
      </c>
      <c r="AH38" s="3">
        <f t="shared" si="47"/>
        <v>151857.79500000001</v>
      </c>
      <c r="AI38" s="3">
        <v>156772053.70999998</v>
      </c>
      <c r="AJ38" s="3">
        <f t="shared" si="15"/>
        <v>156772.05370999998</v>
      </c>
    </row>
    <row r="39" spans="1:36" x14ac:dyDescent="0.2">
      <c r="A39" s="15" t="s">
        <v>26</v>
      </c>
      <c r="B39" s="1">
        <v>23068.886299999998</v>
      </c>
      <c r="C39" s="1">
        <v>23817.936429999998</v>
      </c>
      <c r="D39" s="1">
        <v>24415.173449999998</v>
      </c>
      <c r="E39" s="1">
        <v>26412.736250000002</v>
      </c>
      <c r="F39" s="1">
        <v>26122.76095</v>
      </c>
      <c r="G39" s="1">
        <v>25420.777200000004</v>
      </c>
      <c r="H39" s="1">
        <v>25840.095998448032</v>
      </c>
      <c r="I39" s="1">
        <v>26122.597613985265</v>
      </c>
      <c r="J39" s="1">
        <v>26023.685269999998</v>
      </c>
      <c r="K39" s="1">
        <f t="shared" si="7"/>
        <v>26294.68463</v>
      </c>
      <c r="L39" s="133">
        <f t="shared" si="41"/>
        <v>1.0413565841591568</v>
      </c>
      <c r="M39" s="133">
        <f t="shared" si="42"/>
        <v>13.983329268912309</v>
      </c>
      <c r="N39" s="229"/>
      <c r="O39" s="3">
        <v>22235543.540000003</v>
      </c>
      <c r="P39" s="3">
        <f>O39/1000</f>
        <v>22235.543540000002</v>
      </c>
      <c r="Q39" s="3">
        <v>23068886.299999997</v>
      </c>
      <c r="R39" s="3">
        <f>Q39/1000</f>
        <v>23068.886299999998</v>
      </c>
      <c r="S39" s="3">
        <v>23817936.43</v>
      </c>
      <c r="T39" s="3">
        <f>S39/1000</f>
        <v>23817.936429999998</v>
      </c>
      <c r="U39" s="3">
        <v>24415173.449999999</v>
      </c>
      <c r="V39" s="3">
        <f t="shared" si="43"/>
        <v>24415.173449999998</v>
      </c>
      <c r="W39" s="3">
        <v>26412736.25</v>
      </c>
      <c r="X39" s="3">
        <f t="shared" si="48"/>
        <v>26412.736250000002</v>
      </c>
      <c r="Y39" s="3">
        <v>26122760.949999999</v>
      </c>
      <c r="Z39" s="3">
        <f t="shared" si="10"/>
        <v>26122.76095</v>
      </c>
      <c r="AA39" s="3">
        <v>25420777.200000003</v>
      </c>
      <c r="AB39" s="3">
        <f t="shared" si="21"/>
        <v>25420.777200000004</v>
      </c>
      <c r="AC39" s="3">
        <v>25840095.998448033</v>
      </c>
      <c r="AD39" s="3">
        <f t="shared" si="22"/>
        <v>25840.095998448032</v>
      </c>
      <c r="AE39" s="3">
        <v>26122597.613985263</v>
      </c>
      <c r="AF39" s="3">
        <f t="shared" si="23"/>
        <v>26122.597613985265</v>
      </c>
      <c r="AG39" s="3">
        <v>26023685.27</v>
      </c>
      <c r="AH39" s="3">
        <f t="shared" si="47"/>
        <v>26023.685269999998</v>
      </c>
      <c r="AI39" s="3">
        <v>26294684.629999999</v>
      </c>
      <c r="AJ39" s="3">
        <f t="shared" si="15"/>
        <v>26294.68463</v>
      </c>
    </row>
    <row r="40" spans="1:36" x14ac:dyDescent="0.2">
      <c r="A40" s="1" t="s">
        <v>199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</sheetData>
  <mergeCells count="4">
    <mergeCell ref="A3:M3"/>
    <mergeCell ref="A4:M4"/>
    <mergeCell ref="A1:M1"/>
    <mergeCell ref="L7:M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J40"/>
  <sheetViews>
    <sheetView topLeftCell="G3" zoomScaleNormal="100" workbookViewId="0">
      <selection activeCell="AI12" sqref="AI12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1.875" style="3" customWidth="1"/>
    <col min="15" max="15" width="12.5" style="3" bestFit="1" customWidth="1"/>
    <col min="16" max="16" width="10" style="3"/>
    <col min="17" max="17" width="12.5" style="3" bestFit="1" customWidth="1"/>
    <col min="18" max="18" width="9.375" style="3" bestFit="1" customWidth="1"/>
    <col min="19" max="19" width="13.125" style="3" bestFit="1" customWidth="1"/>
    <col min="20" max="20" width="10.625" style="3" customWidth="1"/>
    <col min="21" max="21" width="11.75" style="3" customWidth="1"/>
    <col min="22" max="16384" width="10" style="3"/>
  </cols>
  <sheetData>
    <row r="1" spans="1:36" x14ac:dyDescent="0.2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36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36" s="118" customFormat="1" x14ac:dyDescent="0.2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36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36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U6" s="3" t="s">
        <v>207</v>
      </c>
    </row>
    <row r="7" spans="1:36" x14ac:dyDescent="0.2">
      <c r="L7" s="298" t="s">
        <v>27</v>
      </c>
      <c r="M7" s="298"/>
      <c r="P7" s="67"/>
      <c r="Q7" s="67"/>
      <c r="R7" s="67"/>
      <c r="S7" s="67"/>
      <c r="T7" s="67"/>
      <c r="U7" s="67" t="s">
        <v>208</v>
      </c>
      <c r="V7" s="67"/>
      <c r="W7" s="67" t="s">
        <v>208</v>
      </c>
      <c r="X7" s="67"/>
      <c r="Y7" s="67" t="s">
        <v>208</v>
      </c>
      <c r="Z7" s="67"/>
      <c r="AA7" s="3" t="s">
        <v>208</v>
      </c>
      <c r="AC7" s="3" t="s">
        <v>208</v>
      </c>
      <c r="AE7" s="3" t="s">
        <v>208</v>
      </c>
      <c r="AG7" s="3" t="s">
        <v>208</v>
      </c>
      <c r="AI7" s="3" t="s">
        <v>208</v>
      </c>
    </row>
    <row r="8" spans="1:3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P8" s="67" t="s">
        <v>124</v>
      </c>
      <c r="Q8" s="67"/>
      <c r="R8" s="67" t="s">
        <v>124</v>
      </c>
      <c r="S8" s="67"/>
      <c r="T8" s="67" t="s">
        <v>124</v>
      </c>
      <c r="U8" s="67" t="s">
        <v>209</v>
      </c>
      <c r="V8" s="67" t="s">
        <v>124</v>
      </c>
      <c r="W8" s="67" t="s">
        <v>209</v>
      </c>
      <c r="X8" s="67" t="s">
        <v>124</v>
      </c>
      <c r="Y8" s="67" t="s">
        <v>209</v>
      </c>
      <c r="Z8" s="67" t="s">
        <v>124</v>
      </c>
      <c r="AA8" s="3" t="s">
        <v>209</v>
      </c>
      <c r="AB8" s="3" t="s">
        <v>124</v>
      </c>
      <c r="AC8" s="3" t="s">
        <v>209</v>
      </c>
      <c r="AD8" s="3" t="s">
        <v>124</v>
      </c>
      <c r="AE8" s="3" t="s">
        <v>209</v>
      </c>
      <c r="AF8" s="3" t="s">
        <v>124</v>
      </c>
      <c r="AG8" s="3" t="s">
        <v>209</v>
      </c>
      <c r="AH8" s="3" t="s">
        <v>124</v>
      </c>
      <c r="AI8" s="3" t="s">
        <v>209</v>
      </c>
      <c r="AJ8" s="3" t="s">
        <v>124</v>
      </c>
    </row>
    <row r="9" spans="1:36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O9" s="18" t="s">
        <v>159</v>
      </c>
      <c r="P9" s="18" t="s">
        <v>159</v>
      </c>
      <c r="Q9" s="18" t="s">
        <v>170</v>
      </c>
      <c r="R9" s="18" t="s">
        <v>170</v>
      </c>
      <c r="S9" s="3" t="s">
        <v>184</v>
      </c>
      <c r="T9" s="3" t="s">
        <v>184</v>
      </c>
      <c r="U9" s="18" t="s">
        <v>204</v>
      </c>
      <c r="V9" s="18" t="s">
        <v>204</v>
      </c>
      <c r="W9" s="214" t="s">
        <v>230</v>
      </c>
      <c r="X9" s="214" t="s">
        <v>230</v>
      </c>
      <c r="Y9" s="215" t="s">
        <v>240</v>
      </c>
      <c r="Z9" s="215" t="s">
        <v>240</v>
      </c>
      <c r="AA9" s="222" t="s">
        <v>248</v>
      </c>
      <c r="AB9" s="3" t="s">
        <v>248</v>
      </c>
      <c r="AC9" s="3" t="s">
        <v>258</v>
      </c>
      <c r="AD9" s="3" t="s">
        <v>258</v>
      </c>
      <c r="AE9" s="3" t="s">
        <v>270</v>
      </c>
      <c r="AF9" s="3" t="s">
        <v>270</v>
      </c>
      <c r="AG9" s="3" t="s">
        <v>279</v>
      </c>
      <c r="AH9" s="3" t="s">
        <v>279</v>
      </c>
      <c r="AI9" s="3" t="s">
        <v>296</v>
      </c>
      <c r="AJ9" s="3" t="s">
        <v>296</v>
      </c>
    </row>
    <row r="10" spans="1:36" x14ac:dyDescent="0.2">
      <c r="A10" s="7" t="s">
        <v>2</v>
      </c>
      <c r="B10" s="110">
        <f t="shared" ref="B10:J10" si="0">SUM(B12:B39)</f>
        <v>5359096.50966</v>
      </c>
      <c r="C10" s="110">
        <f t="shared" si="0"/>
        <v>5329281.6906000003</v>
      </c>
      <c r="D10" s="110">
        <f t="shared" si="0"/>
        <v>5322288.2816599999</v>
      </c>
      <c r="E10" s="110">
        <f t="shared" si="0"/>
        <v>5291722.1841499992</v>
      </c>
      <c r="F10" s="110">
        <f t="shared" si="0"/>
        <v>5475890.7671499997</v>
      </c>
      <c r="G10" s="110">
        <f t="shared" si="0"/>
        <v>5603816.5450800015</v>
      </c>
      <c r="H10" s="110">
        <f t="shared" si="0"/>
        <v>5722073.8156599998</v>
      </c>
      <c r="I10" s="110">
        <f t="shared" si="0"/>
        <v>5883574.4611999998</v>
      </c>
      <c r="J10" s="110">
        <f t="shared" si="0"/>
        <v>6121015.156560001</v>
      </c>
      <c r="K10" s="110">
        <f t="shared" ref="K10" si="1">SUM(K12:K39)</f>
        <v>6343171.816060002</v>
      </c>
      <c r="L10" s="133">
        <f>(K10-J10)*100/J10</f>
        <v>3.6294087470427474</v>
      </c>
      <c r="M10" s="133">
        <f>(K10-B10)*100/B10</f>
        <v>18.362709173573649</v>
      </c>
      <c r="O10" s="11">
        <f t="shared" ref="O10:T10" si="2">SUM(O12:O43)</f>
        <v>5126429333.6700001</v>
      </c>
      <c r="P10" s="11">
        <f t="shared" si="2"/>
        <v>5126429.3336700005</v>
      </c>
      <c r="Q10" s="11">
        <f t="shared" si="2"/>
        <v>5359096509.6599998</v>
      </c>
      <c r="R10" s="11">
        <f t="shared" si="2"/>
        <v>5359096.50966</v>
      </c>
      <c r="S10" s="76">
        <f>SUM(S12:S39)</f>
        <v>5329281690.6000004</v>
      </c>
      <c r="T10" s="11">
        <f t="shared" si="2"/>
        <v>5329281.6906000003</v>
      </c>
      <c r="U10" s="3">
        <v>5322288281.6600008</v>
      </c>
      <c r="V10" s="3">
        <f>U10/1000</f>
        <v>5322288.2816600008</v>
      </c>
      <c r="W10" s="3">
        <f>SUM(W12:W39)</f>
        <v>5291722184.1499996</v>
      </c>
      <c r="X10" s="3">
        <f>SUM(X12:X39)</f>
        <v>5291722.1841499992</v>
      </c>
      <c r="Y10" s="3">
        <f t="shared" ref="Y10:Z10" si="3">SUM(Y12:Y39)</f>
        <v>5475890767.1499996</v>
      </c>
      <c r="Z10" s="3">
        <f t="shared" si="3"/>
        <v>5475890.7671499997</v>
      </c>
      <c r="AA10" s="3">
        <v>5603816545.0799999</v>
      </c>
      <c r="AB10" s="3">
        <f>SUM(AB12:AB39)</f>
        <v>5603816.5450800015</v>
      </c>
      <c r="AC10" s="3">
        <v>5722073815.6599998</v>
      </c>
      <c r="AD10" s="3">
        <f>SUM(AD12:AD39)</f>
        <v>5722073.8156599998</v>
      </c>
      <c r="AE10" s="3">
        <v>5883574461.1999998</v>
      </c>
      <c r="AF10" s="3">
        <f>SUM(AF12:AF39)</f>
        <v>5883574.4611999998</v>
      </c>
      <c r="AG10" s="3">
        <f>SUM(AG12:AG39)</f>
        <v>6121015156.5600004</v>
      </c>
      <c r="AH10" s="3">
        <f>SUM(AH12:AH39)</f>
        <v>6121015.156560001</v>
      </c>
      <c r="AI10" s="3">
        <f>SUM(AI12:AI39)</f>
        <v>6343171816.0599995</v>
      </c>
      <c r="AJ10" s="3">
        <f>SUM(AJ12:AJ39)</f>
        <v>6343171.816060002</v>
      </c>
    </row>
    <row r="11" spans="1:36" x14ac:dyDescent="0.2">
      <c r="L11" s="133"/>
      <c r="M11" s="133"/>
      <c r="S11" s="153"/>
    </row>
    <row r="12" spans="1:36" x14ac:dyDescent="0.2">
      <c r="A12" s="1" t="s">
        <v>3</v>
      </c>
      <c r="B12" s="1">
        <v>28452.25</v>
      </c>
      <c r="C12" s="1">
        <v>28200.314149999998</v>
      </c>
      <c r="D12" s="1">
        <v>28240</v>
      </c>
      <c r="E12" s="1">
        <v>28256</v>
      </c>
      <c r="F12" s="1">
        <v>29391.957999999999</v>
      </c>
      <c r="G12" s="1">
        <v>29770.044999999998</v>
      </c>
      <c r="H12" s="1">
        <v>29418.144</v>
      </c>
      <c r="I12" s="1">
        <v>29837.544999999998</v>
      </c>
      <c r="J12" s="1">
        <v>30169.985000000001</v>
      </c>
      <c r="K12" s="1">
        <f>AJ12</f>
        <v>30424.308000000001</v>
      </c>
      <c r="L12" s="133">
        <f>(K12-J12)*100/J12</f>
        <v>0.8429669421446524</v>
      </c>
      <c r="M12" s="133">
        <f>(K12-B12)*100/B12</f>
        <v>6.9311144109868321</v>
      </c>
      <c r="O12" s="3">
        <v>28389000</v>
      </c>
      <c r="P12" s="3">
        <f>O12/1000</f>
        <v>28389</v>
      </c>
      <c r="Q12" s="3">
        <v>28452250</v>
      </c>
      <c r="R12" s="3">
        <f>Q12/1000</f>
        <v>28452.25</v>
      </c>
      <c r="S12" s="154">
        <v>28200314.149999999</v>
      </c>
      <c r="T12" s="3">
        <f>S12/1000</f>
        <v>28200.314149999998</v>
      </c>
      <c r="U12" s="3">
        <v>28240000</v>
      </c>
      <c r="V12" s="3">
        <f t="shared" ref="V12:V16" si="4">U12/1000</f>
        <v>28240</v>
      </c>
      <c r="W12" s="3">
        <v>28256000</v>
      </c>
      <c r="X12" s="3">
        <f>W12/1000</f>
        <v>28256</v>
      </c>
      <c r="Y12" s="3">
        <v>29391958</v>
      </c>
      <c r="Z12" s="3">
        <f>Y12/1000</f>
        <v>29391.957999999999</v>
      </c>
      <c r="AA12" s="3">
        <v>29770045</v>
      </c>
      <c r="AB12" s="3">
        <f>AA12/1000</f>
        <v>29770.044999999998</v>
      </c>
      <c r="AC12" s="3">
        <v>29418144</v>
      </c>
      <c r="AD12" s="3">
        <f>AC12/1000</f>
        <v>29418.144</v>
      </c>
      <c r="AE12" s="3">
        <v>29837545</v>
      </c>
      <c r="AF12" s="3">
        <f>AE12/1000</f>
        <v>29837.544999999998</v>
      </c>
      <c r="AG12" s="3">
        <v>30169985</v>
      </c>
      <c r="AH12" s="3">
        <f>AG12/1000</f>
        <v>30169.985000000001</v>
      </c>
      <c r="AI12" s="3">
        <v>30424308</v>
      </c>
      <c r="AJ12" s="3">
        <f>AI12/1000</f>
        <v>30424.308000000001</v>
      </c>
    </row>
    <row r="13" spans="1:36" x14ac:dyDescent="0.2">
      <c r="A13" s="1" t="s">
        <v>4</v>
      </c>
      <c r="B13" s="1">
        <v>551340.80000000005</v>
      </c>
      <c r="C13" s="1">
        <v>554023.5</v>
      </c>
      <c r="D13" s="1">
        <v>562363.65099999995</v>
      </c>
      <c r="E13" s="1">
        <v>556105.6</v>
      </c>
      <c r="F13" s="1">
        <v>584579.69999999995</v>
      </c>
      <c r="G13" s="1">
        <v>596454.6</v>
      </c>
      <c r="H13" s="1">
        <v>603483.25</v>
      </c>
      <c r="I13" s="1">
        <v>620581.41799999995</v>
      </c>
      <c r="J13" s="1">
        <v>648224.5</v>
      </c>
      <c r="K13" s="1">
        <f t="shared" ref="K13:K39" si="5">AJ13</f>
        <v>681724.49899999995</v>
      </c>
      <c r="L13" s="133">
        <f t="shared" ref="L13:L16" si="6">(K13-J13)*100/J13</f>
        <v>5.1679624883045845</v>
      </c>
      <c r="M13" s="133">
        <f t="shared" ref="M13:M16" si="7">(K13-B13)*100/B13</f>
        <v>23.648476405156284</v>
      </c>
      <c r="O13" s="3">
        <v>514347400</v>
      </c>
      <c r="P13" s="3">
        <f>O13/1000</f>
        <v>514347.4</v>
      </c>
      <c r="Q13" s="3">
        <v>551340800</v>
      </c>
      <c r="R13" s="3">
        <f>Q13/1000</f>
        <v>551340.80000000005</v>
      </c>
      <c r="S13" s="154">
        <v>554023500</v>
      </c>
      <c r="T13" s="3">
        <f>S13/1000</f>
        <v>554023.5</v>
      </c>
      <c r="U13" s="3">
        <v>562363651</v>
      </c>
      <c r="V13" s="3">
        <f t="shared" si="4"/>
        <v>562363.65099999995</v>
      </c>
      <c r="W13" s="3">
        <v>556105600</v>
      </c>
      <c r="X13" s="3">
        <f t="shared" ref="X13:X16" si="8">W13/1000</f>
        <v>556105.6</v>
      </c>
      <c r="Y13" s="3">
        <v>584579700</v>
      </c>
      <c r="Z13" s="3">
        <f t="shared" ref="Z13:Z39" si="9">Y13/1000</f>
        <v>584579.69999999995</v>
      </c>
      <c r="AA13" s="3">
        <v>596454600</v>
      </c>
      <c r="AB13" s="3">
        <f t="shared" ref="AB13:AB16" si="10">AA13/1000</f>
        <v>596454.6</v>
      </c>
      <c r="AC13" s="3">
        <v>603483250</v>
      </c>
      <c r="AD13" s="3">
        <f t="shared" ref="AD13:AD16" si="11">AC13/1000</f>
        <v>603483.25</v>
      </c>
      <c r="AE13" s="3">
        <v>620581418</v>
      </c>
      <c r="AF13" s="3">
        <f t="shared" ref="AF13:AF16" si="12">AE13/1000</f>
        <v>620581.41799999995</v>
      </c>
      <c r="AG13" s="3">
        <v>648224500</v>
      </c>
      <c r="AH13" s="3">
        <f t="shared" ref="AH13:AH16" si="13">AG13/1000</f>
        <v>648224.5</v>
      </c>
      <c r="AI13" s="3">
        <v>681724499</v>
      </c>
      <c r="AJ13" s="3">
        <f t="shared" ref="AJ13:AJ39" si="14">AI13/1000</f>
        <v>681724.49899999995</v>
      </c>
    </row>
    <row r="14" spans="1:36" x14ac:dyDescent="0.2">
      <c r="A14" s="1" t="s">
        <v>5</v>
      </c>
      <c r="B14" s="1">
        <v>200769.77900000001</v>
      </c>
      <c r="C14" s="1">
        <v>203281.01973</v>
      </c>
      <c r="D14" s="1">
        <v>229660.21381000002</v>
      </c>
      <c r="E14" s="1">
        <v>237952.76198000001</v>
      </c>
      <c r="F14" s="1">
        <v>232551.11104000002</v>
      </c>
      <c r="G14" s="1">
        <v>264557.19900000002</v>
      </c>
      <c r="H14" s="1">
        <v>254684.80799</v>
      </c>
      <c r="I14" s="1">
        <v>258212.18100000001</v>
      </c>
      <c r="J14" s="1">
        <v>265412.08100000001</v>
      </c>
      <c r="K14" s="1">
        <f t="shared" si="5"/>
        <v>278412.18108000001</v>
      </c>
      <c r="L14" s="133">
        <f t="shared" si="6"/>
        <v>4.8980815157392943</v>
      </c>
      <c r="M14" s="133">
        <f t="shared" si="7"/>
        <v>38.672355205411662</v>
      </c>
      <c r="O14" s="3">
        <v>200396167.86000001</v>
      </c>
      <c r="P14" s="3">
        <f>O14/1000</f>
        <v>200396.16786000002</v>
      </c>
      <c r="Q14" s="3">
        <v>200769779</v>
      </c>
      <c r="R14" s="3">
        <f>Q14/1000</f>
        <v>200769.77900000001</v>
      </c>
      <c r="S14" s="154">
        <f>210018415-6737395.27</f>
        <v>203281019.72999999</v>
      </c>
      <c r="T14" s="3">
        <f>S14/1000</f>
        <v>203281.01973</v>
      </c>
      <c r="U14" s="3">
        <v>229660213.81</v>
      </c>
      <c r="V14" s="3">
        <f t="shared" si="4"/>
        <v>229660.21381000002</v>
      </c>
      <c r="W14" s="3">
        <v>237952761.98000002</v>
      </c>
      <c r="X14" s="3">
        <f t="shared" si="8"/>
        <v>237952.76198000001</v>
      </c>
      <c r="Y14" s="3">
        <v>232551111.04000002</v>
      </c>
      <c r="Z14" s="3">
        <f t="shared" si="9"/>
        <v>232551.11104000002</v>
      </c>
      <c r="AA14" s="3">
        <v>264557199</v>
      </c>
      <c r="AB14" s="3">
        <f t="shared" si="10"/>
        <v>264557.19900000002</v>
      </c>
      <c r="AC14" s="3">
        <v>254684807.99000001</v>
      </c>
      <c r="AD14" s="3">
        <f t="shared" si="11"/>
        <v>254684.80799</v>
      </c>
      <c r="AE14" s="3">
        <v>258212181</v>
      </c>
      <c r="AF14" s="3">
        <f t="shared" si="12"/>
        <v>258212.18100000001</v>
      </c>
      <c r="AG14" s="3">
        <v>265412081</v>
      </c>
      <c r="AH14" s="3">
        <f t="shared" si="13"/>
        <v>265412.08100000001</v>
      </c>
      <c r="AI14" s="3">
        <v>278412181.07999998</v>
      </c>
      <c r="AJ14" s="3">
        <f t="shared" si="14"/>
        <v>278412.18108000001</v>
      </c>
    </row>
    <row r="15" spans="1:36" x14ac:dyDescent="0.2">
      <c r="A15" s="1" t="s">
        <v>6</v>
      </c>
      <c r="B15" s="1">
        <v>646292.52</v>
      </c>
      <c r="C15" s="1">
        <v>670737.63899999997</v>
      </c>
      <c r="D15" s="1">
        <v>663192.51</v>
      </c>
      <c r="E15" s="1">
        <v>668543.77</v>
      </c>
      <c r="F15" s="1">
        <v>689746.18700000003</v>
      </c>
      <c r="G15" s="1">
        <v>712086.09100000001</v>
      </c>
      <c r="H15" s="1">
        <v>738074.68700000003</v>
      </c>
      <c r="I15" s="1">
        <v>748863.78107999999</v>
      </c>
      <c r="J15" s="1">
        <v>757557.08303999994</v>
      </c>
      <c r="K15" s="1">
        <f t="shared" si="5"/>
        <v>790073.77327999996</v>
      </c>
      <c r="L15" s="133">
        <f t="shared" si="6"/>
        <v>4.2923089187568326</v>
      </c>
      <c r="M15" s="133">
        <f t="shared" si="7"/>
        <v>22.247086084177479</v>
      </c>
      <c r="O15" s="3">
        <v>617864727</v>
      </c>
      <c r="P15" s="3">
        <f>O15/1000</f>
        <v>617864.72699999996</v>
      </c>
      <c r="Q15" s="3">
        <v>646292520</v>
      </c>
      <c r="R15" s="3">
        <f>Q15/1000</f>
        <v>646292.52</v>
      </c>
      <c r="S15" s="154">
        <v>670737639</v>
      </c>
      <c r="T15" s="3">
        <f>S15/1000</f>
        <v>670737.63899999997</v>
      </c>
      <c r="U15" s="3">
        <v>663192510</v>
      </c>
      <c r="V15" s="3">
        <f t="shared" si="4"/>
        <v>663192.51</v>
      </c>
      <c r="W15" s="3">
        <v>668543770</v>
      </c>
      <c r="X15" s="3">
        <f t="shared" si="8"/>
        <v>668543.77</v>
      </c>
      <c r="Y15" s="3">
        <v>689746187</v>
      </c>
      <c r="Z15" s="3">
        <f t="shared" si="9"/>
        <v>689746.18700000003</v>
      </c>
      <c r="AA15" s="3">
        <v>712086091</v>
      </c>
      <c r="AB15" s="3">
        <f t="shared" si="10"/>
        <v>712086.09100000001</v>
      </c>
      <c r="AC15" s="3">
        <v>738074687</v>
      </c>
      <c r="AD15" s="3">
        <f t="shared" si="11"/>
        <v>738074.68700000003</v>
      </c>
      <c r="AE15" s="3">
        <v>748863781.08000004</v>
      </c>
      <c r="AF15" s="3">
        <f t="shared" si="12"/>
        <v>748863.78107999999</v>
      </c>
      <c r="AG15" s="3">
        <v>757557083.03999996</v>
      </c>
      <c r="AH15" s="3">
        <f t="shared" si="13"/>
        <v>757557.08303999994</v>
      </c>
      <c r="AI15" s="3">
        <v>790073773.27999997</v>
      </c>
      <c r="AJ15" s="3">
        <f t="shared" si="14"/>
        <v>790073.77327999996</v>
      </c>
    </row>
    <row r="16" spans="1:36" x14ac:dyDescent="0.2">
      <c r="A16" s="1" t="s">
        <v>7</v>
      </c>
      <c r="B16" s="1">
        <v>100658.90151000001</v>
      </c>
      <c r="C16" s="1">
        <v>103615.515</v>
      </c>
      <c r="D16" s="1">
        <v>105010.11</v>
      </c>
      <c r="E16" s="1">
        <v>109059.947</v>
      </c>
      <c r="F16" s="1">
        <v>110284.424</v>
      </c>
      <c r="G16" s="1">
        <v>113394.429</v>
      </c>
      <c r="H16" s="1">
        <v>115808.239</v>
      </c>
      <c r="I16" s="1">
        <v>114876.122</v>
      </c>
      <c r="J16" s="1">
        <v>114693.838</v>
      </c>
      <c r="K16" s="1">
        <f t="shared" si="5"/>
        <v>121267.489</v>
      </c>
      <c r="L16" s="133">
        <f t="shared" si="6"/>
        <v>5.7314770476161048</v>
      </c>
      <c r="M16" s="133">
        <f t="shared" si="7"/>
        <v>20.473686063375748</v>
      </c>
      <c r="O16" s="3">
        <v>95358284</v>
      </c>
      <c r="P16" s="3">
        <f>O16/1000</f>
        <v>95358.284</v>
      </c>
      <c r="Q16" s="3">
        <v>100658901.51000001</v>
      </c>
      <c r="R16" s="3">
        <f>Q16/1000</f>
        <v>100658.90151000001</v>
      </c>
      <c r="S16" s="154">
        <v>103615515</v>
      </c>
      <c r="T16" s="3">
        <f>S16/1000</f>
        <v>103615.515</v>
      </c>
      <c r="U16" s="3">
        <v>105010110</v>
      </c>
      <c r="V16" s="3">
        <f t="shared" si="4"/>
        <v>105010.11</v>
      </c>
      <c r="W16" s="3">
        <v>109059947</v>
      </c>
      <c r="X16" s="3">
        <f t="shared" si="8"/>
        <v>109059.947</v>
      </c>
      <c r="Y16" s="3">
        <v>110284424</v>
      </c>
      <c r="Z16" s="3">
        <f t="shared" si="9"/>
        <v>110284.424</v>
      </c>
      <c r="AA16" s="3">
        <v>113394429</v>
      </c>
      <c r="AB16" s="3">
        <f t="shared" si="10"/>
        <v>113394.429</v>
      </c>
      <c r="AC16" s="3">
        <v>115808239</v>
      </c>
      <c r="AD16" s="3">
        <f t="shared" si="11"/>
        <v>115808.239</v>
      </c>
      <c r="AE16" s="3">
        <v>114876122</v>
      </c>
      <c r="AF16" s="3">
        <f t="shared" si="12"/>
        <v>114876.122</v>
      </c>
      <c r="AG16" s="3">
        <v>114693838</v>
      </c>
      <c r="AH16" s="3">
        <f t="shared" si="13"/>
        <v>114693.838</v>
      </c>
      <c r="AI16" s="3">
        <v>121267489</v>
      </c>
      <c r="AJ16" s="3">
        <f t="shared" si="14"/>
        <v>121267.489</v>
      </c>
    </row>
    <row r="17" spans="1:36" x14ac:dyDescent="0.2">
      <c r="L17" s="133"/>
      <c r="M17" s="133"/>
      <c r="S17" s="154"/>
    </row>
    <row r="18" spans="1:36" x14ac:dyDescent="0.2">
      <c r="A18" s="1" t="s">
        <v>8</v>
      </c>
      <c r="B18" s="1">
        <v>12367.678</v>
      </c>
      <c r="C18" s="1">
        <v>12145.724</v>
      </c>
      <c r="D18" s="1">
        <v>12415.902</v>
      </c>
      <c r="E18" s="1">
        <v>12299.444</v>
      </c>
      <c r="F18" s="1">
        <v>13206.3045</v>
      </c>
      <c r="G18" s="1">
        <v>13416.326999999999</v>
      </c>
      <c r="H18" s="1">
        <v>13437.486000000001</v>
      </c>
      <c r="I18" s="1">
        <v>13765.18</v>
      </c>
      <c r="J18" s="1">
        <v>13983.228999999999</v>
      </c>
      <c r="K18" s="1">
        <f t="shared" si="5"/>
        <v>14207.361000000001</v>
      </c>
      <c r="L18" s="133">
        <f t="shared" ref="L18:L22" si="15">(K18-J18)*100/J18</f>
        <v>1.6028629724937025</v>
      </c>
      <c r="M18" s="133">
        <f t="shared" ref="M18:M22" si="16">(K18-B18)*100/B18</f>
        <v>14.874926400897573</v>
      </c>
      <c r="O18" s="3">
        <v>12250000</v>
      </c>
      <c r="P18" s="3">
        <f>O18/1000</f>
        <v>12250</v>
      </c>
      <c r="Q18" s="3">
        <v>12367678</v>
      </c>
      <c r="R18" s="3">
        <f>Q18/1000</f>
        <v>12367.678</v>
      </c>
      <c r="S18" s="90">
        <v>12145724</v>
      </c>
      <c r="T18" s="3">
        <f>S18/1000</f>
        <v>12145.724</v>
      </c>
      <c r="U18" s="3">
        <v>12415902</v>
      </c>
      <c r="V18" s="3">
        <f t="shared" ref="V18:V22" si="17">U18/1000</f>
        <v>12415.902</v>
      </c>
      <c r="W18" s="3">
        <v>12299444</v>
      </c>
      <c r="X18" s="3">
        <f>W18/1000</f>
        <v>12299.444</v>
      </c>
      <c r="Y18" s="3">
        <v>13206304.5</v>
      </c>
      <c r="Z18" s="3">
        <f t="shared" si="9"/>
        <v>13206.3045</v>
      </c>
      <c r="AA18" s="3">
        <v>13416327</v>
      </c>
      <c r="AB18" s="3">
        <f t="shared" ref="AB18:AB39" si="18">AA18/1000</f>
        <v>13416.326999999999</v>
      </c>
      <c r="AC18" s="3">
        <v>13437486</v>
      </c>
      <c r="AD18" s="3">
        <f t="shared" ref="AD18:AD39" si="19">AC18/1000</f>
        <v>13437.486000000001</v>
      </c>
      <c r="AE18" s="3">
        <v>13765180</v>
      </c>
      <c r="AF18" s="3">
        <f t="shared" ref="AF18:AF39" si="20">AE18/1000</f>
        <v>13765.18</v>
      </c>
      <c r="AG18" s="3">
        <v>13983229</v>
      </c>
      <c r="AH18" s="3">
        <f t="shared" ref="AH18:AH22" si="21">AG18/1000</f>
        <v>13983.228999999999</v>
      </c>
      <c r="AI18" s="3">
        <v>14207361</v>
      </c>
      <c r="AJ18" s="3">
        <f t="shared" si="14"/>
        <v>14207.361000000001</v>
      </c>
    </row>
    <row r="19" spans="1:36" x14ac:dyDescent="0.2">
      <c r="A19" s="1" t="s">
        <v>9</v>
      </c>
      <c r="B19" s="1">
        <v>164164.87599999999</v>
      </c>
      <c r="C19" s="1">
        <v>169601.29199999999</v>
      </c>
      <c r="D19" s="1">
        <v>166780.24400000001</v>
      </c>
      <c r="E19" s="1">
        <v>165372.09099999999</v>
      </c>
      <c r="F19" s="1">
        <v>170799.56400000001</v>
      </c>
      <c r="G19" s="1">
        <v>170412.791</v>
      </c>
      <c r="H19" s="1">
        <v>172875.13500000001</v>
      </c>
      <c r="I19" s="1">
        <v>178028.87299999999</v>
      </c>
      <c r="J19" s="1">
        <v>183671.424</v>
      </c>
      <c r="K19" s="1">
        <f t="shared" si="5"/>
        <v>188649.046</v>
      </c>
      <c r="L19" s="133">
        <f t="shared" si="15"/>
        <v>2.7100688237708677</v>
      </c>
      <c r="M19" s="133">
        <f t="shared" si="16"/>
        <v>14.914377908706863</v>
      </c>
      <c r="O19" s="3">
        <v>151107358</v>
      </c>
      <c r="P19" s="3">
        <f>O19/1000</f>
        <v>151107.35800000001</v>
      </c>
      <c r="Q19" s="3">
        <v>164164876</v>
      </c>
      <c r="R19" s="3">
        <f>Q19/1000</f>
        <v>164164.87599999999</v>
      </c>
      <c r="S19" s="90">
        <v>169601292</v>
      </c>
      <c r="T19" s="3">
        <f>S19/1000</f>
        <v>169601.29199999999</v>
      </c>
      <c r="U19" s="3">
        <v>166780244</v>
      </c>
      <c r="V19" s="3">
        <f t="shared" si="17"/>
        <v>166780.24400000001</v>
      </c>
      <c r="W19" s="3">
        <v>165372091</v>
      </c>
      <c r="X19" s="3">
        <f t="shared" ref="X19:X22" si="22">W19/1000</f>
        <v>165372.09099999999</v>
      </c>
      <c r="Y19" s="3">
        <v>170799564</v>
      </c>
      <c r="Z19" s="3">
        <f t="shared" si="9"/>
        <v>170799.56400000001</v>
      </c>
      <c r="AA19" s="3">
        <v>170412791</v>
      </c>
      <c r="AB19" s="3">
        <f t="shared" si="18"/>
        <v>170412.791</v>
      </c>
      <c r="AC19" s="3">
        <v>172875135</v>
      </c>
      <c r="AD19" s="3">
        <f t="shared" si="19"/>
        <v>172875.13500000001</v>
      </c>
      <c r="AE19" s="3">
        <v>178028873</v>
      </c>
      <c r="AF19" s="3">
        <f t="shared" si="20"/>
        <v>178028.87299999999</v>
      </c>
      <c r="AG19" s="3">
        <v>183671424</v>
      </c>
      <c r="AH19" s="3">
        <f t="shared" si="21"/>
        <v>183671.424</v>
      </c>
      <c r="AI19" s="3">
        <v>188649046</v>
      </c>
      <c r="AJ19" s="3">
        <f t="shared" si="14"/>
        <v>188649.046</v>
      </c>
    </row>
    <row r="20" spans="1:36" x14ac:dyDescent="0.2">
      <c r="A20" s="1" t="s">
        <v>10</v>
      </c>
      <c r="B20" s="1">
        <v>69915.161999999997</v>
      </c>
      <c r="C20" s="1">
        <v>68385.625</v>
      </c>
      <c r="D20" s="1">
        <v>68350.618000000002</v>
      </c>
      <c r="E20" s="1">
        <v>67156.013999999996</v>
      </c>
      <c r="F20" s="1">
        <v>69615.832999999999</v>
      </c>
      <c r="G20" s="1">
        <v>72848.292000000001</v>
      </c>
      <c r="H20" s="1">
        <v>75523.845000000001</v>
      </c>
      <c r="I20" s="1">
        <v>79750.778000000006</v>
      </c>
      <c r="J20" s="1">
        <v>80610.437999999995</v>
      </c>
      <c r="K20" s="1">
        <f t="shared" si="5"/>
        <v>81688.528000000006</v>
      </c>
      <c r="L20" s="133">
        <f t="shared" si="15"/>
        <v>1.3374074459191143</v>
      </c>
      <c r="M20" s="133">
        <f t="shared" si="16"/>
        <v>16.839503282564102</v>
      </c>
      <c r="O20" s="3">
        <v>64435162</v>
      </c>
      <c r="P20" s="3">
        <f>O20/1000</f>
        <v>64435.161999999997</v>
      </c>
      <c r="Q20" s="3">
        <v>69915162</v>
      </c>
      <c r="R20" s="3">
        <f>Q20/1000</f>
        <v>69915.161999999997</v>
      </c>
      <c r="S20" s="90">
        <v>68385625</v>
      </c>
      <c r="T20" s="3">
        <f>S20/1000</f>
        <v>68385.625</v>
      </c>
      <c r="U20" s="3">
        <v>68350618</v>
      </c>
      <c r="V20" s="3">
        <f t="shared" si="17"/>
        <v>68350.618000000002</v>
      </c>
      <c r="W20" s="3">
        <v>67156014</v>
      </c>
      <c r="X20" s="3">
        <f t="shared" si="22"/>
        <v>67156.013999999996</v>
      </c>
      <c r="Y20" s="3">
        <v>69615833</v>
      </c>
      <c r="Z20" s="3">
        <f t="shared" si="9"/>
        <v>69615.832999999999</v>
      </c>
      <c r="AA20" s="3">
        <v>72848292</v>
      </c>
      <c r="AB20" s="3">
        <f t="shared" si="18"/>
        <v>72848.292000000001</v>
      </c>
      <c r="AC20" s="3">
        <v>75523845</v>
      </c>
      <c r="AD20" s="3">
        <f t="shared" si="19"/>
        <v>75523.845000000001</v>
      </c>
      <c r="AE20" s="3">
        <v>79750778</v>
      </c>
      <c r="AF20" s="3">
        <f t="shared" si="20"/>
        <v>79750.778000000006</v>
      </c>
      <c r="AG20" s="3">
        <v>80610438</v>
      </c>
      <c r="AH20" s="3">
        <f t="shared" si="21"/>
        <v>80610.437999999995</v>
      </c>
      <c r="AI20" s="3">
        <v>81688528</v>
      </c>
      <c r="AJ20" s="3">
        <f t="shared" si="14"/>
        <v>81688.528000000006</v>
      </c>
    </row>
    <row r="21" spans="1:36" x14ac:dyDescent="0.2">
      <c r="A21" s="1" t="s">
        <v>11</v>
      </c>
      <c r="B21" s="1">
        <v>138466.10000999999</v>
      </c>
      <c r="C21" s="1">
        <v>145093.20000000001</v>
      </c>
      <c r="D21" s="1">
        <v>145296.6</v>
      </c>
      <c r="E21" s="1">
        <v>145620.70000000001</v>
      </c>
      <c r="F21" s="1">
        <v>153957.20000000001</v>
      </c>
      <c r="G21" s="1">
        <v>156862</v>
      </c>
      <c r="H21" s="1">
        <v>161921.60000000001</v>
      </c>
      <c r="I21" s="1">
        <v>166121.1</v>
      </c>
      <c r="J21" s="1">
        <v>170604.5</v>
      </c>
      <c r="K21" s="1">
        <f t="shared" si="5"/>
        <v>175509.06</v>
      </c>
      <c r="L21" s="133">
        <f t="shared" si="15"/>
        <v>2.8748127980211526</v>
      </c>
      <c r="M21" s="133">
        <f t="shared" si="16"/>
        <v>26.752367537848446</v>
      </c>
      <c r="O21" s="3">
        <v>135856000</v>
      </c>
      <c r="P21" s="3">
        <f>O21/1000</f>
        <v>135856</v>
      </c>
      <c r="Q21" s="3">
        <v>138466100.00999999</v>
      </c>
      <c r="R21" s="3">
        <f>Q21/1000</f>
        <v>138466.10000999999</v>
      </c>
      <c r="S21" s="90">
        <v>145093200</v>
      </c>
      <c r="T21" s="3">
        <f>S21/1000</f>
        <v>145093.20000000001</v>
      </c>
      <c r="U21" s="3">
        <v>145296600</v>
      </c>
      <c r="V21" s="3">
        <f t="shared" si="17"/>
        <v>145296.6</v>
      </c>
      <c r="W21" s="3">
        <v>145620700</v>
      </c>
      <c r="X21" s="3">
        <f t="shared" si="22"/>
        <v>145620.70000000001</v>
      </c>
      <c r="Y21" s="3">
        <v>153957200</v>
      </c>
      <c r="Z21" s="3">
        <f t="shared" si="9"/>
        <v>153957.20000000001</v>
      </c>
      <c r="AA21" s="3">
        <v>156862000</v>
      </c>
      <c r="AB21" s="3">
        <f t="shared" si="18"/>
        <v>156862</v>
      </c>
      <c r="AC21" s="3">
        <v>161921600</v>
      </c>
      <c r="AD21" s="3">
        <f t="shared" si="19"/>
        <v>161921.60000000001</v>
      </c>
      <c r="AE21" s="3">
        <v>166121100</v>
      </c>
      <c r="AF21" s="3">
        <f t="shared" si="20"/>
        <v>166121.1</v>
      </c>
      <c r="AG21" s="3">
        <v>170604500</v>
      </c>
      <c r="AH21" s="3">
        <f t="shared" si="21"/>
        <v>170604.5</v>
      </c>
      <c r="AI21" s="3">
        <v>175509060</v>
      </c>
      <c r="AJ21" s="3">
        <f t="shared" si="14"/>
        <v>175509.06</v>
      </c>
    </row>
    <row r="22" spans="1:36" x14ac:dyDescent="0.2">
      <c r="A22" s="1" t="s">
        <v>12</v>
      </c>
      <c r="B22" s="1">
        <v>17473.3</v>
      </c>
      <c r="C22" s="1">
        <v>17034.816999999999</v>
      </c>
      <c r="D22" s="1">
        <v>17389.544999999998</v>
      </c>
      <c r="E22" s="1">
        <v>16481.887999999999</v>
      </c>
      <c r="F22" s="1">
        <v>17963.317999999999</v>
      </c>
      <c r="G22" s="1">
        <v>18359.68</v>
      </c>
      <c r="H22" s="1">
        <v>18531.906999999999</v>
      </c>
      <c r="I22" s="1">
        <v>18963.335999999999</v>
      </c>
      <c r="J22" s="1">
        <v>18938.559000000001</v>
      </c>
      <c r="K22" s="1">
        <f t="shared" si="5"/>
        <v>19120.528999999999</v>
      </c>
      <c r="L22" s="133">
        <f t="shared" si="15"/>
        <v>0.96084395861373362</v>
      </c>
      <c r="M22" s="133">
        <f t="shared" si="16"/>
        <v>9.4271202348726302</v>
      </c>
      <c r="O22" s="3">
        <v>16669686</v>
      </c>
      <c r="P22" s="3">
        <f>O22/1000</f>
        <v>16669.686000000002</v>
      </c>
      <c r="Q22" s="3">
        <v>17473300</v>
      </c>
      <c r="R22" s="3">
        <f>Q22/1000</f>
        <v>17473.3</v>
      </c>
      <c r="S22" s="90">
        <v>17034817</v>
      </c>
      <c r="T22" s="3">
        <f>S22/1000</f>
        <v>17034.816999999999</v>
      </c>
      <c r="U22" s="3">
        <v>17389545</v>
      </c>
      <c r="V22" s="3">
        <f t="shared" si="17"/>
        <v>17389.544999999998</v>
      </c>
      <c r="W22" s="3">
        <v>16481888</v>
      </c>
      <c r="X22" s="3">
        <f t="shared" si="22"/>
        <v>16481.887999999999</v>
      </c>
      <c r="Y22" s="3">
        <v>17963318</v>
      </c>
      <c r="Z22" s="3">
        <f t="shared" si="9"/>
        <v>17963.317999999999</v>
      </c>
      <c r="AA22" s="3">
        <v>18359680</v>
      </c>
      <c r="AB22" s="3">
        <f t="shared" si="18"/>
        <v>18359.68</v>
      </c>
      <c r="AC22" s="3">
        <v>18531907</v>
      </c>
      <c r="AD22" s="3">
        <f t="shared" si="19"/>
        <v>18531.906999999999</v>
      </c>
      <c r="AE22" s="3">
        <v>18963336</v>
      </c>
      <c r="AF22" s="3">
        <f t="shared" si="20"/>
        <v>18963.335999999999</v>
      </c>
      <c r="AG22" s="3">
        <v>18938559</v>
      </c>
      <c r="AH22" s="3">
        <f t="shared" si="21"/>
        <v>18938.559000000001</v>
      </c>
      <c r="AI22" s="3">
        <v>19120529</v>
      </c>
      <c r="AJ22" s="3">
        <f t="shared" si="14"/>
        <v>19120.528999999999</v>
      </c>
    </row>
    <row r="23" spans="1:36" x14ac:dyDescent="0.2">
      <c r="L23" s="133"/>
      <c r="M23" s="133"/>
      <c r="S23" s="154"/>
    </row>
    <row r="24" spans="1:36" x14ac:dyDescent="0.2">
      <c r="A24" s="1" t="s">
        <v>13</v>
      </c>
      <c r="B24" s="1">
        <v>238250.80899000002</v>
      </c>
      <c r="C24" s="1">
        <v>221957.26500000001</v>
      </c>
      <c r="D24" s="1">
        <v>223501.99100000001</v>
      </c>
      <c r="E24" s="1">
        <v>230794.715</v>
      </c>
      <c r="F24" s="1">
        <v>224522.58799999999</v>
      </c>
      <c r="G24" s="1">
        <v>227713.1</v>
      </c>
      <c r="H24" s="1">
        <v>229533.83199999999</v>
      </c>
      <c r="I24" s="1">
        <v>249364.41247000001</v>
      </c>
      <c r="J24" s="1">
        <v>257432.72700000001</v>
      </c>
      <c r="K24" s="1">
        <f t="shared" si="5"/>
        <v>260826.62299999999</v>
      </c>
      <c r="L24" s="133">
        <f t="shared" ref="L24:L28" si="23">(K24-J24)*100/J24</f>
        <v>1.3183622919862783</v>
      </c>
      <c r="M24" s="133">
        <f t="shared" ref="M24:M28" si="24">(K24-B24)*100/B24</f>
        <v>9.4756505153976356</v>
      </c>
      <c r="O24" s="3">
        <v>228388007.22999999</v>
      </c>
      <c r="P24" s="3">
        <f>O24/1000</f>
        <v>228388.00722999999</v>
      </c>
      <c r="Q24" s="3">
        <v>238250808.99000001</v>
      </c>
      <c r="R24" s="3">
        <f>Q24/1000</f>
        <v>238250.80899000002</v>
      </c>
      <c r="S24" s="154">
        <v>221957265</v>
      </c>
      <c r="T24" s="3">
        <f>S24/1000</f>
        <v>221957.26500000001</v>
      </c>
      <c r="U24" s="3">
        <v>223501991</v>
      </c>
      <c r="V24" s="3">
        <f t="shared" ref="V24:V28" si="25">U24/1000</f>
        <v>223501.99100000001</v>
      </c>
      <c r="W24" s="3">
        <v>230794715</v>
      </c>
      <c r="X24" s="3">
        <f>W24/1000</f>
        <v>230794.715</v>
      </c>
      <c r="Y24" s="3">
        <v>224522588</v>
      </c>
      <c r="Z24" s="3">
        <f t="shared" si="9"/>
        <v>224522.58799999999</v>
      </c>
      <c r="AA24" s="3">
        <v>227713100</v>
      </c>
      <c r="AB24" s="3">
        <f t="shared" ref="AB24" si="26">AA24/1000</f>
        <v>227713.1</v>
      </c>
      <c r="AC24" s="3">
        <v>229533832</v>
      </c>
      <c r="AD24" s="3">
        <f t="shared" ref="AD24" si="27">AC24/1000</f>
        <v>229533.83199999999</v>
      </c>
      <c r="AE24" s="3">
        <v>249364412.47</v>
      </c>
      <c r="AF24" s="3">
        <f t="shared" ref="AF24" si="28">AE24/1000</f>
        <v>249364.41247000001</v>
      </c>
      <c r="AG24" s="3">
        <v>257432727</v>
      </c>
      <c r="AH24" s="3">
        <f t="shared" ref="AH24:AH28" si="29">AG24/1000</f>
        <v>257432.72700000001</v>
      </c>
      <c r="AI24" s="3">
        <v>260826623</v>
      </c>
      <c r="AJ24" s="3">
        <f t="shared" si="14"/>
        <v>260826.62299999999</v>
      </c>
    </row>
    <row r="25" spans="1:36" x14ac:dyDescent="0.2">
      <c r="A25" s="1" t="s">
        <v>14</v>
      </c>
      <c r="B25" s="1">
        <v>22773.73486</v>
      </c>
      <c r="C25" s="1">
        <v>23292.92914</v>
      </c>
      <c r="D25" s="1">
        <v>23386.980760000002</v>
      </c>
      <c r="E25" s="1">
        <v>24870.0661</v>
      </c>
      <c r="F25" s="1">
        <v>26042.36492</v>
      </c>
      <c r="G25" s="1">
        <v>26201.544000000002</v>
      </c>
      <c r="H25" s="1">
        <v>26724.278999999999</v>
      </c>
      <c r="I25" s="1">
        <v>26639.95089</v>
      </c>
      <c r="J25" s="1">
        <v>27424.902999999998</v>
      </c>
      <c r="K25" s="1">
        <f t="shared" si="5"/>
        <v>27314.472000000002</v>
      </c>
      <c r="L25" s="133">
        <f t="shared" si="23"/>
        <v>-0.40266687543068747</v>
      </c>
      <c r="M25" s="133">
        <f t="shared" si="24"/>
        <v>19.93848250150393</v>
      </c>
      <c r="O25" s="3">
        <v>21900167.98</v>
      </c>
      <c r="P25" s="3">
        <f>O25/1000</f>
        <v>21900.167980000002</v>
      </c>
      <c r="Q25" s="3">
        <v>22773734.859999999</v>
      </c>
      <c r="R25" s="3">
        <f>Q25/1000</f>
        <v>22773.73486</v>
      </c>
      <c r="S25" s="154">
        <v>23292929.140000001</v>
      </c>
      <c r="T25" s="3">
        <f>S25/1000</f>
        <v>23292.92914</v>
      </c>
      <c r="U25" s="3">
        <v>23386980.760000002</v>
      </c>
      <c r="V25" s="3">
        <f t="shared" si="25"/>
        <v>23386.980760000002</v>
      </c>
      <c r="W25" s="3">
        <v>24870066.100000001</v>
      </c>
      <c r="X25" s="3">
        <f t="shared" ref="X25:X28" si="30">W25/1000</f>
        <v>24870.0661</v>
      </c>
      <c r="Y25" s="3">
        <v>26042364.920000002</v>
      </c>
      <c r="Z25" s="3">
        <f t="shared" si="9"/>
        <v>26042.36492</v>
      </c>
      <c r="AA25" s="3">
        <v>26201544</v>
      </c>
      <c r="AB25" s="3">
        <f t="shared" si="18"/>
        <v>26201.544000000002</v>
      </c>
      <c r="AC25" s="3">
        <v>26724279</v>
      </c>
      <c r="AD25" s="3">
        <f t="shared" si="19"/>
        <v>26724.278999999999</v>
      </c>
      <c r="AE25" s="3">
        <v>26639950.890000001</v>
      </c>
      <c r="AF25" s="3">
        <f t="shared" si="20"/>
        <v>26639.95089</v>
      </c>
      <c r="AG25" s="3">
        <v>27424903</v>
      </c>
      <c r="AH25" s="3">
        <f t="shared" si="29"/>
        <v>27424.902999999998</v>
      </c>
      <c r="AI25" s="3">
        <v>27314472</v>
      </c>
      <c r="AJ25" s="3">
        <f t="shared" si="14"/>
        <v>27314.472000000002</v>
      </c>
    </row>
    <row r="26" spans="1:36" x14ac:dyDescent="0.2">
      <c r="A26" s="1" t="s">
        <v>15</v>
      </c>
      <c r="B26" s="1">
        <v>206978.734</v>
      </c>
      <c r="C26" s="1">
        <v>210414.8</v>
      </c>
      <c r="D26" s="1">
        <v>211067.38800000001</v>
      </c>
      <c r="E26" s="1">
        <v>217782.34400000001</v>
      </c>
      <c r="F26" s="1">
        <v>219821.36799999999</v>
      </c>
      <c r="G26" s="1">
        <v>221300.72899999999</v>
      </c>
      <c r="H26" s="1">
        <v>223667.302</v>
      </c>
      <c r="I26" s="1">
        <v>228208.97099999999</v>
      </c>
      <c r="J26" s="1">
        <v>233534.50399999999</v>
      </c>
      <c r="K26" s="1">
        <f t="shared" si="5"/>
        <v>238715.64499999999</v>
      </c>
      <c r="L26" s="133">
        <f t="shared" si="23"/>
        <v>2.2185762323155482</v>
      </c>
      <c r="M26" s="133">
        <f t="shared" si="24"/>
        <v>15.333416330587852</v>
      </c>
      <c r="O26" s="3">
        <v>199614800</v>
      </c>
      <c r="P26" s="3">
        <f>O26/1000</f>
        <v>199614.8</v>
      </c>
      <c r="Q26" s="3">
        <v>206978734</v>
      </c>
      <c r="R26" s="3">
        <f>Q26/1000</f>
        <v>206978.734</v>
      </c>
      <c r="S26" s="154">
        <v>210414800</v>
      </c>
      <c r="T26" s="3">
        <f>S26/1000</f>
        <v>210414.8</v>
      </c>
      <c r="U26" s="3">
        <v>211067388</v>
      </c>
      <c r="V26" s="3">
        <f t="shared" si="25"/>
        <v>211067.38800000001</v>
      </c>
      <c r="W26" s="3">
        <v>217782344</v>
      </c>
      <c r="X26" s="3">
        <f t="shared" si="30"/>
        <v>217782.34400000001</v>
      </c>
      <c r="Y26" s="3">
        <v>219821368</v>
      </c>
      <c r="Z26" s="3">
        <f t="shared" si="9"/>
        <v>219821.36799999999</v>
      </c>
      <c r="AA26" s="3">
        <v>221300729</v>
      </c>
      <c r="AB26" s="3">
        <f t="shared" si="18"/>
        <v>221300.72899999999</v>
      </c>
      <c r="AC26" s="3">
        <v>223667302</v>
      </c>
      <c r="AD26" s="3">
        <f t="shared" si="19"/>
        <v>223667.302</v>
      </c>
      <c r="AE26" s="3">
        <v>228208971</v>
      </c>
      <c r="AF26" s="3">
        <f t="shared" si="20"/>
        <v>228208.97099999999</v>
      </c>
      <c r="AG26" s="3">
        <v>233534504</v>
      </c>
      <c r="AH26" s="3">
        <f t="shared" si="29"/>
        <v>233534.50399999999</v>
      </c>
      <c r="AI26" s="3">
        <v>238715645</v>
      </c>
      <c r="AJ26" s="3">
        <f t="shared" si="14"/>
        <v>238715.64499999999</v>
      </c>
    </row>
    <row r="27" spans="1:36" x14ac:dyDescent="0.2">
      <c r="A27" s="1" t="s">
        <v>16</v>
      </c>
      <c r="B27" s="1">
        <v>454794.61</v>
      </c>
      <c r="C27" s="1">
        <v>457560.424</v>
      </c>
      <c r="D27" s="1">
        <v>464708.788</v>
      </c>
      <c r="E27" s="1">
        <v>467617.04100000003</v>
      </c>
      <c r="F27" s="1">
        <v>482384.81800000003</v>
      </c>
      <c r="G27" s="1">
        <v>497485.71899999998</v>
      </c>
      <c r="H27" s="1">
        <v>530439.86100000003</v>
      </c>
      <c r="I27" s="1">
        <v>544144.62800000003</v>
      </c>
      <c r="J27" s="1">
        <v>562260.25300000003</v>
      </c>
      <c r="K27" s="1">
        <f t="shared" si="5"/>
        <v>572871.65500000003</v>
      </c>
      <c r="L27" s="133">
        <f t="shared" si="23"/>
        <v>1.8872758555102775</v>
      </c>
      <c r="M27" s="133">
        <f t="shared" si="24"/>
        <v>25.962718643477334</v>
      </c>
      <c r="O27" s="3">
        <v>427176316</v>
      </c>
      <c r="P27" s="3">
        <f>O27/1000</f>
        <v>427176.31599999999</v>
      </c>
      <c r="Q27" s="3">
        <v>454794610</v>
      </c>
      <c r="R27" s="3">
        <f>Q27/1000</f>
        <v>454794.61</v>
      </c>
      <c r="S27" s="154">
        <v>457560424</v>
      </c>
      <c r="T27" s="3">
        <f>S27/1000</f>
        <v>457560.424</v>
      </c>
      <c r="U27" s="3">
        <v>464708788</v>
      </c>
      <c r="V27" s="3">
        <f t="shared" si="25"/>
        <v>464708.788</v>
      </c>
      <c r="W27" s="3">
        <v>467617041</v>
      </c>
      <c r="X27" s="3">
        <f t="shared" si="30"/>
        <v>467617.04100000003</v>
      </c>
      <c r="Y27" s="3">
        <v>482384818</v>
      </c>
      <c r="Z27" s="3">
        <f t="shared" si="9"/>
        <v>482384.81800000003</v>
      </c>
      <c r="AA27" s="3">
        <v>497485719</v>
      </c>
      <c r="AB27" s="3">
        <f t="shared" si="18"/>
        <v>497485.71899999998</v>
      </c>
      <c r="AC27" s="3">
        <v>530439861</v>
      </c>
      <c r="AD27" s="3">
        <f t="shared" si="19"/>
        <v>530439.86100000003</v>
      </c>
      <c r="AE27" s="3">
        <v>544144628</v>
      </c>
      <c r="AF27" s="3">
        <f t="shared" si="20"/>
        <v>544144.62800000003</v>
      </c>
      <c r="AG27" s="3">
        <v>562260253</v>
      </c>
      <c r="AH27" s="3">
        <f t="shared" si="29"/>
        <v>562260.25300000003</v>
      </c>
      <c r="AI27" s="3">
        <v>572871655</v>
      </c>
      <c r="AJ27" s="3">
        <f t="shared" si="14"/>
        <v>572871.65500000003</v>
      </c>
    </row>
    <row r="28" spans="1:36" x14ac:dyDescent="0.2">
      <c r="A28" s="1" t="s">
        <v>17</v>
      </c>
      <c r="B28" s="1">
        <v>17217</v>
      </c>
      <c r="C28" s="1">
        <v>17194.705999999998</v>
      </c>
      <c r="D28" s="1">
        <v>17119.319</v>
      </c>
      <c r="E28" s="1">
        <v>16128.111999999999</v>
      </c>
      <c r="F28" s="1">
        <v>17362.758000000002</v>
      </c>
      <c r="G28" s="1">
        <v>17196.312000000002</v>
      </c>
      <c r="H28" s="1">
        <v>17208.276999999998</v>
      </c>
      <c r="I28" s="1">
        <v>17432.02</v>
      </c>
      <c r="J28" s="1">
        <v>17112.378000000001</v>
      </c>
      <c r="K28" s="1">
        <f t="shared" si="5"/>
        <v>17225.280649999997</v>
      </c>
      <c r="L28" s="133">
        <f t="shared" si="23"/>
        <v>0.65977183299712261</v>
      </c>
      <c r="M28" s="133">
        <f t="shared" si="24"/>
        <v>4.8095777429267392E-2</v>
      </c>
      <c r="O28" s="3">
        <v>16217000</v>
      </c>
      <c r="P28" s="3">
        <f>O28/1000</f>
        <v>16217</v>
      </c>
      <c r="Q28" s="3">
        <v>17217000</v>
      </c>
      <c r="R28" s="3">
        <f>Q28/1000</f>
        <v>17217</v>
      </c>
      <c r="S28" s="154">
        <v>17194706</v>
      </c>
      <c r="T28" s="3">
        <f>S28/1000</f>
        <v>17194.705999999998</v>
      </c>
      <c r="U28" s="3">
        <v>17119319</v>
      </c>
      <c r="V28" s="3">
        <f t="shared" si="25"/>
        <v>17119.319</v>
      </c>
      <c r="W28" s="3">
        <v>16128112</v>
      </c>
      <c r="X28" s="3">
        <f t="shared" si="30"/>
        <v>16128.111999999999</v>
      </c>
      <c r="Y28" s="3">
        <v>17362758</v>
      </c>
      <c r="Z28" s="3">
        <f t="shared" si="9"/>
        <v>17362.758000000002</v>
      </c>
      <c r="AA28" s="3">
        <v>17196312</v>
      </c>
      <c r="AB28" s="3">
        <f t="shared" si="18"/>
        <v>17196.312000000002</v>
      </c>
      <c r="AC28" s="3">
        <v>17208277</v>
      </c>
      <c r="AD28" s="3">
        <f t="shared" si="19"/>
        <v>17208.276999999998</v>
      </c>
      <c r="AE28" s="3">
        <v>17432020</v>
      </c>
      <c r="AF28" s="3">
        <f t="shared" si="20"/>
        <v>17432.02</v>
      </c>
      <c r="AG28" s="3">
        <v>17112378</v>
      </c>
      <c r="AH28" s="3">
        <f t="shared" si="29"/>
        <v>17112.378000000001</v>
      </c>
      <c r="AI28" s="3">
        <v>17225280.649999999</v>
      </c>
      <c r="AJ28" s="3">
        <f t="shared" si="14"/>
        <v>17225.280649999997</v>
      </c>
    </row>
    <row r="29" spans="1:36" x14ac:dyDescent="0.2">
      <c r="L29" s="133"/>
      <c r="M29" s="133"/>
      <c r="S29" s="154"/>
    </row>
    <row r="30" spans="1:36" x14ac:dyDescent="0.2">
      <c r="A30" s="1" t="s">
        <v>18</v>
      </c>
      <c r="B30" s="1">
        <v>1513763.86048</v>
      </c>
      <c r="C30" s="1">
        <v>1428500.9697700001</v>
      </c>
      <c r="D30" s="1">
        <v>1415260.32064</v>
      </c>
      <c r="E30" s="1">
        <v>1370271.3922899999</v>
      </c>
      <c r="F30" s="1">
        <v>1419639.4509999999</v>
      </c>
      <c r="G30" s="1">
        <v>1448376.344</v>
      </c>
      <c r="H30" s="1">
        <v>1476981.0589999999</v>
      </c>
      <c r="I30" s="1">
        <v>1507704.5819999999</v>
      </c>
      <c r="J30" s="1">
        <v>1619171.5126800002</v>
      </c>
      <c r="K30" s="1">
        <f t="shared" si="5"/>
        <v>1672464.5828800001</v>
      </c>
      <c r="L30" s="133">
        <f t="shared" ref="L30:L34" si="31">(K30-J30)*100/J30</f>
        <v>3.2913789418016006</v>
      </c>
      <c r="M30" s="133">
        <f t="shared" ref="M30:M34" si="32">(K30-B30)*100/B30</f>
        <v>10.483849333652186</v>
      </c>
      <c r="O30" s="3">
        <v>1449834862</v>
      </c>
      <c r="P30" s="3">
        <f>O30/1000</f>
        <v>1449834.862</v>
      </c>
      <c r="Q30" s="3">
        <v>1513763860.48</v>
      </c>
      <c r="R30" s="3">
        <f>Q30/1000</f>
        <v>1513763.86048</v>
      </c>
      <c r="S30" s="154">
        <v>1428500969.77</v>
      </c>
      <c r="T30" s="3">
        <f>S30/1000</f>
        <v>1428500.9697700001</v>
      </c>
      <c r="U30" s="3">
        <v>1415260320.6400001</v>
      </c>
      <c r="V30" s="3">
        <f t="shared" ref="V30:V34" si="33">U30/1000</f>
        <v>1415260.32064</v>
      </c>
      <c r="W30" s="3">
        <v>1370271392.29</v>
      </c>
      <c r="X30" s="3">
        <f>W30/1000</f>
        <v>1370271.3922899999</v>
      </c>
      <c r="Y30" s="3">
        <v>1419639451</v>
      </c>
      <c r="Z30" s="3">
        <f t="shared" si="9"/>
        <v>1419639.4509999999</v>
      </c>
      <c r="AA30" s="3">
        <v>1448376344</v>
      </c>
      <c r="AB30" s="3">
        <f t="shared" ref="AB30" si="34">AA30/1000</f>
        <v>1448376.344</v>
      </c>
      <c r="AC30" s="3">
        <v>1476981059</v>
      </c>
      <c r="AD30" s="3">
        <f t="shared" ref="AD30" si="35">AC30/1000</f>
        <v>1476981.0589999999</v>
      </c>
      <c r="AE30" s="3">
        <v>1507704582</v>
      </c>
      <c r="AF30" s="3">
        <f t="shared" ref="AF30" si="36">AE30/1000</f>
        <v>1507704.5819999999</v>
      </c>
      <c r="AG30" s="3">
        <v>1619171512.6800001</v>
      </c>
      <c r="AH30" s="3">
        <f t="shared" ref="AH30:AH34" si="37">AG30/1000</f>
        <v>1619171.5126800002</v>
      </c>
      <c r="AI30" s="3">
        <v>1672464582.8800001</v>
      </c>
      <c r="AJ30" s="3">
        <f t="shared" si="14"/>
        <v>1672464.5828800001</v>
      </c>
    </row>
    <row r="31" spans="1:36" x14ac:dyDescent="0.2">
      <c r="A31" s="1" t="s">
        <v>19</v>
      </c>
      <c r="B31" s="1">
        <v>594493.21180999989</v>
      </c>
      <c r="C31" s="1">
        <v>616311.97604999994</v>
      </c>
      <c r="D31" s="1">
        <v>598152.97573000006</v>
      </c>
      <c r="E31" s="1">
        <v>598027.88478999992</v>
      </c>
      <c r="F31" s="1">
        <v>633292.01912999991</v>
      </c>
      <c r="G31" s="1">
        <v>624259.95156000007</v>
      </c>
      <c r="H31" s="1">
        <v>630744.52812000003</v>
      </c>
      <c r="I31" s="1">
        <v>669733.02475999983</v>
      </c>
      <c r="J31" s="1">
        <v>698930.22383999988</v>
      </c>
      <c r="K31" s="1">
        <f t="shared" si="5"/>
        <v>740509.64033000008</v>
      </c>
      <c r="L31" s="133">
        <f t="shared" si="31"/>
        <v>5.9490082231039167</v>
      </c>
      <c r="M31" s="133">
        <f t="shared" si="32"/>
        <v>24.561496350048664</v>
      </c>
      <c r="O31" s="3">
        <v>584463226.17999995</v>
      </c>
      <c r="P31" s="3">
        <f>O31/1000</f>
        <v>584463.22618</v>
      </c>
      <c r="Q31" s="3">
        <v>594493211.80999994</v>
      </c>
      <c r="R31" s="3">
        <f>Q31/1000</f>
        <v>594493.21180999989</v>
      </c>
      <c r="S31" s="154">
        <v>616311976.04999995</v>
      </c>
      <c r="T31" s="3">
        <f>S31/1000</f>
        <v>616311.97604999994</v>
      </c>
      <c r="U31" s="3">
        <v>598152975.73000002</v>
      </c>
      <c r="V31" s="3">
        <f t="shared" si="33"/>
        <v>598152.97573000006</v>
      </c>
      <c r="W31" s="3">
        <v>598027884.78999996</v>
      </c>
      <c r="X31" s="3">
        <f t="shared" ref="X31:X34" si="38">W31/1000</f>
        <v>598027.88478999992</v>
      </c>
      <c r="Y31" s="3">
        <v>633292019.12999988</v>
      </c>
      <c r="Z31" s="3">
        <f t="shared" si="9"/>
        <v>633292.01912999991</v>
      </c>
      <c r="AA31" s="3">
        <v>624259951.56000006</v>
      </c>
      <c r="AB31" s="3">
        <f t="shared" si="18"/>
        <v>624259.95156000007</v>
      </c>
      <c r="AC31" s="3">
        <v>630744528.12</v>
      </c>
      <c r="AD31" s="3">
        <f t="shared" si="19"/>
        <v>630744.52812000003</v>
      </c>
      <c r="AE31" s="3">
        <v>669733024.75999987</v>
      </c>
      <c r="AF31" s="3">
        <f t="shared" si="20"/>
        <v>669733.02475999983</v>
      </c>
      <c r="AG31" s="3">
        <v>698930223.83999991</v>
      </c>
      <c r="AH31" s="3">
        <f t="shared" si="37"/>
        <v>698930.22383999988</v>
      </c>
      <c r="AI31" s="3">
        <v>740509640.33000004</v>
      </c>
      <c r="AJ31" s="3">
        <f t="shared" si="14"/>
        <v>740509.64033000008</v>
      </c>
    </row>
    <row r="32" spans="1:36" x14ac:dyDescent="0.2">
      <c r="A32" s="1" t="s">
        <v>20</v>
      </c>
      <c r="B32" s="1">
        <v>47176.25</v>
      </c>
      <c r="C32" s="1">
        <v>47465.625</v>
      </c>
      <c r="D32" s="1">
        <v>47957.462</v>
      </c>
      <c r="E32" s="1">
        <v>43528.031999999999</v>
      </c>
      <c r="F32" s="1">
        <v>44860.050999999999</v>
      </c>
      <c r="G32" s="1">
        <v>48131.684000000001</v>
      </c>
      <c r="H32" s="1">
        <v>51228.247000000003</v>
      </c>
      <c r="I32" s="1">
        <v>52850.292999999998</v>
      </c>
      <c r="J32" s="1">
        <v>54187.292999999998</v>
      </c>
      <c r="K32" s="1">
        <f t="shared" si="5"/>
        <v>55495.260999999999</v>
      </c>
      <c r="L32" s="133">
        <f t="shared" si="31"/>
        <v>2.4137909970885625</v>
      </c>
      <c r="M32" s="133">
        <f t="shared" si="32"/>
        <v>17.633896293155981</v>
      </c>
      <c r="O32" s="3">
        <v>43940413</v>
      </c>
      <c r="P32" s="3">
        <f>O32/1000</f>
        <v>43940.413</v>
      </c>
      <c r="Q32" s="3">
        <v>47176250</v>
      </c>
      <c r="R32" s="3">
        <f>Q32/1000</f>
        <v>47176.25</v>
      </c>
      <c r="S32" s="154">
        <v>47465625</v>
      </c>
      <c r="T32" s="3">
        <f>S32/1000</f>
        <v>47465.625</v>
      </c>
      <c r="U32" s="3">
        <v>47957462</v>
      </c>
      <c r="V32" s="3">
        <f t="shared" si="33"/>
        <v>47957.462</v>
      </c>
      <c r="W32" s="3">
        <v>43528032</v>
      </c>
      <c r="X32" s="3">
        <f t="shared" si="38"/>
        <v>43528.031999999999</v>
      </c>
      <c r="Y32" s="3">
        <v>44860051</v>
      </c>
      <c r="Z32" s="3">
        <f t="shared" si="9"/>
        <v>44860.050999999999</v>
      </c>
      <c r="AA32" s="3">
        <v>48131684</v>
      </c>
      <c r="AB32" s="3">
        <f t="shared" si="18"/>
        <v>48131.684000000001</v>
      </c>
      <c r="AC32" s="3">
        <v>51228247</v>
      </c>
      <c r="AD32" s="3">
        <f t="shared" si="19"/>
        <v>51228.247000000003</v>
      </c>
      <c r="AE32" s="3">
        <v>52850293</v>
      </c>
      <c r="AF32" s="3">
        <f t="shared" si="20"/>
        <v>52850.292999999998</v>
      </c>
      <c r="AG32" s="3">
        <v>54187293</v>
      </c>
      <c r="AH32" s="3">
        <f t="shared" si="37"/>
        <v>54187.292999999998</v>
      </c>
      <c r="AI32" s="3">
        <v>55495261</v>
      </c>
      <c r="AJ32" s="3">
        <f t="shared" si="14"/>
        <v>55495.260999999999</v>
      </c>
    </row>
    <row r="33" spans="1:36" x14ac:dyDescent="0.2">
      <c r="A33" s="1" t="s">
        <v>21</v>
      </c>
      <c r="B33" s="1">
        <v>80138.191999999995</v>
      </c>
      <c r="C33" s="1">
        <v>79195.101999999999</v>
      </c>
      <c r="D33" s="1">
        <v>76000</v>
      </c>
      <c r="E33" s="1">
        <v>77045.86</v>
      </c>
      <c r="F33" s="1">
        <v>85757.054439999993</v>
      </c>
      <c r="G33" s="1">
        <v>89910.98</v>
      </c>
      <c r="H33" s="1">
        <v>93910.979000000007</v>
      </c>
      <c r="I33" s="1">
        <v>98015.001000000004</v>
      </c>
      <c r="J33" s="1">
        <v>102690.393</v>
      </c>
      <c r="K33" s="1">
        <f t="shared" si="5"/>
        <v>102189.94</v>
      </c>
      <c r="L33" s="133">
        <f t="shared" si="31"/>
        <v>-0.48734159581996545</v>
      </c>
      <c r="M33" s="133">
        <f t="shared" si="32"/>
        <v>27.517151871856566</v>
      </c>
      <c r="O33" s="3">
        <v>76000000</v>
      </c>
      <c r="P33" s="3">
        <f>O33/1000</f>
        <v>76000</v>
      </c>
      <c r="Q33" s="3">
        <v>80138192</v>
      </c>
      <c r="R33" s="3">
        <f>Q33/1000</f>
        <v>80138.191999999995</v>
      </c>
      <c r="S33" s="154">
        <v>79195102</v>
      </c>
      <c r="T33" s="3">
        <f>S33/1000</f>
        <v>79195.101999999999</v>
      </c>
      <c r="U33" s="3">
        <v>76000000</v>
      </c>
      <c r="V33" s="3">
        <f t="shared" si="33"/>
        <v>76000</v>
      </c>
      <c r="W33" s="3">
        <v>77045860</v>
      </c>
      <c r="X33" s="3">
        <f t="shared" si="38"/>
        <v>77045.86</v>
      </c>
      <c r="Y33" s="3">
        <v>85757054.439999998</v>
      </c>
      <c r="Z33" s="3">
        <f t="shared" si="9"/>
        <v>85757.054439999993</v>
      </c>
      <c r="AA33" s="3">
        <v>89910980</v>
      </c>
      <c r="AB33" s="3">
        <f t="shared" si="18"/>
        <v>89910.98</v>
      </c>
      <c r="AC33" s="3">
        <v>93910979</v>
      </c>
      <c r="AD33" s="3">
        <f t="shared" si="19"/>
        <v>93910.979000000007</v>
      </c>
      <c r="AE33" s="3">
        <v>98015001</v>
      </c>
      <c r="AF33" s="3">
        <f t="shared" si="20"/>
        <v>98015.001000000004</v>
      </c>
      <c r="AG33" s="3">
        <v>102690393</v>
      </c>
      <c r="AH33" s="3">
        <f t="shared" si="37"/>
        <v>102690.393</v>
      </c>
      <c r="AI33" s="3">
        <v>102189940</v>
      </c>
      <c r="AJ33" s="3">
        <f t="shared" si="14"/>
        <v>102189.94</v>
      </c>
    </row>
    <row r="34" spans="1:36" x14ac:dyDescent="0.2">
      <c r="A34" s="1" t="s">
        <v>22</v>
      </c>
      <c r="B34" s="1">
        <v>8994.3240000000005</v>
      </c>
      <c r="C34" s="1">
        <v>8740.4215199999999</v>
      </c>
      <c r="D34" s="1">
        <v>8751.1</v>
      </c>
      <c r="E34" s="1">
        <v>8724.2512200000001</v>
      </c>
      <c r="F34" s="1">
        <v>9104.4481199999991</v>
      </c>
      <c r="G34" s="1">
        <v>9463.4872899999991</v>
      </c>
      <c r="H34" s="1">
        <v>9620.4022199999999</v>
      </c>
      <c r="I34" s="1">
        <v>9395.0879999999997</v>
      </c>
      <c r="J34" s="1">
        <v>9603.9760000000006</v>
      </c>
      <c r="K34" s="1">
        <f t="shared" si="5"/>
        <v>9741.6200000000008</v>
      </c>
      <c r="L34" s="133">
        <f t="shared" si="31"/>
        <v>1.4331980837936311</v>
      </c>
      <c r="M34" s="133">
        <f t="shared" si="32"/>
        <v>8.3085288010527556</v>
      </c>
      <c r="O34" s="3">
        <v>8792192.3399999999</v>
      </c>
      <c r="P34" s="3">
        <f>O34/1000</f>
        <v>8792.1923399999996</v>
      </c>
      <c r="Q34" s="3">
        <v>8994324</v>
      </c>
      <c r="R34" s="3">
        <f>Q34/1000</f>
        <v>8994.3240000000005</v>
      </c>
      <c r="S34" s="154">
        <v>8740421.5199999996</v>
      </c>
      <c r="T34" s="3">
        <f>S34/1000</f>
        <v>8740.4215199999999</v>
      </c>
      <c r="U34" s="3">
        <v>8751100</v>
      </c>
      <c r="V34" s="3">
        <f t="shared" si="33"/>
        <v>8751.1</v>
      </c>
      <c r="W34" s="3">
        <v>8724251.2200000007</v>
      </c>
      <c r="X34" s="3">
        <f t="shared" si="38"/>
        <v>8724.2512200000001</v>
      </c>
      <c r="Y34" s="3">
        <v>9104448.1199999992</v>
      </c>
      <c r="Z34" s="3">
        <f t="shared" si="9"/>
        <v>9104.4481199999991</v>
      </c>
      <c r="AA34" s="3">
        <v>9463487.2899999991</v>
      </c>
      <c r="AB34" s="3">
        <f t="shared" si="18"/>
        <v>9463.4872899999991</v>
      </c>
      <c r="AC34" s="3">
        <v>9620402.2200000007</v>
      </c>
      <c r="AD34" s="3">
        <f t="shared" si="19"/>
        <v>9620.4022199999999</v>
      </c>
      <c r="AE34" s="3">
        <v>9395088</v>
      </c>
      <c r="AF34" s="3">
        <f t="shared" si="20"/>
        <v>9395.0879999999997</v>
      </c>
      <c r="AG34" s="3">
        <v>9603976</v>
      </c>
      <c r="AH34" s="3">
        <f t="shared" si="37"/>
        <v>9603.9760000000006</v>
      </c>
      <c r="AI34" s="3">
        <v>9741620</v>
      </c>
      <c r="AJ34" s="3">
        <f t="shared" si="14"/>
        <v>9741.6200000000008</v>
      </c>
    </row>
    <row r="35" spans="1:36" x14ac:dyDescent="0.2">
      <c r="L35" s="133"/>
      <c r="M35" s="133"/>
      <c r="S35" s="155"/>
    </row>
    <row r="36" spans="1:36" x14ac:dyDescent="0.2">
      <c r="A36" s="1" t="s">
        <v>23</v>
      </c>
      <c r="B36" s="1">
        <v>34053.966</v>
      </c>
      <c r="C36" s="1">
        <v>34219.072999999997</v>
      </c>
      <c r="D36" s="1">
        <v>34329.542000000001</v>
      </c>
      <c r="E36" s="1">
        <v>32403.006000000001</v>
      </c>
      <c r="F36" s="1">
        <v>34960.006999999998</v>
      </c>
      <c r="G36" s="1">
        <v>35169.86148</v>
      </c>
      <c r="H36" s="1">
        <v>35338.851999999999</v>
      </c>
      <c r="I36" s="1">
        <v>36216.54</v>
      </c>
      <c r="J36" s="1">
        <v>36830.230000000003</v>
      </c>
      <c r="K36" s="1">
        <f t="shared" si="5"/>
        <v>38004.244500000001</v>
      </c>
      <c r="L36" s="133">
        <f t="shared" ref="L36:L39" si="39">(K36-J36)*100/J36</f>
        <v>3.1876382525984699</v>
      </c>
      <c r="M36" s="133">
        <f t="shared" ref="M36:M39" si="40">(K36-B36)*100/B36</f>
        <v>11.600054161092427</v>
      </c>
      <c r="O36" s="3">
        <v>31728712</v>
      </c>
      <c r="P36" s="3">
        <f>O36/1000</f>
        <v>31728.712</v>
      </c>
      <c r="Q36" s="3">
        <v>34053966</v>
      </c>
      <c r="R36" s="3">
        <f>Q36/1000</f>
        <v>34053.966</v>
      </c>
      <c r="S36" s="154">
        <v>34219073</v>
      </c>
      <c r="T36" s="3">
        <f>S36/1000</f>
        <v>34219.072999999997</v>
      </c>
      <c r="U36" s="3">
        <v>34329542</v>
      </c>
      <c r="V36" s="3">
        <f t="shared" ref="V36:V39" si="41">U36/1000</f>
        <v>34329.542000000001</v>
      </c>
      <c r="W36" s="3">
        <v>32403006</v>
      </c>
      <c r="X36" s="3">
        <f>W36/1000</f>
        <v>32403.006000000001</v>
      </c>
      <c r="Y36" s="3">
        <v>34960007</v>
      </c>
      <c r="Z36" s="3">
        <f t="shared" si="9"/>
        <v>34960.006999999998</v>
      </c>
      <c r="AA36" s="3">
        <v>35169861.479999997</v>
      </c>
      <c r="AB36" s="3">
        <f t="shared" ref="AB36" si="42">AA36/1000</f>
        <v>35169.86148</v>
      </c>
      <c r="AC36" s="3">
        <v>35338852</v>
      </c>
      <c r="AD36" s="3">
        <f t="shared" ref="AD36" si="43">AC36/1000</f>
        <v>35338.851999999999</v>
      </c>
      <c r="AE36" s="3">
        <v>36216540</v>
      </c>
      <c r="AF36" s="3">
        <f t="shared" ref="AF36" si="44">AE36/1000</f>
        <v>36216.54</v>
      </c>
      <c r="AG36" s="3">
        <v>36830230</v>
      </c>
      <c r="AH36" s="3">
        <f t="shared" ref="AH36:AH39" si="45">AG36/1000</f>
        <v>36830.230000000003</v>
      </c>
      <c r="AI36" s="3">
        <v>38004244.5</v>
      </c>
      <c r="AJ36" s="3">
        <f t="shared" si="14"/>
        <v>38004.244500000001</v>
      </c>
    </row>
    <row r="37" spans="1:36" x14ac:dyDescent="0.2">
      <c r="A37" s="1" t="s">
        <v>24</v>
      </c>
      <c r="B37" s="1">
        <v>87741.184999999998</v>
      </c>
      <c r="C37" s="1">
        <v>89573.978239999997</v>
      </c>
      <c r="D37" s="1">
        <v>88817.056719999993</v>
      </c>
      <c r="E37" s="1">
        <v>89544.543730000005</v>
      </c>
      <c r="F37" s="1">
        <v>92951.603000000003</v>
      </c>
      <c r="G37" s="1">
        <v>94453.58</v>
      </c>
      <c r="H37" s="1">
        <v>94845.452000000005</v>
      </c>
      <c r="I37" s="1">
        <v>94844.03</v>
      </c>
      <c r="J37" s="1">
        <v>94844.03</v>
      </c>
      <c r="K37" s="1">
        <f t="shared" si="5"/>
        <v>99260.95034000001</v>
      </c>
      <c r="L37" s="133">
        <f t="shared" si="39"/>
        <v>4.6570357037759909</v>
      </c>
      <c r="M37" s="133">
        <f t="shared" si="40"/>
        <v>13.12925661991004</v>
      </c>
      <c r="O37" s="3">
        <v>85552839.079999998</v>
      </c>
      <c r="P37" s="3">
        <f>O37/1000</f>
        <v>85552.839080000005</v>
      </c>
      <c r="Q37" s="3">
        <v>87741185</v>
      </c>
      <c r="R37" s="3">
        <f>Q37/1000</f>
        <v>87741.184999999998</v>
      </c>
      <c r="S37" s="154">
        <v>89573978.239999995</v>
      </c>
      <c r="T37" s="3">
        <f>S37/1000</f>
        <v>89573.978239999997</v>
      </c>
      <c r="U37" s="3">
        <v>88817056.719999999</v>
      </c>
      <c r="V37" s="3">
        <f t="shared" si="41"/>
        <v>88817.056719999993</v>
      </c>
      <c r="W37" s="3">
        <v>89544543.730000004</v>
      </c>
      <c r="X37" s="3">
        <f t="shared" ref="X37:X39" si="46">W37/1000</f>
        <v>89544.543730000005</v>
      </c>
      <c r="Y37" s="3">
        <v>92951603</v>
      </c>
      <c r="Z37" s="3">
        <f t="shared" si="9"/>
        <v>92951.603000000003</v>
      </c>
      <c r="AA37" s="3">
        <v>94453580</v>
      </c>
      <c r="AB37" s="3">
        <f t="shared" si="18"/>
        <v>94453.58</v>
      </c>
      <c r="AC37" s="3">
        <v>94845452</v>
      </c>
      <c r="AD37" s="3">
        <f t="shared" si="19"/>
        <v>94845.452000000005</v>
      </c>
      <c r="AE37" s="3">
        <v>94844030</v>
      </c>
      <c r="AF37" s="3">
        <f t="shared" si="20"/>
        <v>94844.03</v>
      </c>
      <c r="AG37" s="3">
        <v>94844030</v>
      </c>
      <c r="AH37" s="3">
        <f t="shared" si="45"/>
        <v>94844.03</v>
      </c>
      <c r="AI37" s="3">
        <v>99260950.340000004</v>
      </c>
      <c r="AJ37" s="3">
        <f t="shared" si="14"/>
        <v>99260.95034000001</v>
      </c>
    </row>
    <row r="38" spans="1:36" x14ac:dyDescent="0.2">
      <c r="A38" s="1" t="s">
        <v>25</v>
      </c>
      <c r="B38" s="1">
        <v>50204.654999999999</v>
      </c>
      <c r="C38" s="1">
        <v>50781.711000000003</v>
      </c>
      <c r="D38" s="1">
        <v>43196.892</v>
      </c>
      <c r="E38" s="1">
        <v>36196.892039999999</v>
      </c>
      <c r="F38" s="1">
        <v>39173.593000000001</v>
      </c>
      <c r="G38" s="1">
        <v>40520.465039999995</v>
      </c>
      <c r="H38" s="1">
        <v>40396.118999999999</v>
      </c>
      <c r="I38" s="1">
        <v>41306.646000000001</v>
      </c>
      <c r="J38" s="1">
        <v>41933.294000000002</v>
      </c>
      <c r="K38" s="1">
        <f t="shared" si="5"/>
        <v>43605.002</v>
      </c>
      <c r="L38" s="133">
        <f t="shared" si="39"/>
        <v>3.9865887950514898</v>
      </c>
      <c r="M38" s="133">
        <f t="shared" si="40"/>
        <v>-13.145500153322432</v>
      </c>
      <c r="O38" s="3">
        <v>49443053</v>
      </c>
      <c r="P38" s="3">
        <f>O38/1000</f>
        <v>49443.053</v>
      </c>
      <c r="Q38" s="3">
        <v>50204655</v>
      </c>
      <c r="R38" s="3">
        <f>Q38/1000</f>
        <v>50204.654999999999</v>
      </c>
      <c r="S38" s="154">
        <v>50781711</v>
      </c>
      <c r="T38" s="3">
        <f>S38/1000</f>
        <v>50781.711000000003</v>
      </c>
      <c r="U38" s="3">
        <v>43196892</v>
      </c>
      <c r="V38" s="3">
        <f t="shared" si="41"/>
        <v>43196.892</v>
      </c>
      <c r="W38" s="3">
        <v>36196892.039999999</v>
      </c>
      <c r="X38" s="3">
        <f t="shared" si="46"/>
        <v>36196.892039999999</v>
      </c>
      <c r="Y38" s="3">
        <v>39173593</v>
      </c>
      <c r="Z38" s="3">
        <f t="shared" si="9"/>
        <v>39173.593000000001</v>
      </c>
      <c r="AA38" s="3">
        <v>40520465.039999999</v>
      </c>
      <c r="AB38" s="3">
        <f t="shared" si="18"/>
        <v>40520.465039999995</v>
      </c>
      <c r="AC38" s="3">
        <v>40396119</v>
      </c>
      <c r="AD38" s="3">
        <f t="shared" si="19"/>
        <v>40396.118999999999</v>
      </c>
      <c r="AE38" s="3">
        <v>41306646</v>
      </c>
      <c r="AF38" s="3">
        <f t="shared" si="20"/>
        <v>41306.646000000001</v>
      </c>
      <c r="AG38" s="3">
        <v>41933294</v>
      </c>
      <c r="AH38" s="3">
        <f t="shared" si="45"/>
        <v>41933.294000000002</v>
      </c>
      <c r="AI38" s="3">
        <v>43605002</v>
      </c>
      <c r="AJ38" s="3">
        <f t="shared" si="14"/>
        <v>43605.002</v>
      </c>
    </row>
    <row r="39" spans="1:36" x14ac:dyDescent="0.2">
      <c r="A39" s="1" t="s">
        <v>26</v>
      </c>
      <c r="B39" s="1">
        <v>72614.611000000004</v>
      </c>
      <c r="C39" s="1">
        <v>71954.063999999998</v>
      </c>
      <c r="D39" s="1">
        <v>71339.072</v>
      </c>
      <c r="E39" s="1">
        <v>71939.827999999994</v>
      </c>
      <c r="F39" s="1">
        <v>73923.043999999994</v>
      </c>
      <c r="G39" s="1">
        <v>75471.333709999992</v>
      </c>
      <c r="H39" s="1">
        <v>77675.525330000004</v>
      </c>
      <c r="I39" s="1">
        <v>78718.960000000006</v>
      </c>
      <c r="J39" s="1">
        <v>81193.801999999996</v>
      </c>
      <c r="K39" s="1">
        <f t="shared" si="5"/>
        <v>83870.125</v>
      </c>
      <c r="L39" s="133">
        <f t="shared" si="39"/>
        <v>3.2962158860352471</v>
      </c>
      <c r="M39" s="133">
        <f t="shared" si="40"/>
        <v>15.500343312449878</v>
      </c>
      <c r="O39" s="3">
        <v>66703960</v>
      </c>
      <c r="P39" s="3">
        <f>O39/1000</f>
        <v>66703.960000000006</v>
      </c>
      <c r="Q39" s="3">
        <v>72614611</v>
      </c>
      <c r="R39" s="3">
        <f>Q39/1000</f>
        <v>72614.611000000004</v>
      </c>
      <c r="S39" s="156">
        <v>71954064</v>
      </c>
      <c r="T39" s="3">
        <f>S39/1000</f>
        <v>71954.063999999998</v>
      </c>
      <c r="U39" s="3">
        <v>71339072</v>
      </c>
      <c r="V39" s="3">
        <f t="shared" si="41"/>
        <v>71339.072</v>
      </c>
      <c r="W39" s="3">
        <v>71939828</v>
      </c>
      <c r="X39" s="3">
        <f t="shared" si="46"/>
        <v>71939.827999999994</v>
      </c>
      <c r="Y39" s="3">
        <v>73923044</v>
      </c>
      <c r="Z39" s="3">
        <f t="shared" si="9"/>
        <v>73923.043999999994</v>
      </c>
      <c r="AA39" s="3">
        <v>75471333.709999993</v>
      </c>
      <c r="AB39" s="3">
        <f t="shared" si="18"/>
        <v>75471.333709999992</v>
      </c>
      <c r="AC39" s="3">
        <v>77675525.329999998</v>
      </c>
      <c r="AD39" s="3">
        <f t="shared" si="19"/>
        <v>77675.525330000004</v>
      </c>
      <c r="AE39" s="3">
        <v>78718960</v>
      </c>
      <c r="AF39" s="3">
        <f t="shared" si="20"/>
        <v>78718.960000000006</v>
      </c>
      <c r="AG39" s="3">
        <v>81193802</v>
      </c>
      <c r="AH39" s="3">
        <f t="shared" si="45"/>
        <v>81193.801999999996</v>
      </c>
      <c r="AI39" s="3">
        <v>83870125</v>
      </c>
      <c r="AJ39" s="3">
        <f t="shared" si="14"/>
        <v>83870.125</v>
      </c>
    </row>
    <row r="40" spans="1:3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2">
    <mergeCell ref="L7:M7"/>
    <mergeCell ref="A4:M4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V52"/>
  <sheetViews>
    <sheetView topLeftCell="AD1" zoomScaleNormal="100" workbookViewId="0">
      <selection activeCell="AT4" sqref="AT4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4" width="3.875" style="3" customWidth="1"/>
    <col min="15" max="18" width="10" style="3"/>
    <col min="19" max="19" width="11.125" style="3" bestFit="1" customWidth="1"/>
    <col min="20" max="20" width="13.125" style="3" customWidth="1"/>
    <col min="21" max="21" width="13.625" style="3" customWidth="1"/>
    <col min="22" max="22" width="10" style="3"/>
    <col min="23" max="23" width="11.125" style="3" bestFit="1" customWidth="1"/>
    <col min="24" max="24" width="13.25" style="3" customWidth="1"/>
    <col min="25" max="25" width="12.875" style="3" customWidth="1"/>
    <col min="26" max="16384" width="10" style="3"/>
  </cols>
  <sheetData>
    <row r="1" spans="1:48" s="118" customFormat="1" ht="15.75" customHeight="1" x14ac:dyDescent="0.2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48" s="263" customForma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48" s="263" customFormat="1" x14ac:dyDescent="0.2">
      <c r="A3" s="262" t="s">
        <v>133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48" s="240" customFormat="1" x14ac:dyDescent="0.2">
      <c r="A4" s="300" t="str">
        <f>'1'!A4:L4</f>
        <v>Maryland Public Schools:  2008-2009 to 2017-2018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48" s="240" customFormat="1" ht="13.5" thickBot="1" x14ac:dyDescent="0.25">
      <c r="A5" s="264"/>
      <c r="B5" s="264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48" s="240" customFormat="1" ht="13.5" thickTop="1" x14ac:dyDescent="0.2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48" s="240" customFormat="1" x14ac:dyDescent="0.2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7" t="s">
        <v>27</v>
      </c>
      <c r="M7" s="267"/>
      <c r="Q7" s="301" t="s">
        <v>260</v>
      </c>
      <c r="R7" s="301"/>
    </row>
    <row r="8" spans="1:48" s="240" customForma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9" t="s">
        <v>39</v>
      </c>
      <c r="M8" s="269" t="s">
        <v>40</v>
      </c>
      <c r="O8" s="270"/>
      <c r="P8" s="270" t="s">
        <v>124</v>
      </c>
      <c r="Q8" s="270"/>
      <c r="R8" s="270" t="s">
        <v>124</v>
      </c>
      <c r="S8" s="299" t="s">
        <v>184</v>
      </c>
      <c r="T8" s="299"/>
      <c r="U8" s="299"/>
      <c r="V8" s="270" t="s">
        <v>124</v>
      </c>
      <c r="W8" s="299" t="s">
        <v>204</v>
      </c>
      <c r="X8" s="299"/>
      <c r="Y8" s="299"/>
      <c r="Z8" s="270" t="s">
        <v>124</v>
      </c>
      <c r="AA8" s="299" t="s">
        <v>230</v>
      </c>
      <c r="AB8" s="299"/>
      <c r="AC8" s="299"/>
      <c r="AD8" s="270" t="s">
        <v>124</v>
      </c>
      <c r="AE8" s="299" t="s">
        <v>240</v>
      </c>
      <c r="AF8" s="299"/>
      <c r="AG8" s="299"/>
      <c r="AH8" s="270" t="s">
        <v>124</v>
      </c>
      <c r="AI8" s="240" t="s">
        <v>249</v>
      </c>
      <c r="AJ8" s="240" t="s">
        <v>250</v>
      </c>
      <c r="AK8" s="240" t="s">
        <v>48</v>
      </c>
      <c r="AL8" s="240" t="s">
        <v>249</v>
      </c>
      <c r="AM8" s="271" t="s">
        <v>261</v>
      </c>
      <c r="AN8" s="240" t="s">
        <v>48</v>
      </c>
      <c r="AP8" s="271" t="s">
        <v>261</v>
      </c>
      <c r="AQ8" s="240" t="s">
        <v>48</v>
      </c>
      <c r="AS8" s="271" t="s">
        <v>261</v>
      </c>
      <c r="AT8" s="240" t="s">
        <v>48</v>
      </c>
      <c r="AV8" s="271" t="s">
        <v>261</v>
      </c>
    </row>
    <row r="9" spans="1:48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O9" s="18" t="s">
        <v>159</v>
      </c>
      <c r="P9" s="18" t="s">
        <v>159</v>
      </c>
      <c r="Q9" s="18" t="s">
        <v>159</v>
      </c>
      <c r="R9" s="18" t="s">
        <v>159</v>
      </c>
      <c r="S9" s="3" t="s">
        <v>201</v>
      </c>
      <c r="T9" s="3" t="s">
        <v>202</v>
      </c>
      <c r="U9" s="3" t="s">
        <v>203</v>
      </c>
      <c r="V9" s="3" t="s">
        <v>184</v>
      </c>
      <c r="W9" s="3" t="s">
        <v>201</v>
      </c>
      <c r="X9" s="3" t="s">
        <v>202</v>
      </c>
      <c r="Y9" s="3" t="s">
        <v>203</v>
      </c>
      <c r="Z9" s="18" t="s">
        <v>204</v>
      </c>
      <c r="AA9" s="3" t="s">
        <v>201</v>
      </c>
      <c r="AB9" s="3" t="s">
        <v>202</v>
      </c>
      <c r="AC9" s="3" t="s">
        <v>203</v>
      </c>
      <c r="AD9" s="215" t="s">
        <v>230</v>
      </c>
      <c r="AE9" s="3" t="s">
        <v>201</v>
      </c>
      <c r="AF9" s="3" t="s">
        <v>202</v>
      </c>
      <c r="AG9" s="3" t="s">
        <v>203</v>
      </c>
      <c r="AH9" s="215" t="s">
        <v>240</v>
      </c>
      <c r="AI9" s="3" t="s">
        <v>248</v>
      </c>
      <c r="AJ9" s="3" t="s">
        <v>248</v>
      </c>
      <c r="AK9" s="72" t="s">
        <v>258</v>
      </c>
      <c r="AL9" s="72" t="s">
        <v>258</v>
      </c>
      <c r="AM9" s="72" t="s">
        <v>258</v>
      </c>
      <c r="AN9" s="72" t="s">
        <v>270</v>
      </c>
      <c r="AO9" s="3" t="s">
        <v>271</v>
      </c>
      <c r="AP9" s="72" t="s">
        <v>270</v>
      </c>
      <c r="AQ9" s="72" t="s">
        <v>279</v>
      </c>
      <c r="AR9" s="3" t="s">
        <v>271</v>
      </c>
      <c r="AS9" s="72" t="s">
        <v>279</v>
      </c>
      <c r="AT9" s="72" t="s">
        <v>296</v>
      </c>
      <c r="AU9" s="3" t="s">
        <v>271</v>
      </c>
      <c r="AV9" s="72" t="s">
        <v>296</v>
      </c>
    </row>
    <row r="10" spans="1:48" x14ac:dyDescent="0.2">
      <c r="A10" s="7" t="s">
        <v>2</v>
      </c>
      <c r="B10" s="20">
        <f t="shared" ref="B10:J10" si="0">SUM(B12:B39)</f>
        <v>681345.05103999993</v>
      </c>
      <c r="C10" s="20">
        <f t="shared" si="0"/>
        <v>1026225.3137800002</v>
      </c>
      <c r="D10" s="20">
        <f t="shared" si="0"/>
        <v>1237672.2902899997</v>
      </c>
      <c r="E10" s="20">
        <f t="shared" si="0"/>
        <v>846154.75378999999</v>
      </c>
      <c r="F10" s="20">
        <f t="shared" si="0"/>
        <v>786389.34017999982</v>
      </c>
      <c r="G10" s="20">
        <f t="shared" si="0"/>
        <v>793901.07101000007</v>
      </c>
      <c r="H10" s="20">
        <f t="shared" si="0"/>
        <v>796270.83375000022</v>
      </c>
      <c r="I10" s="20">
        <f t="shared" si="0"/>
        <v>816844.98711999995</v>
      </c>
      <c r="J10" s="20">
        <f t="shared" si="0"/>
        <v>832040.72512000008</v>
      </c>
      <c r="K10" s="20">
        <f t="shared" ref="K10" si="1">SUM(K12:K39)</f>
        <v>828274.45408999978</v>
      </c>
      <c r="L10" s="133">
        <f>(K10-J10)*100/J10</f>
        <v>-0.45265464974170688</v>
      </c>
      <c r="M10" s="133">
        <f>(K10-B10)*100/B10</f>
        <v>21.564610005712659</v>
      </c>
      <c r="O10" s="23">
        <f t="shared" ref="O10:V10" si="2">SUM(O12:O39)</f>
        <v>701587012.86000013</v>
      </c>
      <c r="P10" s="23">
        <f t="shared" si="2"/>
        <v>701587.01286000013</v>
      </c>
      <c r="Q10" s="23">
        <f t="shared" si="2"/>
        <v>681345051.03999984</v>
      </c>
      <c r="R10" s="23">
        <f t="shared" si="2"/>
        <v>681345.05103999993</v>
      </c>
      <c r="S10" s="23">
        <f t="shared" si="2"/>
        <v>1039270220.0899999</v>
      </c>
      <c r="T10" s="23">
        <f t="shared" si="2"/>
        <v>13044906.310000001</v>
      </c>
      <c r="U10" s="23">
        <f>S10-T10</f>
        <v>1026225313.78</v>
      </c>
      <c r="V10" s="23">
        <f t="shared" si="2"/>
        <v>1026225.3137800002</v>
      </c>
      <c r="W10" s="23">
        <f t="shared" ref="W10:X10" si="3">SUM(W12:W39)</f>
        <v>1254655413.9200003</v>
      </c>
      <c r="X10" s="23">
        <f t="shared" si="3"/>
        <v>16983123.629999995</v>
      </c>
      <c r="Y10" s="23">
        <f>W10-X10</f>
        <v>1237672290.2900004</v>
      </c>
      <c r="Z10" s="23">
        <f t="shared" ref="Z10" si="4">SUM(Z12:Z39)</f>
        <v>1237672.2902899997</v>
      </c>
      <c r="AA10" s="3">
        <f>SUM(AA12:AA39)</f>
        <v>859324504.00999975</v>
      </c>
      <c r="AB10" s="3">
        <f>SUM(AB12:AB39)</f>
        <v>13169750.220000001</v>
      </c>
      <c r="AC10" s="3">
        <f>AA10-AB10</f>
        <v>846154753.78999972</v>
      </c>
      <c r="AD10" s="3">
        <f>SUM(AD12:AD39)</f>
        <v>846154.75378999999</v>
      </c>
      <c r="AE10" s="3">
        <f t="shared" ref="AE10:AH10" si="5">SUM(AE12:AE39)</f>
        <v>805478144.25999987</v>
      </c>
      <c r="AF10" s="3">
        <f t="shared" si="5"/>
        <v>19088804.080000002</v>
      </c>
      <c r="AG10" s="3">
        <f t="shared" si="5"/>
        <v>786389340.17999995</v>
      </c>
      <c r="AH10" s="3">
        <f t="shared" si="5"/>
        <v>786389.34017999982</v>
      </c>
      <c r="AI10" s="3">
        <v>793901071.00999999</v>
      </c>
      <c r="AJ10" s="3">
        <f>SUM(AJ12:AJ39)</f>
        <v>793901.07101000007</v>
      </c>
      <c r="AK10" s="3">
        <v>821860268.48000002</v>
      </c>
      <c r="AL10" s="3">
        <v>23323140.73</v>
      </c>
      <c r="AM10" s="3">
        <f>SUM(AM12:AM39)</f>
        <v>798537.12774999999</v>
      </c>
      <c r="AN10" s="3">
        <v>841914390.08999991</v>
      </c>
      <c r="AO10" s="3">
        <v>25069402.970000003</v>
      </c>
      <c r="AP10" s="3">
        <v>816844.98711999995</v>
      </c>
      <c r="AQ10" s="3">
        <f>SUM(AQ12:AQ39)</f>
        <v>851860255.25000012</v>
      </c>
      <c r="AR10" s="3">
        <f>SUM(AR12:AR39)</f>
        <v>19819530.129999999</v>
      </c>
      <c r="AS10" s="3">
        <f>(AQ10-AR10)/1000</f>
        <v>832040.72512000008</v>
      </c>
      <c r="AT10" s="240">
        <f>SUM(AT12:AT39)</f>
        <v>849834240.1400001</v>
      </c>
      <c r="AU10" s="3">
        <f>SUM(AU12:AU39)</f>
        <v>21559786.050000001</v>
      </c>
      <c r="AV10" s="3">
        <f>(AT10-AU10)/1000</f>
        <v>828274.45409000013</v>
      </c>
    </row>
    <row r="11" spans="1:48" x14ac:dyDescent="0.2">
      <c r="B11" s="13"/>
      <c r="C11" s="13"/>
      <c r="D11" s="13"/>
      <c r="E11" s="13"/>
      <c r="F11" s="13"/>
      <c r="G11" s="13"/>
      <c r="H11" s="13"/>
      <c r="M11" s="13"/>
    </row>
    <row r="12" spans="1:48" x14ac:dyDescent="0.2">
      <c r="A12" s="1" t="s">
        <v>3</v>
      </c>
      <c r="B12" s="13">
        <v>11724.97293</v>
      </c>
      <c r="C12" s="13">
        <v>13914.862800000001</v>
      </c>
      <c r="D12" s="13">
        <v>16758.89977</v>
      </c>
      <c r="E12" s="13">
        <v>13258.911330000001</v>
      </c>
      <c r="F12" s="13">
        <v>12072.862399999998</v>
      </c>
      <c r="G12" s="13">
        <v>12352.08181</v>
      </c>
      <c r="H12" s="1">
        <v>13387.443649999999</v>
      </c>
      <c r="I12" s="1">
        <v>12165.672279999999</v>
      </c>
      <c r="J12" s="1">
        <v>11618.19411</v>
      </c>
      <c r="K12" s="1">
        <f>AV12</f>
        <v>11518.49883</v>
      </c>
      <c r="L12" s="133">
        <f t="shared" ref="L12:L16" si="6">(K12-J12)*100/J12</f>
        <v>-0.85809618135223176</v>
      </c>
      <c r="M12" s="133">
        <f>(K12-B12)*100/B12</f>
        <v>-1.7609771999703836</v>
      </c>
      <c r="O12" s="3">
        <v>10960204.429999998</v>
      </c>
      <c r="P12" s="3">
        <f>O12/1000</f>
        <v>10960.204429999998</v>
      </c>
      <c r="Q12" s="3">
        <v>11724972.93</v>
      </c>
      <c r="R12" s="3">
        <f>Q12/1000</f>
        <v>11724.97293</v>
      </c>
      <c r="S12" s="3">
        <v>14147501.020000001</v>
      </c>
      <c r="T12" s="3">
        <v>232638.22</v>
      </c>
      <c r="U12" s="23">
        <f>S12-T12</f>
        <v>13914862.800000001</v>
      </c>
      <c r="V12" s="3">
        <f>U12/1000</f>
        <v>13914.862800000001</v>
      </c>
      <c r="W12" s="3">
        <v>17047593.170000002</v>
      </c>
      <c r="X12" s="3">
        <v>288693.40000000002</v>
      </c>
      <c r="Y12" s="23">
        <f t="shared" ref="Y12:Y16" si="7">W12-X12</f>
        <v>16758899.770000001</v>
      </c>
      <c r="Z12" s="3">
        <f t="shared" ref="Z12:Z16" si="8">Y12/1000</f>
        <v>16758.89977</v>
      </c>
      <c r="AA12" s="3">
        <v>13610427.24</v>
      </c>
      <c r="AB12" s="3">
        <v>351515.91</v>
      </c>
      <c r="AC12" s="3">
        <f>AA12-AB12</f>
        <v>13258911.33</v>
      </c>
      <c r="AD12" s="3">
        <f>AC12/1000</f>
        <v>13258.911330000001</v>
      </c>
      <c r="AE12" s="3">
        <v>12347750.319999998</v>
      </c>
      <c r="AF12" s="3">
        <v>274887.92</v>
      </c>
      <c r="AG12" s="3">
        <f>AE12-AF12</f>
        <v>12072862.399999999</v>
      </c>
      <c r="AH12" s="3">
        <f>AG12/1000</f>
        <v>12072.862399999998</v>
      </c>
      <c r="AI12" s="3">
        <v>12352081.810000001</v>
      </c>
      <c r="AJ12" s="3">
        <f>AI12/1000</f>
        <v>12352.08181</v>
      </c>
      <c r="AK12" s="3">
        <v>13664264.509999998</v>
      </c>
      <c r="AL12" s="3">
        <v>276820.86</v>
      </c>
      <c r="AM12" s="3">
        <f>(AK12-AL12)/1000</f>
        <v>13387.443649999999</v>
      </c>
      <c r="AN12" s="3">
        <v>12483819.42</v>
      </c>
      <c r="AO12" s="3">
        <v>318147.14</v>
      </c>
      <c r="AP12" s="3">
        <f>(AN12-AO12)/1000</f>
        <v>12165.672279999999</v>
      </c>
      <c r="AQ12" s="3">
        <v>11930537.390000001</v>
      </c>
      <c r="AR12" s="3">
        <v>312343.28000000003</v>
      </c>
      <c r="AS12" s="3">
        <f>(AQ12-AR12)/1000</f>
        <v>11618.19411</v>
      </c>
      <c r="AT12" s="3">
        <v>11518498.83</v>
      </c>
      <c r="AU12" s="3">
        <v>0</v>
      </c>
      <c r="AV12" s="3">
        <f>(AT12-AU12)/1000</f>
        <v>11518.49883</v>
      </c>
    </row>
    <row r="13" spans="1:48" x14ac:dyDescent="0.2">
      <c r="A13" s="1" t="s">
        <v>4</v>
      </c>
      <c r="B13" s="13">
        <v>45403.290189999992</v>
      </c>
      <c r="C13" s="13">
        <v>66816.463250000001</v>
      </c>
      <c r="D13" s="13">
        <v>77060.491040000008</v>
      </c>
      <c r="E13" s="13">
        <v>54800.041599999997</v>
      </c>
      <c r="F13" s="13">
        <v>55995.790110000002</v>
      </c>
      <c r="G13" s="13">
        <v>54732.877549999997</v>
      </c>
      <c r="H13" s="1">
        <v>57418.021370000002</v>
      </c>
      <c r="I13" s="1">
        <v>54805.297930000008</v>
      </c>
      <c r="J13" s="1">
        <v>56549.188370000011</v>
      </c>
      <c r="K13" s="1">
        <f t="shared" ref="K13:K39" si="9">AV13</f>
        <v>56964.18793</v>
      </c>
      <c r="L13" s="133">
        <f t="shared" si="6"/>
        <v>0.73387359211003511</v>
      </c>
      <c r="M13" s="133">
        <f t="shared" ref="M13:M16" si="10">(K13-B13)*100/B13</f>
        <v>25.462687156857804</v>
      </c>
      <c r="O13" s="3">
        <v>45951599.409999996</v>
      </c>
      <c r="P13" s="3">
        <f>O13/1000</f>
        <v>45951.599409999995</v>
      </c>
      <c r="Q13" s="3">
        <v>45403290.18999999</v>
      </c>
      <c r="R13" s="3">
        <f>Q13/1000</f>
        <v>45403.290189999992</v>
      </c>
      <c r="S13" s="3">
        <v>67865600.25</v>
      </c>
      <c r="T13" s="3">
        <v>1049137</v>
      </c>
      <c r="U13" s="23">
        <f>S13-T13</f>
        <v>66816463.25</v>
      </c>
      <c r="V13" s="3">
        <f>U13/1000</f>
        <v>66816.463250000001</v>
      </c>
      <c r="W13" s="3">
        <v>78340830.040000007</v>
      </c>
      <c r="X13" s="3">
        <v>1280339</v>
      </c>
      <c r="Y13" s="23">
        <f t="shared" si="7"/>
        <v>77060491.040000007</v>
      </c>
      <c r="Z13" s="3">
        <f t="shared" si="8"/>
        <v>77060.491040000008</v>
      </c>
      <c r="AA13" s="3">
        <v>55612914.600000009</v>
      </c>
      <c r="AB13" s="3">
        <v>812873</v>
      </c>
      <c r="AC13" s="3">
        <f t="shared" ref="AC13:AC16" si="11">AA13-AB13</f>
        <v>54800041.600000009</v>
      </c>
      <c r="AD13" s="3">
        <f t="shared" ref="AD13:AD16" si="12">AC13/1000</f>
        <v>54800.041600000011</v>
      </c>
      <c r="AE13" s="3">
        <v>56986988.109999999</v>
      </c>
      <c r="AF13" s="3">
        <v>991198</v>
      </c>
      <c r="AG13" s="3">
        <f t="shared" ref="AG13:AG39" si="13">AE13-AF13</f>
        <v>55995790.109999999</v>
      </c>
      <c r="AH13" s="3">
        <f t="shared" ref="AH13:AH39" si="14">AG13/1000</f>
        <v>55995.790110000002</v>
      </c>
      <c r="AI13" s="3">
        <v>54732877.549999997</v>
      </c>
      <c r="AJ13" s="3">
        <f t="shared" ref="AJ13:AJ16" si="15">AI13/1000</f>
        <v>54732.877549999997</v>
      </c>
      <c r="AK13" s="3">
        <v>58844857.370000012</v>
      </c>
      <c r="AL13" s="3">
        <v>1426836</v>
      </c>
      <c r="AM13" s="3">
        <f t="shared" ref="AM13:AM16" si="16">(AK13-AL13)/1000</f>
        <v>57418.021370000009</v>
      </c>
      <c r="AN13" s="3">
        <v>56347226.930000007</v>
      </c>
      <c r="AO13" s="3">
        <v>1541929</v>
      </c>
      <c r="AP13" s="3">
        <f t="shared" ref="AP13:AP16" si="17">(AN13-AO13)/1000</f>
        <v>54805.297930000008</v>
      </c>
      <c r="AQ13" s="3">
        <v>58216476.370000012</v>
      </c>
      <c r="AR13" s="3">
        <v>1667288</v>
      </c>
      <c r="AS13" s="3">
        <f t="shared" ref="AS13:AS16" si="18">(AQ13-AR13)/1000</f>
        <v>56549.188370000011</v>
      </c>
      <c r="AT13" s="3">
        <v>58770534.93</v>
      </c>
      <c r="AU13" s="3">
        <v>1806347</v>
      </c>
      <c r="AV13" s="3">
        <f t="shared" ref="AV13:AV39" si="19">(AT13-AU13)/1000</f>
        <v>56964.18793</v>
      </c>
    </row>
    <row r="14" spans="1:48" x14ac:dyDescent="0.2">
      <c r="A14" s="1" t="s">
        <v>5</v>
      </c>
      <c r="B14" s="13">
        <v>151498.89481999999</v>
      </c>
      <c r="C14" s="13">
        <v>232318.34558000005</v>
      </c>
      <c r="D14" s="13">
        <v>275847.51033999998</v>
      </c>
      <c r="E14" s="13">
        <v>203998.89293</v>
      </c>
      <c r="F14" s="13">
        <v>178832.83212000001</v>
      </c>
      <c r="G14" s="13">
        <v>171690.14365999997</v>
      </c>
      <c r="H14" s="1">
        <v>160111.448</v>
      </c>
      <c r="I14" s="1">
        <v>159395.19583000001</v>
      </c>
      <c r="J14" s="1">
        <v>162252.22441999995</v>
      </c>
      <c r="K14" s="1">
        <f t="shared" si="9"/>
        <v>154853.51195999995</v>
      </c>
      <c r="L14" s="133">
        <f t="shared" si="6"/>
        <v>-4.5600067958686248</v>
      </c>
      <c r="M14" s="133">
        <f t="shared" si="10"/>
        <v>2.2142848922994927</v>
      </c>
      <c r="O14" s="3">
        <v>162776011.42999995</v>
      </c>
      <c r="P14" s="3">
        <f>O14/1000</f>
        <v>162776.01142999995</v>
      </c>
      <c r="Q14" s="3">
        <v>151498894.81999999</v>
      </c>
      <c r="R14" s="3">
        <f>Q14/1000</f>
        <v>151498.89481999999</v>
      </c>
      <c r="S14" s="3">
        <v>232318345.58000004</v>
      </c>
      <c r="T14" s="3">
        <v>0</v>
      </c>
      <c r="U14" s="23">
        <f>S14-T14</f>
        <v>232318345.58000004</v>
      </c>
      <c r="V14" s="3">
        <f>U14/1000</f>
        <v>232318.34558000005</v>
      </c>
      <c r="W14" s="3">
        <v>277753958.79999995</v>
      </c>
      <c r="X14" s="3">
        <v>1906448.46</v>
      </c>
      <c r="Y14" s="23">
        <f t="shared" si="7"/>
        <v>275847510.33999997</v>
      </c>
      <c r="Z14" s="3">
        <f t="shared" si="8"/>
        <v>275847.51033999998</v>
      </c>
      <c r="AA14" s="3">
        <v>203998892.92999998</v>
      </c>
      <c r="AB14" s="3">
        <v>0</v>
      </c>
      <c r="AC14" s="3">
        <f t="shared" si="11"/>
        <v>203998892.92999998</v>
      </c>
      <c r="AD14" s="3">
        <f t="shared" si="12"/>
        <v>203998.89292999997</v>
      </c>
      <c r="AE14" s="3">
        <v>178832832.12</v>
      </c>
      <c r="AF14" s="3">
        <v>0</v>
      </c>
      <c r="AG14" s="3">
        <f t="shared" si="13"/>
        <v>178832832.12</v>
      </c>
      <c r="AH14" s="3">
        <f t="shared" si="14"/>
        <v>178832.83212000001</v>
      </c>
      <c r="AI14" s="3">
        <v>171690143.65999997</v>
      </c>
      <c r="AJ14" s="3">
        <f t="shared" si="15"/>
        <v>171690.14365999997</v>
      </c>
      <c r="AK14" s="3">
        <v>160111447.99999994</v>
      </c>
      <c r="AL14" s="3">
        <v>0</v>
      </c>
      <c r="AM14" s="3">
        <f t="shared" si="16"/>
        <v>160111.44799999995</v>
      </c>
      <c r="AN14" s="3">
        <v>159395195.83000001</v>
      </c>
      <c r="AP14" s="3">
        <f t="shared" si="17"/>
        <v>159395.19583000001</v>
      </c>
      <c r="AQ14" s="3">
        <v>162252224.41999996</v>
      </c>
      <c r="AR14" s="3">
        <v>0</v>
      </c>
      <c r="AS14" s="3">
        <f t="shared" si="18"/>
        <v>162252.22441999995</v>
      </c>
      <c r="AT14" s="3">
        <v>154853511.95999995</v>
      </c>
      <c r="AU14" s="3">
        <v>0</v>
      </c>
      <c r="AV14" s="3">
        <f t="shared" si="19"/>
        <v>154853.51195999995</v>
      </c>
    </row>
    <row r="15" spans="1:48" x14ac:dyDescent="0.2">
      <c r="A15" s="1" t="s">
        <v>6</v>
      </c>
      <c r="B15" s="13">
        <v>73978.956939999989</v>
      </c>
      <c r="C15" s="13">
        <v>112087.81902000001</v>
      </c>
      <c r="D15" s="13">
        <v>136282.94493999999</v>
      </c>
      <c r="E15" s="13">
        <v>88911.026509999996</v>
      </c>
      <c r="F15" s="13">
        <v>91798.619049999994</v>
      </c>
      <c r="G15" s="13">
        <v>93662.532009999995</v>
      </c>
      <c r="H15" s="1">
        <v>93238.375019999992</v>
      </c>
      <c r="I15" s="1">
        <v>101314.92556000003</v>
      </c>
      <c r="J15" s="1">
        <v>102741.34403000004</v>
      </c>
      <c r="K15" s="1">
        <f t="shared" si="9"/>
        <v>101444.73596000002</v>
      </c>
      <c r="L15" s="133">
        <f t="shared" si="6"/>
        <v>-1.2620119799303118</v>
      </c>
      <c r="M15" s="133">
        <f t="shared" si="10"/>
        <v>37.126475089769002</v>
      </c>
      <c r="O15" s="3">
        <v>81476794.289999992</v>
      </c>
      <c r="P15" s="3">
        <f>O15/1000</f>
        <v>81476.794289999991</v>
      </c>
      <c r="Q15" s="3">
        <v>73978956.939999983</v>
      </c>
      <c r="R15" s="3">
        <f>Q15/1000</f>
        <v>73978.956939999989</v>
      </c>
      <c r="S15" s="3">
        <v>113966114.02000001</v>
      </c>
      <c r="T15" s="3">
        <v>1878295</v>
      </c>
      <c r="U15" s="23">
        <f>S15-T15</f>
        <v>112087819.02000001</v>
      </c>
      <c r="V15" s="3">
        <f>U15/1000</f>
        <v>112087.81902000001</v>
      </c>
      <c r="W15" s="3">
        <v>138274548.94</v>
      </c>
      <c r="X15" s="3">
        <v>1991604</v>
      </c>
      <c r="Y15" s="23">
        <f t="shared" si="7"/>
        <v>136282944.94</v>
      </c>
      <c r="Z15" s="3">
        <f t="shared" si="8"/>
        <v>136282.94493999999</v>
      </c>
      <c r="AA15" s="3">
        <v>90954594.510000005</v>
      </c>
      <c r="AB15" s="3">
        <v>2043568</v>
      </c>
      <c r="AC15" s="3">
        <f t="shared" si="11"/>
        <v>88911026.510000005</v>
      </c>
      <c r="AD15" s="3">
        <f t="shared" si="12"/>
        <v>88911.026510000011</v>
      </c>
      <c r="AE15" s="3">
        <v>94037693.049999997</v>
      </c>
      <c r="AF15" s="3">
        <v>2239074</v>
      </c>
      <c r="AG15" s="3">
        <f t="shared" si="13"/>
        <v>91798619.049999997</v>
      </c>
      <c r="AH15" s="3">
        <f t="shared" si="14"/>
        <v>91798.619049999994</v>
      </c>
      <c r="AI15" s="3">
        <v>93662532.00999999</v>
      </c>
      <c r="AJ15" s="3">
        <f t="shared" si="15"/>
        <v>93662.532009999995</v>
      </c>
      <c r="AK15" s="3">
        <v>95632466.019999981</v>
      </c>
      <c r="AL15" s="3">
        <v>2394091</v>
      </c>
      <c r="AM15" s="3">
        <f t="shared" si="16"/>
        <v>93238.375019999978</v>
      </c>
      <c r="AN15" s="3">
        <v>104033964.56000003</v>
      </c>
      <c r="AO15" s="3">
        <v>2719039</v>
      </c>
      <c r="AP15" s="3">
        <f t="shared" si="17"/>
        <v>101314.92556000003</v>
      </c>
      <c r="AQ15" s="3">
        <v>105623496.03000003</v>
      </c>
      <c r="AR15" s="3">
        <v>2882152</v>
      </c>
      <c r="AS15" s="3">
        <f t="shared" si="18"/>
        <v>102741.34403000004</v>
      </c>
      <c r="AT15" s="3">
        <v>104476419.96000002</v>
      </c>
      <c r="AU15" s="3">
        <v>3031684</v>
      </c>
      <c r="AV15" s="3">
        <f t="shared" si="19"/>
        <v>101444.73596000002</v>
      </c>
    </row>
    <row r="16" spans="1:48" x14ac:dyDescent="0.2">
      <c r="A16" s="1" t="s">
        <v>7</v>
      </c>
      <c r="B16" s="13">
        <v>7817.6330599999992</v>
      </c>
      <c r="C16" s="13">
        <v>11650.43266</v>
      </c>
      <c r="D16" s="13">
        <v>15394.673859999997</v>
      </c>
      <c r="E16" s="13">
        <v>10062.163780000001</v>
      </c>
      <c r="F16" s="13">
        <v>8885.8235299999997</v>
      </c>
      <c r="G16" s="13">
        <v>9820.4474399999999</v>
      </c>
      <c r="H16" s="1">
        <v>10143.589349999998</v>
      </c>
      <c r="I16" s="1">
        <v>10086.354369999999</v>
      </c>
      <c r="J16" s="1">
        <v>10726.800499999998</v>
      </c>
      <c r="K16" s="1">
        <f t="shared" si="9"/>
        <v>10128.696699999997</v>
      </c>
      <c r="L16" s="133">
        <f t="shared" si="6"/>
        <v>-5.5757893511676748</v>
      </c>
      <c r="M16" s="133">
        <f t="shared" si="10"/>
        <v>29.56219129578842</v>
      </c>
      <c r="O16" s="3">
        <v>7939807.2300000004</v>
      </c>
      <c r="P16" s="3">
        <f>O16/1000</f>
        <v>7939.8072300000003</v>
      </c>
      <c r="Q16" s="3">
        <v>7817633.0599999996</v>
      </c>
      <c r="R16" s="3">
        <f>Q16/1000</f>
        <v>7817.6330599999992</v>
      </c>
      <c r="S16" s="3">
        <v>11882053.66</v>
      </c>
      <c r="T16" s="3">
        <v>231621</v>
      </c>
      <c r="U16" s="23">
        <f>S16-T16</f>
        <v>11650432.66</v>
      </c>
      <c r="V16" s="3">
        <f>U16/1000</f>
        <v>11650.43266</v>
      </c>
      <c r="W16" s="3">
        <v>15670566.859999998</v>
      </c>
      <c r="X16" s="3">
        <v>275893</v>
      </c>
      <c r="Y16" s="23">
        <f t="shared" si="7"/>
        <v>15394673.859999998</v>
      </c>
      <c r="Z16" s="3">
        <f t="shared" si="8"/>
        <v>15394.673859999997</v>
      </c>
      <c r="AA16" s="3">
        <v>10270465.780000001</v>
      </c>
      <c r="AB16" s="3">
        <v>208302</v>
      </c>
      <c r="AC16" s="3">
        <f t="shared" si="11"/>
        <v>10062163.780000001</v>
      </c>
      <c r="AD16" s="3">
        <f t="shared" si="12"/>
        <v>10062.163780000001</v>
      </c>
      <c r="AE16" s="3">
        <v>9101589.5299999993</v>
      </c>
      <c r="AF16" s="3">
        <v>215766</v>
      </c>
      <c r="AG16" s="3">
        <f t="shared" si="13"/>
        <v>8885823.5299999993</v>
      </c>
      <c r="AH16" s="3">
        <f t="shared" si="14"/>
        <v>8885.8235299999997</v>
      </c>
      <c r="AI16" s="3">
        <v>9820447.4399999995</v>
      </c>
      <c r="AJ16" s="3">
        <f t="shared" si="15"/>
        <v>9820.4474399999999</v>
      </c>
      <c r="AK16" s="3">
        <v>10386380.350000001</v>
      </c>
      <c r="AL16" s="3">
        <v>242791</v>
      </c>
      <c r="AM16" s="3">
        <f t="shared" si="16"/>
        <v>10143.589350000002</v>
      </c>
      <c r="AN16" s="3">
        <v>10362076.369999999</v>
      </c>
      <c r="AO16" s="3">
        <v>275722</v>
      </c>
      <c r="AP16" s="3">
        <f t="shared" si="17"/>
        <v>10086.354369999999</v>
      </c>
      <c r="AQ16" s="3">
        <v>10996656.499999998</v>
      </c>
      <c r="AR16" s="3">
        <v>269856</v>
      </c>
      <c r="AS16" s="3">
        <f t="shared" si="18"/>
        <v>10726.800499999998</v>
      </c>
      <c r="AT16" s="3">
        <v>10412246.699999997</v>
      </c>
      <c r="AU16" s="3">
        <v>283550</v>
      </c>
      <c r="AV16" s="3">
        <f t="shared" si="19"/>
        <v>10128.696699999997</v>
      </c>
    </row>
    <row r="17" spans="1:48" x14ac:dyDescent="0.2">
      <c r="B17" s="13"/>
      <c r="C17" s="13"/>
      <c r="D17" s="13"/>
      <c r="E17" s="13"/>
      <c r="F17" s="13"/>
      <c r="G17" s="13"/>
      <c r="L17" s="133"/>
      <c r="M17" s="133"/>
      <c r="AV17" s="3">
        <f t="shared" si="19"/>
        <v>0</v>
      </c>
    </row>
    <row r="18" spans="1:48" x14ac:dyDescent="0.2">
      <c r="A18" s="1" t="s">
        <v>8</v>
      </c>
      <c r="B18" s="13">
        <v>5272.4346400000013</v>
      </c>
      <c r="C18" s="13">
        <v>8297.6495400000003</v>
      </c>
      <c r="D18" s="13">
        <v>8750.2059100000006</v>
      </c>
      <c r="E18" s="13">
        <v>7181.8702000000003</v>
      </c>
      <c r="F18" s="13">
        <v>6315.2649299999994</v>
      </c>
      <c r="G18" s="13">
        <v>7126.8574500000004</v>
      </c>
      <c r="H18" s="1">
        <v>6743.895379999999</v>
      </c>
      <c r="I18" s="1">
        <v>7751.5879000000004</v>
      </c>
      <c r="J18" s="1">
        <v>8062.3138900000004</v>
      </c>
      <c r="K18" s="1">
        <f t="shared" si="9"/>
        <v>8216.3325100000002</v>
      </c>
      <c r="L18" s="133">
        <f t="shared" ref="L18:L22" si="20">(K18-J18)*100/J18</f>
        <v>1.9103525625693523</v>
      </c>
      <c r="M18" s="133">
        <f t="shared" ref="M18:M39" si="21">(K18-B18)*100/B18</f>
        <v>55.835644650115533</v>
      </c>
      <c r="O18" s="3">
        <v>5495370.21</v>
      </c>
      <c r="P18" s="3">
        <f>O18/1000</f>
        <v>5495.37021</v>
      </c>
      <c r="Q18" s="3">
        <v>5272434.6400000015</v>
      </c>
      <c r="R18" s="3">
        <f>Q18/1000</f>
        <v>5272.4346400000013</v>
      </c>
      <c r="S18" s="3">
        <v>8297649.54</v>
      </c>
      <c r="T18" s="3">
        <v>0</v>
      </c>
      <c r="U18" s="23">
        <f>S18-T18</f>
        <v>8297649.54</v>
      </c>
      <c r="V18" s="3">
        <f>U18/1000</f>
        <v>8297.6495400000003</v>
      </c>
      <c r="W18" s="3">
        <v>8750205.9100000001</v>
      </c>
      <c r="X18" s="3">
        <v>0</v>
      </c>
      <c r="Y18" s="23">
        <f t="shared" ref="Y18:Y22" si="22">W18-X18</f>
        <v>8750205.9100000001</v>
      </c>
      <c r="Z18" s="3">
        <f t="shared" ref="Z18:Z22" si="23">Y18/1000</f>
        <v>8750.2059100000006</v>
      </c>
      <c r="AA18" s="3">
        <v>7181870.1999999993</v>
      </c>
      <c r="AB18" s="3">
        <v>0</v>
      </c>
      <c r="AC18" s="3">
        <f>AA18-AB18</f>
        <v>7181870.1999999993</v>
      </c>
      <c r="AD18" s="3">
        <f>AC18/1000</f>
        <v>7181.8701999999994</v>
      </c>
      <c r="AE18" s="3">
        <v>6315264.9299999997</v>
      </c>
      <c r="AF18" s="3">
        <v>0</v>
      </c>
      <c r="AG18" s="3">
        <f t="shared" si="13"/>
        <v>6315264.9299999997</v>
      </c>
      <c r="AH18" s="3">
        <f t="shared" si="14"/>
        <v>6315.2649299999994</v>
      </c>
      <c r="AI18" s="3">
        <v>7126857.4500000002</v>
      </c>
      <c r="AJ18" s="3">
        <f t="shared" ref="AJ18:AJ39" si="24">AI18/1000</f>
        <v>7126.8574500000004</v>
      </c>
      <c r="AK18" s="3">
        <v>6743895.3799999999</v>
      </c>
      <c r="AL18" s="3">
        <v>0</v>
      </c>
      <c r="AM18" s="3">
        <f t="shared" ref="AM18:AM39" si="25">(AK18-AL18)/1000</f>
        <v>6743.8953799999999</v>
      </c>
      <c r="AN18" s="3">
        <v>7751587.9000000004</v>
      </c>
      <c r="AP18" s="3">
        <f t="shared" ref="AP18:AP39" si="26">(AN18-AO18)/1000</f>
        <v>7751.5879000000004</v>
      </c>
      <c r="AQ18" s="3">
        <v>8062313.8900000006</v>
      </c>
      <c r="AR18" s="3">
        <v>0</v>
      </c>
      <c r="AS18" s="3">
        <f t="shared" ref="AS18:AS22" si="27">(AQ18-AR18)/1000</f>
        <v>8062.3138900000004</v>
      </c>
      <c r="AT18" s="3">
        <v>8216332.5099999998</v>
      </c>
      <c r="AU18" s="3">
        <v>0</v>
      </c>
      <c r="AV18" s="3">
        <f t="shared" si="19"/>
        <v>8216.3325100000002</v>
      </c>
    </row>
    <row r="19" spans="1:48" x14ac:dyDescent="0.2">
      <c r="A19" s="1" t="s">
        <v>9</v>
      </c>
      <c r="B19" s="13">
        <v>12674.67497</v>
      </c>
      <c r="C19" s="13">
        <v>17381.510130000002</v>
      </c>
      <c r="D19" s="13">
        <v>16914.019080000002</v>
      </c>
      <c r="E19" s="13">
        <v>19519.139859999999</v>
      </c>
      <c r="F19" s="13">
        <v>14093.135870000002</v>
      </c>
      <c r="G19" s="13">
        <v>12935.138270000003</v>
      </c>
      <c r="H19" s="1">
        <v>13663.30761</v>
      </c>
      <c r="I19" s="1">
        <v>13297.740200000002</v>
      </c>
      <c r="J19" s="1">
        <v>13350.311089999999</v>
      </c>
      <c r="K19" s="1">
        <f t="shared" si="9"/>
        <v>13568.526509999996</v>
      </c>
      <c r="L19" s="133">
        <f t="shared" si="20"/>
        <v>1.6345343455213583</v>
      </c>
      <c r="M19" s="133">
        <f t="shared" si="21"/>
        <v>7.052263999792304</v>
      </c>
      <c r="O19" s="3">
        <v>12268212.390000001</v>
      </c>
      <c r="P19" s="3">
        <f>O19/1000</f>
        <v>12268.212390000001</v>
      </c>
      <c r="Q19" s="3">
        <v>12674674.970000001</v>
      </c>
      <c r="R19" s="3">
        <f>Q19/1000</f>
        <v>12674.67497</v>
      </c>
      <c r="S19" s="3">
        <v>17734611.690000001</v>
      </c>
      <c r="T19" s="3">
        <v>353101.56</v>
      </c>
      <c r="U19" s="23">
        <f>S19-T19</f>
        <v>17381510.130000003</v>
      </c>
      <c r="V19" s="3">
        <f>U19/1000</f>
        <v>17381.510130000002</v>
      </c>
      <c r="W19" s="3">
        <v>17383648.180000003</v>
      </c>
      <c r="X19" s="3">
        <v>469629.1</v>
      </c>
      <c r="Y19" s="23">
        <f t="shared" si="22"/>
        <v>16914019.080000002</v>
      </c>
      <c r="Z19" s="3">
        <f t="shared" si="23"/>
        <v>16914.019080000002</v>
      </c>
      <c r="AA19" s="3">
        <v>19852747.090000004</v>
      </c>
      <c r="AB19" s="3">
        <v>333607.23</v>
      </c>
      <c r="AC19" s="3">
        <f t="shared" ref="AC19:AC22" si="28">AA19-AB19</f>
        <v>19519139.860000003</v>
      </c>
      <c r="AD19" s="3">
        <f t="shared" ref="AD19:AD22" si="29">AC19/1000</f>
        <v>19519.139860000003</v>
      </c>
      <c r="AE19" s="3">
        <v>14500598.82</v>
      </c>
      <c r="AF19" s="3">
        <v>407462.95</v>
      </c>
      <c r="AG19" s="3">
        <f t="shared" si="13"/>
        <v>14093135.870000001</v>
      </c>
      <c r="AH19" s="3">
        <f t="shared" si="14"/>
        <v>14093.135870000002</v>
      </c>
      <c r="AI19" s="3">
        <v>12935138.270000003</v>
      </c>
      <c r="AJ19" s="3">
        <f t="shared" si="24"/>
        <v>12935.138270000003</v>
      </c>
      <c r="AK19" s="3">
        <v>14057925.559999997</v>
      </c>
      <c r="AL19" s="3">
        <v>394617.95</v>
      </c>
      <c r="AM19" s="3">
        <f t="shared" si="25"/>
        <v>13663.307609999998</v>
      </c>
      <c r="AN19" s="3">
        <v>13720807.460000001</v>
      </c>
      <c r="AO19" s="3">
        <v>423067.26</v>
      </c>
      <c r="AP19" s="3">
        <f t="shared" si="26"/>
        <v>13297.740200000002</v>
      </c>
      <c r="AQ19" s="3">
        <v>13777091.4</v>
      </c>
      <c r="AR19" s="3">
        <v>426780.31</v>
      </c>
      <c r="AS19" s="3">
        <f t="shared" si="27"/>
        <v>13350.311089999999</v>
      </c>
      <c r="AT19" s="3">
        <v>13993242.219999997</v>
      </c>
      <c r="AU19" s="3">
        <v>424715.71</v>
      </c>
      <c r="AV19" s="3">
        <f t="shared" si="19"/>
        <v>13568.526509999996</v>
      </c>
    </row>
    <row r="20" spans="1:48" x14ac:dyDescent="0.2">
      <c r="A20" s="1" t="s">
        <v>10</v>
      </c>
      <c r="B20" s="13">
        <v>10948.470459999999</v>
      </c>
      <c r="C20" s="13">
        <v>15982.101990000001</v>
      </c>
      <c r="D20" s="13">
        <v>20422.075210000003</v>
      </c>
      <c r="E20" s="13">
        <v>13715.057339999999</v>
      </c>
      <c r="F20" s="13">
        <v>13152.714969999999</v>
      </c>
      <c r="G20" s="13">
        <v>12826.638129999999</v>
      </c>
      <c r="H20" s="1">
        <v>14127.31653</v>
      </c>
      <c r="I20" s="1">
        <v>13151.32</v>
      </c>
      <c r="J20" s="1">
        <v>13292.362809999999</v>
      </c>
      <c r="K20" s="1">
        <f t="shared" si="9"/>
        <v>13311.347080000001</v>
      </c>
      <c r="L20" s="133">
        <f t="shared" si="20"/>
        <v>0.14282088347543873</v>
      </c>
      <c r="M20" s="133">
        <f t="shared" si="21"/>
        <v>21.581796549871708</v>
      </c>
      <c r="O20" s="3">
        <v>10041676.049999999</v>
      </c>
      <c r="P20" s="3">
        <f>O20/1000</f>
        <v>10041.676049999998</v>
      </c>
      <c r="Q20" s="3">
        <v>10948470.459999999</v>
      </c>
      <c r="R20" s="3">
        <f>Q20/1000</f>
        <v>10948.470459999999</v>
      </c>
      <c r="S20" s="3">
        <v>16260647.32</v>
      </c>
      <c r="T20" s="3">
        <v>278545.33</v>
      </c>
      <c r="U20" s="23">
        <f>S20-T20</f>
        <v>15982101.99</v>
      </c>
      <c r="V20" s="3">
        <f>U20/1000</f>
        <v>15982.101990000001</v>
      </c>
      <c r="W20" s="3">
        <v>20774713</v>
      </c>
      <c r="X20" s="3">
        <v>352637.79</v>
      </c>
      <c r="Y20" s="23">
        <f t="shared" si="22"/>
        <v>20422075.210000001</v>
      </c>
      <c r="Z20" s="3">
        <f t="shared" si="23"/>
        <v>20422.075210000003</v>
      </c>
      <c r="AA20" s="3">
        <v>13994213.24</v>
      </c>
      <c r="AB20" s="3">
        <v>279155.90000000002</v>
      </c>
      <c r="AC20" s="3">
        <f t="shared" si="28"/>
        <v>13715057.34</v>
      </c>
      <c r="AD20" s="3">
        <f t="shared" si="29"/>
        <v>13715.057339999999</v>
      </c>
      <c r="AE20" s="3">
        <v>13442616.939999999</v>
      </c>
      <c r="AF20" s="3">
        <v>289901.96999999997</v>
      </c>
      <c r="AG20" s="3">
        <f t="shared" si="13"/>
        <v>13152714.969999999</v>
      </c>
      <c r="AH20" s="3">
        <f t="shared" si="14"/>
        <v>13152.714969999999</v>
      </c>
      <c r="AI20" s="3">
        <v>12826638.129999999</v>
      </c>
      <c r="AJ20" s="3">
        <f t="shared" si="24"/>
        <v>12826.638129999999</v>
      </c>
      <c r="AK20" s="3">
        <v>14539905.729999997</v>
      </c>
      <c r="AL20" s="3">
        <v>412589.2</v>
      </c>
      <c r="AM20" s="3">
        <f t="shared" si="25"/>
        <v>14127.316529999998</v>
      </c>
      <c r="AN20" s="3">
        <v>13516157.74</v>
      </c>
      <c r="AO20" s="3">
        <v>364837.74</v>
      </c>
      <c r="AP20" s="3">
        <f t="shared" si="26"/>
        <v>13151.32</v>
      </c>
      <c r="AQ20" s="3">
        <v>13645501.579999998</v>
      </c>
      <c r="AR20" s="3">
        <v>353138.77</v>
      </c>
      <c r="AS20" s="3">
        <f t="shared" si="27"/>
        <v>13292.362809999999</v>
      </c>
      <c r="AT20" s="3">
        <v>13733046.490000002</v>
      </c>
      <c r="AU20" s="3">
        <v>421699.41</v>
      </c>
      <c r="AV20" s="3">
        <f t="shared" si="19"/>
        <v>13311.347080000001</v>
      </c>
    </row>
    <row r="21" spans="1:48" x14ac:dyDescent="0.2">
      <c r="A21" s="1" t="s">
        <v>11</v>
      </c>
      <c r="B21" s="13">
        <v>16060.923339999998</v>
      </c>
      <c r="C21" s="13">
        <v>22742.327450000004</v>
      </c>
      <c r="D21" s="13">
        <v>21376.531200000001</v>
      </c>
      <c r="E21" s="13">
        <v>23627.169620000001</v>
      </c>
      <c r="F21" s="13">
        <v>17905.12932</v>
      </c>
      <c r="G21" s="13">
        <v>18099.426090000004</v>
      </c>
      <c r="H21" s="1">
        <v>18087.499240000001</v>
      </c>
      <c r="I21" s="1">
        <v>18425.288420000004</v>
      </c>
      <c r="J21" s="1">
        <v>19730.375749999999</v>
      </c>
      <c r="K21" s="1">
        <f t="shared" si="9"/>
        <v>19296.093690000005</v>
      </c>
      <c r="L21" s="133">
        <f t="shared" si="20"/>
        <v>-2.2010835754103373</v>
      </c>
      <c r="M21" s="133">
        <f t="shared" si="21"/>
        <v>20.143115570091549</v>
      </c>
      <c r="O21" s="3">
        <v>14598955.040000001</v>
      </c>
      <c r="P21" s="3">
        <f>O21/1000</f>
        <v>14598.955040000001</v>
      </c>
      <c r="Q21" s="3">
        <v>16060923.339999998</v>
      </c>
      <c r="R21" s="3">
        <f>Q21/1000</f>
        <v>16060.923339999998</v>
      </c>
      <c r="S21" s="3">
        <v>23266382.770000003</v>
      </c>
      <c r="T21" s="3">
        <v>524055.32</v>
      </c>
      <c r="U21" s="23">
        <f>S21-T21</f>
        <v>22742327.450000003</v>
      </c>
      <c r="V21" s="3">
        <f>U21/1000</f>
        <v>22742.327450000004</v>
      </c>
      <c r="W21" s="3">
        <v>21961967.590000004</v>
      </c>
      <c r="X21" s="3">
        <v>585436.39</v>
      </c>
      <c r="Y21" s="23">
        <f t="shared" si="22"/>
        <v>21376531.200000003</v>
      </c>
      <c r="Z21" s="3">
        <f t="shared" si="23"/>
        <v>21376.531200000001</v>
      </c>
      <c r="AA21" s="3">
        <v>23686814.689999998</v>
      </c>
      <c r="AB21" s="3">
        <v>59645.07</v>
      </c>
      <c r="AC21" s="3">
        <f t="shared" si="28"/>
        <v>23627169.619999997</v>
      </c>
      <c r="AD21" s="3">
        <f t="shared" si="29"/>
        <v>23627.169619999997</v>
      </c>
      <c r="AE21" s="3">
        <v>18481282.52</v>
      </c>
      <c r="AF21" s="3">
        <v>576153.19999999995</v>
      </c>
      <c r="AG21" s="3">
        <f t="shared" si="13"/>
        <v>17905129.32</v>
      </c>
      <c r="AH21" s="3">
        <f t="shared" si="14"/>
        <v>17905.12932</v>
      </c>
      <c r="AI21" s="3">
        <v>18099426.090000004</v>
      </c>
      <c r="AJ21" s="3">
        <f t="shared" si="24"/>
        <v>18099.426090000004</v>
      </c>
      <c r="AK21" s="3">
        <v>18960061.529999994</v>
      </c>
      <c r="AL21" s="3">
        <v>872562.29</v>
      </c>
      <c r="AM21" s="3">
        <f t="shared" si="25"/>
        <v>18087.499239999994</v>
      </c>
      <c r="AN21" s="3">
        <v>19239116.820000004</v>
      </c>
      <c r="AO21" s="3">
        <v>813828.4</v>
      </c>
      <c r="AP21" s="3">
        <f t="shared" si="26"/>
        <v>18425.288420000004</v>
      </c>
      <c r="AQ21" s="3">
        <v>20514673.75</v>
      </c>
      <c r="AR21" s="3">
        <v>784298</v>
      </c>
      <c r="AS21" s="3">
        <f t="shared" si="27"/>
        <v>19730.375749999999</v>
      </c>
      <c r="AT21" s="3">
        <v>20186278.340000004</v>
      </c>
      <c r="AU21" s="3">
        <v>890184.65</v>
      </c>
      <c r="AV21" s="3">
        <f t="shared" si="19"/>
        <v>19296.093690000005</v>
      </c>
    </row>
    <row r="22" spans="1:48" x14ac:dyDescent="0.2">
      <c r="A22" s="1" t="s">
        <v>12</v>
      </c>
      <c r="B22" s="13">
        <v>5906.453199999999</v>
      </c>
      <c r="C22" s="13">
        <v>7370.4389899999996</v>
      </c>
      <c r="D22" s="13">
        <v>7329.6111000000001</v>
      </c>
      <c r="E22" s="13">
        <v>5709.4268199999997</v>
      </c>
      <c r="F22" s="13">
        <v>6570.5594699999992</v>
      </c>
      <c r="G22" s="13">
        <v>6456.5789399999994</v>
      </c>
      <c r="H22" s="1">
        <v>7449.7961500000001</v>
      </c>
      <c r="I22" s="1">
        <v>7597.5501099999983</v>
      </c>
      <c r="J22" s="1">
        <v>8621.8177300000007</v>
      </c>
      <c r="K22" s="1">
        <f t="shared" si="9"/>
        <v>8639.0976900000005</v>
      </c>
      <c r="L22" s="133">
        <f t="shared" si="20"/>
        <v>0.20042130953283149</v>
      </c>
      <c r="M22" s="133">
        <f t="shared" si="21"/>
        <v>46.265404930322681</v>
      </c>
      <c r="O22" s="3">
        <v>6407630.5499999989</v>
      </c>
      <c r="P22" s="3">
        <f>O22/1000</f>
        <v>6407.6305499999989</v>
      </c>
      <c r="Q22" s="3">
        <v>5906453.1999999993</v>
      </c>
      <c r="R22" s="3">
        <f>Q22/1000</f>
        <v>5906.453199999999</v>
      </c>
      <c r="S22" s="3">
        <v>7444990.9899999993</v>
      </c>
      <c r="T22" s="3">
        <v>74552</v>
      </c>
      <c r="U22" s="23">
        <f>S22-T22</f>
        <v>7370438.9899999993</v>
      </c>
      <c r="V22" s="3">
        <f>U22/1000</f>
        <v>7370.4389899999996</v>
      </c>
      <c r="W22" s="3">
        <v>7474649.0999999996</v>
      </c>
      <c r="X22" s="3">
        <v>145038</v>
      </c>
      <c r="Y22" s="23">
        <f t="shared" si="22"/>
        <v>7329611.0999999996</v>
      </c>
      <c r="Z22" s="3">
        <f t="shared" si="23"/>
        <v>7329.6111000000001</v>
      </c>
      <c r="AA22" s="3">
        <v>5826623.8200000003</v>
      </c>
      <c r="AB22" s="3">
        <v>117197</v>
      </c>
      <c r="AC22" s="3">
        <f t="shared" si="28"/>
        <v>5709426.8200000003</v>
      </c>
      <c r="AD22" s="3">
        <f t="shared" si="29"/>
        <v>5709.4268200000006</v>
      </c>
      <c r="AE22" s="3">
        <v>6689986.4699999988</v>
      </c>
      <c r="AF22" s="3">
        <v>119427</v>
      </c>
      <c r="AG22" s="3">
        <f t="shared" si="13"/>
        <v>6570559.4699999988</v>
      </c>
      <c r="AH22" s="3">
        <f t="shared" si="14"/>
        <v>6570.5594699999992</v>
      </c>
      <c r="AI22" s="3">
        <v>6456578.9399999995</v>
      </c>
      <c r="AJ22" s="3">
        <f t="shared" si="24"/>
        <v>6456.5789399999994</v>
      </c>
      <c r="AK22" s="3">
        <v>7570791.1500000004</v>
      </c>
      <c r="AL22" s="3">
        <v>120995</v>
      </c>
      <c r="AM22" s="3">
        <f t="shared" si="25"/>
        <v>7449.7961500000001</v>
      </c>
      <c r="AN22" s="3">
        <v>7775666.1099999985</v>
      </c>
      <c r="AO22" s="3">
        <v>178116</v>
      </c>
      <c r="AP22" s="3">
        <f t="shared" si="26"/>
        <v>7597.5501099999983</v>
      </c>
      <c r="AQ22" s="3">
        <v>8806832.7300000004</v>
      </c>
      <c r="AR22" s="3">
        <v>185015</v>
      </c>
      <c r="AS22" s="3">
        <f t="shared" si="27"/>
        <v>8621.8177300000007</v>
      </c>
      <c r="AT22" s="3">
        <v>8845416.6900000013</v>
      </c>
      <c r="AU22" s="3">
        <v>206319</v>
      </c>
      <c r="AV22" s="3">
        <f t="shared" si="19"/>
        <v>8639.0976900000005</v>
      </c>
    </row>
    <row r="23" spans="1:48" x14ac:dyDescent="0.2">
      <c r="B23" s="13"/>
      <c r="C23" s="13"/>
      <c r="D23" s="13"/>
      <c r="E23" s="13"/>
      <c r="F23" s="13"/>
      <c r="G23" s="13"/>
      <c r="L23" s="133"/>
      <c r="M23" s="133"/>
      <c r="AV23" s="3">
        <f t="shared" si="19"/>
        <v>0</v>
      </c>
    </row>
    <row r="24" spans="1:48" x14ac:dyDescent="0.2">
      <c r="A24" s="1" t="s">
        <v>13</v>
      </c>
      <c r="B24" s="13">
        <v>18497.625489999995</v>
      </c>
      <c r="C24" s="13">
        <v>29320.564779999997</v>
      </c>
      <c r="D24" s="13">
        <v>38792.051209999991</v>
      </c>
      <c r="E24" s="13">
        <v>19994.048149999999</v>
      </c>
      <c r="F24" s="13">
        <v>11005.34375</v>
      </c>
      <c r="G24" s="13">
        <v>16329.332999999997</v>
      </c>
      <c r="H24" s="1">
        <v>16497.261730000002</v>
      </c>
      <c r="I24" s="1">
        <v>16017.647189999998</v>
      </c>
      <c r="J24" s="1">
        <v>22667.992420000006</v>
      </c>
      <c r="K24" s="1">
        <f t="shared" si="9"/>
        <v>22776.937220000007</v>
      </c>
      <c r="L24" s="133">
        <f t="shared" ref="L24:L28" si="30">(K24-J24)*100/J24</f>
        <v>0.48061071303287956</v>
      </c>
      <c r="M24" s="133">
        <f t="shared" ref="M24" si="31">(K24-B24)*100/B24</f>
        <v>23.134384098723654</v>
      </c>
      <c r="O24" s="3">
        <v>17552337.149999999</v>
      </c>
      <c r="P24" s="3">
        <f t="shared" ref="P24:R39" si="32">O24/1000</f>
        <v>17552.337149999999</v>
      </c>
      <c r="Q24" s="3">
        <v>18497625.489999995</v>
      </c>
      <c r="R24" s="3">
        <f t="shared" si="32"/>
        <v>18497.625489999995</v>
      </c>
      <c r="S24" s="3">
        <v>29909977.839999996</v>
      </c>
      <c r="T24" s="3">
        <v>589413.06000000006</v>
      </c>
      <c r="U24" s="23">
        <f>S24-T24</f>
        <v>29320564.779999997</v>
      </c>
      <c r="V24" s="3">
        <f>U24/1000</f>
        <v>29320.564779999997</v>
      </c>
      <c r="W24" s="3">
        <v>39407508.50999999</v>
      </c>
      <c r="X24" s="3">
        <v>615457.30000000005</v>
      </c>
      <c r="Y24" s="23">
        <f t="shared" ref="Y24:Y28" si="33">W24-X24</f>
        <v>38792051.209999993</v>
      </c>
      <c r="Z24" s="3">
        <f t="shared" ref="Z24:Z28" si="34">Y24/1000</f>
        <v>38792.051209999991</v>
      </c>
      <c r="AA24" s="3">
        <v>20523067.359999999</v>
      </c>
      <c r="AB24" s="3">
        <v>529019.21</v>
      </c>
      <c r="AC24" s="3">
        <f>AA24-AB24</f>
        <v>19994048.149999999</v>
      </c>
      <c r="AD24" s="3">
        <f>AC24/1000</f>
        <v>19994.048149999999</v>
      </c>
      <c r="AE24" s="3">
        <v>16449353.75</v>
      </c>
      <c r="AF24" s="3">
        <v>5444010</v>
      </c>
      <c r="AG24" s="3">
        <f t="shared" si="13"/>
        <v>11005343.75</v>
      </c>
      <c r="AH24" s="3">
        <f t="shared" si="14"/>
        <v>11005.34375</v>
      </c>
      <c r="AI24" s="3">
        <v>16329332.999999996</v>
      </c>
      <c r="AJ24" s="3">
        <f t="shared" ref="AJ24" si="35">AI24/1000</f>
        <v>16329.332999999997</v>
      </c>
      <c r="AK24" s="3">
        <v>22801687.729999997</v>
      </c>
      <c r="AL24" s="3">
        <v>6304426</v>
      </c>
      <c r="AM24" s="3">
        <f t="shared" ref="AM24" si="36">(AK24-AL24)/1000</f>
        <v>16497.261729999998</v>
      </c>
      <c r="AN24" s="3">
        <v>22847024.189999998</v>
      </c>
      <c r="AO24" s="3">
        <v>6829377</v>
      </c>
      <c r="AP24" s="3">
        <f t="shared" ref="AP24" si="37">(AN24-AO24)/1000</f>
        <v>16017.647189999998</v>
      </c>
      <c r="AQ24" s="3">
        <v>23442445.420000006</v>
      </c>
      <c r="AR24" s="3">
        <v>774453</v>
      </c>
      <c r="AS24" s="3">
        <f t="shared" ref="AS24:AS28" si="38">(AQ24-AR24)/1000</f>
        <v>22667.992420000006</v>
      </c>
      <c r="AT24" s="3">
        <v>23559412.220000006</v>
      </c>
      <c r="AU24" s="3">
        <v>782475</v>
      </c>
      <c r="AV24" s="3">
        <f t="shared" si="19"/>
        <v>22776.937220000007</v>
      </c>
    </row>
    <row r="25" spans="1:48" x14ac:dyDescent="0.2">
      <c r="A25" s="1" t="s">
        <v>14</v>
      </c>
      <c r="B25" s="13">
        <v>5056.0691899999983</v>
      </c>
      <c r="C25" s="13">
        <v>6736.9413399999994</v>
      </c>
      <c r="D25" s="13">
        <v>7712.4445099999994</v>
      </c>
      <c r="E25" s="13">
        <v>4857.5419499999998</v>
      </c>
      <c r="F25" s="13">
        <v>5312.7033700000002</v>
      </c>
      <c r="G25" s="13">
        <v>4628.3538500000004</v>
      </c>
      <c r="H25" s="1">
        <v>5169.2549900000004</v>
      </c>
      <c r="I25" s="1">
        <v>5200.3885899999996</v>
      </c>
      <c r="J25" s="1">
        <v>4909.251870000001</v>
      </c>
      <c r="K25" s="1">
        <f t="shared" si="9"/>
        <v>4545.5585599999986</v>
      </c>
      <c r="L25" s="133">
        <f t="shared" si="30"/>
        <v>-7.4083245193121927</v>
      </c>
      <c r="M25" s="133">
        <f t="shared" si="21"/>
        <v>-10.096986627669152</v>
      </c>
      <c r="O25" s="3">
        <v>5003588.5</v>
      </c>
      <c r="P25" s="3">
        <f t="shared" si="32"/>
        <v>5003.5884999999998</v>
      </c>
      <c r="Q25" s="3">
        <v>5056069.1899999985</v>
      </c>
      <c r="R25" s="3">
        <f t="shared" si="32"/>
        <v>5056.0691899999983</v>
      </c>
      <c r="S25" s="3">
        <v>6850010.3399999999</v>
      </c>
      <c r="T25" s="3">
        <v>113069</v>
      </c>
      <c r="U25" s="23">
        <f>S25-T25</f>
        <v>6736941.3399999999</v>
      </c>
      <c r="V25" s="3">
        <f>U25/1000</f>
        <v>6736.9413399999994</v>
      </c>
      <c r="W25" s="3">
        <v>7829028.5099999998</v>
      </c>
      <c r="X25" s="3">
        <v>116584</v>
      </c>
      <c r="Y25" s="23">
        <f t="shared" si="33"/>
        <v>7712444.5099999998</v>
      </c>
      <c r="Z25" s="3">
        <f t="shared" si="34"/>
        <v>7712.4445099999994</v>
      </c>
      <c r="AA25" s="3">
        <v>4960972.9499999993</v>
      </c>
      <c r="AB25" s="3">
        <v>103431</v>
      </c>
      <c r="AC25" s="3">
        <f t="shared" ref="AC25:AC28" si="39">AA25-AB25</f>
        <v>4857541.9499999993</v>
      </c>
      <c r="AD25" s="3">
        <f t="shared" ref="AD25:AD28" si="40">AC25/1000</f>
        <v>4857.5419499999989</v>
      </c>
      <c r="AE25" s="3">
        <v>5412234.3700000001</v>
      </c>
      <c r="AF25" s="3">
        <v>99531</v>
      </c>
      <c r="AG25" s="3">
        <f t="shared" si="13"/>
        <v>5312703.37</v>
      </c>
      <c r="AH25" s="3">
        <f t="shared" si="14"/>
        <v>5312.7033700000002</v>
      </c>
      <c r="AI25" s="3">
        <v>4628353.8500000006</v>
      </c>
      <c r="AJ25" s="3">
        <f t="shared" si="24"/>
        <v>4628.3538500000004</v>
      </c>
      <c r="AK25" s="3">
        <v>5264796.9899999993</v>
      </c>
      <c r="AL25" s="3">
        <v>95542</v>
      </c>
      <c r="AM25" s="3">
        <f t="shared" si="25"/>
        <v>5169.2549899999995</v>
      </c>
      <c r="AN25" s="3">
        <v>5352617.59</v>
      </c>
      <c r="AO25" s="3">
        <v>152229</v>
      </c>
      <c r="AP25" s="3">
        <f t="shared" si="26"/>
        <v>5200.3885899999996</v>
      </c>
      <c r="AQ25" s="3">
        <v>5027340.870000001</v>
      </c>
      <c r="AR25" s="3">
        <v>118089</v>
      </c>
      <c r="AS25" s="3">
        <f t="shared" si="38"/>
        <v>4909.251870000001</v>
      </c>
      <c r="AT25" s="3">
        <v>4680199.669999999</v>
      </c>
      <c r="AU25" s="3">
        <v>134641.10999999999</v>
      </c>
      <c r="AV25" s="3">
        <f t="shared" si="19"/>
        <v>4545.5585599999986</v>
      </c>
    </row>
    <row r="26" spans="1:48" x14ac:dyDescent="0.2">
      <c r="A26" s="1" t="s">
        <v>15</v>
      </c>
      <c r="B26" s="13">
        <v>20835.501110000005</v>
      </c>
      <c r="C26" s="13">
        <v>32111.874990000008</v>
      </c>
      <c r="D26" s="13">
        <v>40626.930500000002</v>
      </c>
      <c r="E26" s="13">
        <v>27354.003400000001</v>
      </c>
      <c r="F26" s="13">
        <v>26409.228599999999</v>
      </c>
      <c r="G26" s="13">
        <v>26466.01136</v>
      </c>
      <c r="H26" s="1">
        <v>26757.72927</v>
      </c>
      <c r="I26" s="1">
        <v>27357.461660000004</v>
      </c>
      <c r="J26" s="1">
        <v>29724.734569999997</v>
      </c>
      <c r="K26" s="1">
        <f t="shared" si="9"/>
        <v>29390.312740000001</v>
      </c>
      <c r="L26" s="133">
        <f t="shared" si="30"/>
        <v>-1.1250624600615087</v>
      </c>
      <c r="M26" s="133">
        <f t="shared" si="21"/>
        <v>41.058823518739914</v>
      </c>
      <c r="O26" s="3">
        <v>21136237.690000001</v>
      </c>
      <c r="P26" s="3">
        <f t="shared" si="32"/>
        <v>21136.237690000002</v>
      </c>
      <c r="Q26" s="3">
        <v>20835501.110000003</v>
      </c>
      <c r="R26" s="3">
        <f t="shared" si="32"/>
        <v>20835.501110000005</v>
      </c>
      <c r="S26" s="3">
        <v>32964305.990000006</v>
      </c>
      <c r="T26" s="3">
        <v>852431</v>
      </c>
      <c r="U26" s="23">
        <f>S26-T26</f>
        <v>32111874.990000006</v>
      </c>
      <c r="V26" s="3">
        <f>U26/1000</f>
        <v>32111.874990000008</v>
      </c>
      <c r="W26" s="3">
        <v>41604911.5</v>
      </c>
      <c r="X26" s="3">
        <v>977981</v>
      </c>
      <c r="Y26" s="23">
        <f t="shared" si="33"/>
        <v>40626930.5</v>
      </c>
      <c r="Z26" s="3">
        <f t="shared" si="34"/>
        <v>40626.930500000002</v>
      </c>
      <c r="AA26" s="3">
        <v>28201621.399999999</v>
      </c>
      <c r="AB26" s="3">
        <v>847618</v>
      </c>
      <c r="AC26" s="3">
        <f t="shared" si="39"/>
        <v>27354003.399999999</v>
      </c>
      <c r="AD26" s="3">
        <f t="shared" si="40"/>
        <v>27354.003399999998</v>
      </c>
      <c r="AE26" s="3">
        <v>27292402.599999998</v>
      </c>
      <c r="AF26" s="3">
        <v>883174</v>
      </c>
      <c r="AG26" s="3">
        <f t="shared" si="13"/>
        <v>26409228.599999998</v>
      </c>
      <c r="AH26" s="3">
        <f t="shared" si="14"/>
        <v>26409.228599999999</v>
      </c>
      <c r="AI26" s="3">
        <v>26466011.359999999</v>
      </c>
      <c r="AJ26" s="3">
        <f t="shared" si="24"/>
        <v>26466.01136</v>
      </c>
      <c r="AK26" s="3">
        <v>27705996.780000009</v>
      </c>
      <c r="AL26" s="3">
        <v>948267.51</v>
      </c>
      <c r="AM26" s="3">
        <f t="shared" si="25"/>
        <v>26757.729270000007</v>
      </c>
      <c r="AN26" s="3">
        <v>28545730.020000003</v>
      </c>
      <c r="AO26" s="3">
        <v>1188268.3600000001</v>
      </c>
      <c r="AP26" s="3">
        <f t="shared" si="26"/>
        <v>27357.461660000004</v>
      </c>
      <c r="AQ26" s="3">
        <v>30846801.979999997</v>
      </c>
      <c r="AR26" s="3">
        <v>1122067.4099999999</v>
      </c>
      <c r="AS26" s="3">
        <f t="shared" si="38"/>
        <v>29724.734569999997</v>
      </c>
      <c r="AT26" s="3">
        <v>30467316.320000004</v>
      </c>
      <c r="AU26" s="3">
        <v>1077003.58</v>
      </c>
      <c r="AV26" s="3">
        <f t="shared" si="19"/>
        <v>29390.312740000001</v>
      </c>
    </row>
    <row r="27" spans="1:48" x14ac:dyDescent="0.2">
      <c r="A27" s="1" t="s">
        <v>16</v>
      </c>
      <c r="B27" s="13">
        <v>20159.172500000001</v>
      </c>
      <c r="C27" s="13">
        <v>30143.610089999995</v>
      </c>
      <c r="D27" s="13">
        <v>39164.666829999995</v>
      </c>
      <c r="E27" s="13">
        <v>23191.068210000001</v>
      </c>
      <c r="F27" s="13">
        <v>22108.684050000003</v>
      </c>
      <c r="G27" s="13">
        <v>23291.494050000001</v>
      </c>
      <c r="H27" s="1">
        <v>25400.14906</v>
      </c>
      <c r="I27" s="1">
        <v>27071.151269999995</v>
      </c>
      <c r="J27" s="1">
        <v>28159.172349999993</v>
      </c>
      <c r="K27" s="1">
        <f t="shared" si="9"/>
        <v>28153.362059999999</v>
      </c>
      <c r="L27" s="133">
        <f t="shared" si="30"/>
        <v>-2.0633738548050704E-2</v>
      </c>
      <c r="M27" s="133">
        <f t="shared" si="21"/>
        <v>39.655345773741452</v>
      </c>
      <c r="O27" s="3">
        <v>20014010.170000002</v>
      </c>
      <c r="P27" s="3">
        <f t="shared" si="32"/>
        <v>20014.010170000001</v>
      </c>
      <c r="Q27" s="3">
        <v>20159172.5</v>
      </c>
      <c r="R27" s="3">
        <f t="shared" si="32"/>
        <v>20159.172500000001</v>
      </c>
      <c r="S27" s="3">
        <v>30817762.089999996</v>
      </c>
      <c r="T27" s="3">
        <v>674152</v>
      </c>
      <c r="U27" s="23">
        <f>S27-T27</f>
        <v>30143610.089999996</v>
      </c>
      <c r="V27" s="3">
        <f>U27/1000</f>
        <v>30143.610089999995</v>
      </c>
      <c r="W27" s="3">
        <v>39986546.829999998</v>
      </c>
      <c r="X27" s="3">
        <v>821880</v>
      </c>
      <c r="Y27" s="23">
        <f t="shared" si="33"/>
        <v>39164666.829999998</v>
      </c>
      <c r="Z27" s="3">
        <f t="shared" si="34"/>
        <v>39164.666829999995</v>
      </c>
      <c r="AA27" s="3">
        <v>23860226.210000005</v>
      </c>
      <c r="AB27" s="3">
        <v>669158</v>
      </c>
      <c r="AC27" s="3">
        <f t="shared" si="39"/>
        <v>23191068.210000005</v>
      </c>
      <c r="AD27" s="3">
        <f t="shared" si="40"/>
        <v>23191.068210000005</v>
      </c>
      <c r="AE27" s="3">
        <v>22844236.050000004</v>
      </c>
      <c r="AF27" s="3">
        <v>735552</v>
      </c>
      <c r="AG27" s="3">
        <f t="shared" si="13"/>
        <v>22108684.050000004</v>
      </c>
      <c r="AH27" s="3">
        <f t="shared" si="14"/>
        <v>22108.684050000003</v>
      </c>
      <c r="AI27" s="3">
        <v>23291494.050000001</v>
      </c>
      <c r="AJ27" s="3">
        <f t="shared" si="24"/>
        <v>23291.494050000001</v>
      </c>
      <c r="AK27" s="3">
        <v>26161548.059999995</v>
      </c>
      <c r="AL27" s="3">
        <v>761399</v>
      </c>
      <c r="AM27" s="3">
        <f t="shared" si="25"/>
        <v>25400.149059999996</v>
      </c>
      <c r="AN27" s="3">
        <v>27983970.269999996</v>
      </c>
      <c r="AO27" s="3">
        <v>912819</v>
      </c>
      <c r="AP27" s="3">
        <f t="shared" si="26"/>
        <v>27071.151269999995</v>
      </c>
      <c r="AQ27" s="3">
        <v>29159535.349999994</v>
      </c>
      <c r="AR27" s="3">
        <v>1000363</v>
      </c>
      <c r="AS27" s="3">
        <f t="shared" si="38"/>
        <v>28159.172349999993</v>
      </c>
      <c r="AT27" s="3">
        <v>29142811.059999999</v>
      </c>
      <c r="AU27" s="3">
        <v>989449</v>
      </c>
      <c r="AV27" s="3">
        <f t="shared" si="19"/>
        <v>28153.362059999999</v>
      </c>
    </row>
    <row r="28" spans="1:48" x14ac:dyDescent="0.2">
      <c r="A28" s="1" t="s">
        <v>17</v>
      </c>
      <c r="B28" s="13">
        <v>3150.6447800000005</v>
      </c>
      <c r="C28" s="13">
        <v>4543.5987600000008</v>
      </c>
      <c r="D28" s="13">
        <v>4057.19227</v>
      </c>
      <c r="E28" s="13">
        <v>3402.0217499999999</v>
      </c>
      <c r="F28" s="13">
        <v>3070.0810499999998</v>
      </c>
      <c r="G28" s="13">
        <v>2147.5700599999996</v>
      </c>
      <c r="H28" s="1">
        <v>2175.348</v>
      </c>
      <c r="I28" s="1">
        <v>1866.1846100000002</v>
      </c>
      <c r="J28" s="1">
        <v>1903.1108200000003</v>
      </c>
      <c r="K28" s="1">
        <f t="shared" si="9"/>
        <v>1748.8009399999999</v>
      </c>
      <c r="L28" s="133">
        <f t="shared" si="30"/>
        <v>-8.1082971300641571</v>
      </c>
      <c r="M28" s="133">
        <f t="shared" si="21"/>
        <v>-44.493871505247903</v>
      </c>
      <c r="O28" s="3">
        <v>2846709.17</v>
      </c>
      <c r="P28" s="3">
        <f t="shared" si="32"/>
        <v>2846.7091700000001</v>
      </c>
      <c r="Q28" s="3">
        <v>3150644.7800000007</v>
      </c>
      <c r="R28" s="3">
        <f t="shared" si="32"/>
        <v>3150.6447800000005</v>
      </c>
      <c r="S28" s="3">
        <v>4601494.8500000006</v>
      </c>
      <c r="T28" s="3">
        <v>57896.09</v>
      </c>
      <c r="U28" s="23">
        <f>S28-T28</f>
        <v>4543598.7600000007</v>
      </c>
      <c r="V28" s="3">
        <f>U28/1000</f>
        <v>4543.5987600000008</v>
      </c>
      <c r="W28" s="3">
        <v>4121683.12</v>
      </c>
      <c r="X28" s="3">
        <v>64490.85</v>
      </c>
      <c r="Y28" s="23">
        <f t="shared" si="33"/>
        <v>4057192.27</v>
      </c>
      <c r="Z28" s="3">
        <f t="shared" si="34"/>
        <v>4057.19227</v>
      </c>
      <c r="AA28" s="3">
        <v>3478470.75</v>
      </c>
      <c r="AB28" s="3">
        <v>76449</v>
      </c>
      <c r="AC28" s="3">
        <f t="shared" si="39"/>
        <v>3402021.75</v>
      </c>
      <c r="AD28" s="3">
        <f t="shared" si="40"/>
        <v>3402.0217499999999</v>
      </c>
      <c r="AE28" s="3">
        <v>3130967.05</v>
      </c>
      <c r="AF28" s="3">
        <v>60886</v>
      </c>
      <c r="AG28" s="3">
        <f t="shared" si="13"/>
        <v>3070081.05</v>
      </c>
      <c r="AH28" s="3">
        <f t="shared" si="14"/>
        <v>3070.0810499999998</v>
      </c>
      <c r="AI28" s="3">
        <v>2147570.0599999996</v>
      </c>
      <c r="AJ28" s="3">
        <f t="shared" si="24"/>
        <v>2147.5700599999996</v>
      </c>
      <c r="AK28" s="3">
        <v>3052354</v>
      </c>
      <c r="AL28" s="3">
        <v>877006</v>
      </c>
      <c r="AM28" s="3">
        <f t="shared" si="25"/>
        <v>2175.348</v>
      </c>
      <c r="AN28" s="3">
        <v>2760800.6100000003</v>
      </c>
      <c r="AO28" s="3">
        <v>894616</v>
      </c>
      <c r="AP28" s="3">
        <f t="shared" si="26"/>
        <v>1866.1846100000002</v>
      </c>
      <c r="AQ28" s="3">
        <v>2766347.8200000003</v>
      </c>
      <c r="AR28" s="3">
        <v>863237</v>
      </c>
      <c r="AS28" s="3">
        <f t="shared" si="38"/>
        <v>1903.1108200000003</v>
      </c>
      <c r="AT28" s="3">
        <v>2610944.94</v>
      </c>
      <c r="AU28" s="3">
        <v>862144</v>
      </c>
      <c r="AV28" s="3">
        <f t="shared" si="19"/>
        <v>1748.8009399999999</v>
      </c>
    </row>
    <row r="29" spans="1:48" x14ac:dyDescent="0.2">
      <c r="B29" s="13"/>
      <c r="C29" s="13"/>
      <c r="D29" s="13"/>
      <c r="E29" s="13"/>
      <c r="F29" s="13"/>
      <c r="G29" s="13"/>
      <c r="L29" s="133"/>
      <c r="M29" s="133"/>
      <c r="AV29" s="3">
        <f t="shared" si="19"/>
        <v>0</v>
      </c>
    </row>
    <row r="30" spans="1:48" x14ac:dyDescent="0.2">
      <c r="A30" s="1" t="s">
        <v>18</v>
      </c>
      <c r="B30" s="13">
        <v>89432.063590000005</v>
      </c>
      <c r="C30" s="13">
        <v>142517.51473999996</v>
      </c>
      <c r="D30" s="13">
        <v>162924.74823</v>
      </c>
      <c r="E30" s="13">
        <v>107122.80026</v>
      </c>
      <c r="F30" s="13">
        <v>99954.347849999991</v>
      </c>
      <c r="G30" s="13">
        <v>105629.06367</v>
      </c>
      <c r="H30" s="1">
        <v>105678.51321999999</v>
      </c>
      <c r="I30" s="1">
        <v>111579.79001000001</v>
      </c>
      <c r="J30" s="1">
        <v>113030.43639</v>
      </c>
      <c r="K30" s="1">
        <f t="shared" si="9"/>
        <v>116884.26157999998</v>
      </c>
      <c r="L30" s="133">
        <f t="shared" ref="L30:L34" si="41">(K30-J30)*100/J30</f>
        <v>3.4095464134127051</v>
      </c>
      <c r="M30" s="133">
        <f t="shared" ref="M30" si="42">(K30-B30)*100/B30</f>
        <v>30.696147318990842</v>
      </c>
      <c r="O30" s="3">
        <v>93751898.210000008</v>
      </c>
      <c r="P30" s="3">
        <f t="shared" si="32"/>
        <v>93751.898210000014</v>
      </c>
      <c r="Q30" s="3">
        <v>89432063.590000004</v>
      </c>
      <c r="R30" s="3">
        <f t="shared" si="32"/>
        <v>89432.063590000005</v>
      </c>
      <c r="S30" s="3">
        <v>144943897.73999995</v>
      </c>
      <c r="T30" s="3">
        <v>2426383</v>
      </c>
      <c r="U30" s="23">
        <f>S30-T30</f>
        <v>142517514.73999995</v>
      </c>
      <c r="V30" s="3">
        <f>U30/1000</f>
        <v>142517.51473999996</v>
      </c>
      <c r="W30" s="3">
        <v>165504981.22999999</v>
      </c>
      <c r="X30" s="3">
        <v>2580233</v>
      </c>
      <c r="Y30" s="23">
        <f t="shared" ref="Y30:Y34" si="43">W30-X30</f>
        <v>162924748.22999999</v>
      </c>
      <c r="Z30" s="3">
        <f t="shared" ref="Z30:Z34" si="44">Y30/1000</f>
        <v>162924.74823</v>
      </c>
      <c r="AA30" s="3">
        <v>109485823.26000001</v>
      </c>
      <c r="AB30" s="3">
        <v>2363023</v>
      </c>
      <c r="AC30" s="3">
        <f>AA30-AB30</f>
        <v>107122800.26000001</v>
      </c>
      <c r="AD30" s="3">
        <f>AC30/1000</f>
        <v>107122.80026</v>
      </c>
      <c r="AE30" s="3">
        <v>102490977.84999999</v>
      </c>
      <c r="AF30" s="3">
        <v>2536630</v>
      </c>
      <c r="AG30" s="3">
        <f t="shared" si="13"/>
        <v>99954347.849999994</v>
      </c>
      <c r="AH30" s="3">
        <f t="shared" si="14"/>
        <v>99954.347849999991</v>
      </c>
      <c r="AI30" s="3">
        <v>105629063.67</v>
      </c>
      <c r="AJ30" s="3">
        <f t="shared" ref="AJ30" si="45">AI30/1000</f>
        <v>105629.06367</v>
      </c>
      <c r="AK30" s="3">
        <v>110631490.21999998</v>
      </c>
      <c r="AL30" s="3">
        <v>2686683</v>
      </c>
      <c r="AM30" s="3">
        <f t="shared" ref="AM30" si="46">(AK30-AL30)/1000</f>
        <v>107944.80721999999</v>
      </c>
      <c r="AN30" s="3">
        <v>114856508.01000001</v>
      </c>
      <c r="AO30" s="3">
        <v>3276718</v>
      </c>
      <c r="AP30" s="3">
        <f t="shared" ref="AP30" si="47">(AN30-AO30)/1000</f>
        <v>111579.79001000001</v>
      </c>
      <c r="AQ30" s="3">
        <v>116365352.39</v>
      </c>
      <c r="AR30" s="3">
        <v>3334916</v>
      </c>
      <c r="AS30" s="3">
        <f t="shared" ref="AS30:AS34" si="48">(AQ30-AR30)/1000</f>
        <v>113030.43639</v>
      </c>
      <c r="AT30" s="3">
        <v>120471516.57999998</v>
      </c>
      <c r="AU30" s="3">
        <v>3587255</v>
      </c>
      <c r="AV30" s="3">
        <f t="shared" si="19"/>
        <v>116884.26157999998</v>
      </c>
    </row>
    <row r="31" spans="1:48" x14ac:dyDescent="0.2">
      <c r="A31" s="1" t="s">
        <v>19</v>
      </c>
      <c r="B31" s="13">
        <v>115316.00235999995</v>
      </c>
      <c r="C31" s="13">
        <v>182349.64572000003</v>
      </c>
      <c r="D31" s="13">
        <v>243978.09656999999</v>
      </c>
      <c r="E31" s="13">
        <v>142290.99205</v>
      </c>
      <c r="F31" s="13">
        <v>134909.54275999998</v>
      </c>
      <c r="G31" s="13">
        <v>138619.25252000001</v>
      </c>
      <c r="H31" s="1">
        <v>137731.97946999999</v>
      </c>
      <c r="I31" s="1">
        <v>144969.78446000002</v>
      </c>
      <c r="J31" s="1">
        <v>141537.36811999997</v>
      </c>
      <c r="K31" s="1">
        <f t="shared" si="9"/>
        <v>140840.69944000003</v>
      </c>
      <c r="L31" s="133">
        <f t="shared" si="41"/>
        <v>-0.49221536987270104</v>
      </c>
      <c r="M31" s="133">
        <f t="shared" si="21"/>
        <v>22.134566372077</v>
      </c>
      <c r="O31" s="3">
        <v>117771349.97999997</v>
      </c>
      <c r="P31" s="3">
        <f t="shared" si="32"/>
        <v>117771.34997999997</v>
      </c>
      <c r="Q31" s="3">
        <v>115316002.35999995</v>
      </c>
      <c r="R31" s="3">
        <f t="shared" si="32"/>
        <v>115316.00235999995</v>
      </c>
      <c r="S31" s="3">
        <v>184845739.72000003</v>
      </c>
      <c r="T31" s="3">
        <v>2496094</v>
      </c>
      <c r="U31" s="23">
        <f>S31-T31</f>
        <v>182349645.72000003</v>
      </c>
      <c r="V31" s="3">
        <f>U31/1000</f>
        <v>182349.64572000003</v>
      </c>
      <c r="W31" s="3">
        <v>246933845.56999999</v>
      </c>
      <c r="X31" s="3">
        <v>2955749</v>
      </c>
      <c r="Y31" s="23">
        <f t="shared" si="43"/>
        <v>243978096.56999999</v>
      </c>
      <c r="Z31" s="3">
        <f t="shared" si="44"/>
        <v>243978.09656999999</v>
      </c>
      <c r="AA31" s="3">
        <v>145385789.04999998</v>
      </c>
      <c r="AB31" s="3">
        <v>3094797</v>
      </c>
      <c r="AC31" s="3">
        <f t="shared" ref="AC31:AC34" si="49">AA31-AB31</f>
        <v>142290992.04999998</v>
      </c>
      <c r="AD31" s="3">
        <f t="shared" ref="AD31:AD34" si="50">AC31/1000</f>
        <v>142290.99204999997</v>
      </c>
      <c r="AE31" s="3">
        <v>137708880.75999999</v>
      </c>
      <c r="AF31" s="3">
        <v>2799338</v>
      </c>
      <c r="AG31" s="3">
        <f t="shared" si="13"/>
        <v>134909542.75999999</v>
      </c>
      <c r="AH31" s="3">
        <f t="shared" si="14"/>
        <v>134909.54275999998</v>
      </c>
      <c r="AI31" s="3">
        <v>138619252.52000001</v>
      </c>
      <c r="AJ31" s="3">
        <f t="shared" si="24"/>
        <v>138619.25252000001</v>
      </c>
      <c r="AK31" s="3">
        <v>141682469.47</v>
      </c>
      <c r="AL31" s="3">
        <v>3950490</v>
      </c>
      <c r="AM31" s="3">
        <f t="shared" si="25"/>
        <v>137731.97946999999</v>
      </c>
      <c r="AN31" s="3">
        <v>148412649.46000004</v>
      </c>
      <c r="AO31" s="3">
        <v>3442865</v>
      </c>
      <c r="AP31" s="3">
        <f t="shared" si="26"/>
        <v>144969.78446000002</v>
      </c>
      <c r="AQ31" s="3">
        <v>145542757.11999997</v>
      </c>
      <c r="AR31" s="3">
        <v>4005389</v>
      </c>
      <c r="AS31" s="3">
        <f t="shared" si="48"/>
        <v>141537.36811999997</v>
      </c>
      <c r="AT31" s="3">
        <v>146063499.44000003</v>
      </c>
      <c r="AU31" s="3">
        <v>5222800</v>
      </c>
      <c r="AV31" s="3">
        <f t="shared" si="19"/>
        <v>140840.69944000003</v>
      </c>
    </row>
    <row r="32" spans="1:48" x14ac:dyDescent="0.2">
      <c r="A32" s="1" t="s">
        <v>20</v>
      </c>
      <c r="B32" s="13">
        <v>5429.1514900000002</v>
      </c>
      <c r="C32" s="13">
        <v>7358.6976400000003</v>
      </c>
      <c r="D32" s="13">
        <v>8049.1807099999987</v>
      </c>
      <c r="E32" s="13">
        <v>5533.2151599999997</v>
      </c>
      <c r="F32" s="13">
        <v>5789.6581499999993</v>
      </c>
      <c r="G32" s="13">
        <v>5291.1122700000005</v>
      </c>
      <c r="H32" s="1">
        <v>5732.9980700000006</v>
      </c>
      <c r="I32" s="1">
        <v>5437.7518799999998</v>
      </c>
      <c r="J32" s="1">
        <v>5458.050470000001</v>
      </c>
      <c r="K32" s="1">
        <f t="shared" si="9"/>
        <v>5758.608610000002</v>
      </c>
      <c r="L32" s="133">
        <f t="shared" si="41"/>
        <v>5.50669404125171</v>
      </c>
      <c r="M32" s="133">
        <f t="shared" si="21"/>
        <v>6.068298528910673</v>
      </c>
      <c r="O32" s="3">
        <v>4755543.47</v>
      </c>
      <c r="P32" s="3">
        <f t="shared" si="32"/>
        <v>4755.5434699999996</v>
      </c>
      <c r="Q32" s="3">
        <v>5429151.4900000002</v>
      </c>
      <c r="R32" s="3">
        <f t="shared" si="32"/>
        <v>5429.1514900000002</v>
      </c>
      <c r="S32" s="3">
        <v>7358697.6400000006</v>
      </c>
      <c r="T32" s="3">
        <v>0</v>
      </c>
      <c r="U32" s="23">
        <f>S32-T32</f>
        <v>7358697.6400000006</v>
      </c>
      <c r="V32" s="3">
        <f>U32/1000</f>
        <v>7358.6976400000003</v>
      </c>
      <c r="W32" s="3">
        <v>8049180.709999999</v>
      </c>
      <c r="X32" s="3">
        <v>0</v>
      </c>
      <c r="Y32" s="23">
        <f t="shared" si="43"/>
        <v>8049180.709999999</v>
      </c>
      <c r="Z32" s="3">
        <f t="shared" si="44"/>
        <v>8049.1807099999987</v>
      </c>
      <c r="AA32" s="3">
        <v>5533215.1600000001</v>
      </c>
      <c r="AB32" s="3">
        <v>0</v>
      </c>
      <c r="AC32" s="3">
        <f t="shared" si="49"/>
        <v>5533215.1600000001</v>
      </c>
      <c r="AD32" s="3">
        <f t="shared" si="50"/>
        <v>5533.2151599999997</v>
      </c>
      <c r="AE32" s="3">
        <v>5789658.1499999994</v>
      </c>
      <c r="AF32" s="3">
        <v>0</v>
      </c>
      <c r="AG32" s="3">
        <f t="shared" si="13"/>
        <v>5789658.1499999994</v>
      </c>
      <c r="AH32" s="3">
        <f t="shared" si="14"/>
        <v>5789.6581499999993</v>
      </c>
      <c r="AI32" s="3">
        <v>5291112.2700000005</v>
      </c>
      <c r="AJ32" s="3">
        <f t="shared" si="24"/>
        <v>5291.1122700000005</v>
      </c>
      <c r="AK32" s="3">
        <v>5732998.0699999994</v>
      </c>
      <c r="AL32" s="3">
        <v>0</v>
      </c>
      <c r="AM32" s="3">
        <f t="shared" si="25"/>
        <v>5732.9980699999996</v>
      </c>
      <c r="AN32" s="3">
        <v>5437751.8799999999</v>
      </c>
      <c r="AP32" s="3">
        <f t="shared" si="26"/>
        <v>5437.7518799999998</v>
      </c>
      <c r="AQ32" s="3">
        <v>5458050.4700000007</v>
      </c>
      <c r="AR32" s="3">
        <v>0</v>
      </c>
      <c r="AS32" s="3">
        <f t="shared" si="48"/>
        <v>5458.050470000001</v>
      </c>
      <c r="AT32" s="3">
        <v>5758608.6100000022</v>
      </c>
      <c r="AV32" s="3">
        <f t="shared" si="19"/>
        <v>5758.608610000002</v>
      </c>
    </row>
    <row r="33" spans="1:48" x14ac:dyDescent="0.2">
      <c r="A33" s="1" t="s">
        <v>21</v>
      </c>
      <c r="B33" s="13">
        <v>13275.137790000001</v>
      </c>
      <c r="C33" s="13">
        <v>19933.209260000007</v>
      </c>
      <c r="D33" s="13">
        <v>22075.751410000004</v>
      </c>
      <c r="E33" s="13">
        <v>15488.23792</v>
      </c>
      <c r="F33" s="13">
        <v>15638.114509999999</v>
      </c>
      <c r="G33" s="13">
        <v>16420.633229999999</v>
      </c>
      <c r="H33" s="1">
        <v>17526.360479999999</v>
      </c>
      <c r="I33" s="1">
        <v>17413.927760000002</v>
      </c>
      <c r="J33" s="1">
        <v>18238.401010000001</v>
      </c>
      <c r="K33" s="1">
        <f t="shared" si="9"/>
        <v>17861.660799999998</v>
      </c>
      <c r="L33" s="133">
        <f t="shared" si="41"/>
        <v>-2.0656427599844922</v>
      </c>
      <c r="M33" s="133">
        <f t="shared" si="21"/>
        <v>34.549720556987133</v>
      </c>
      <c r="O33" s="3">
        <v>12760059.479999999</v>
      </c>
      <c r="P33" s="3">
        <f t="shared" si="32"/>
        <v>12760.059479999998</v>
      </c>
      <c r="Q33" s="3">
        <v>13275137.790000001</v>
      </c>
      <c r="R33" s="3">
        <f t="shared" si="32"/>
        <v>13275.137790000001</v>
      </c>
      <c r="S33" s="3">
        <v>20277485.260000005</v>
      </c>
      <c r="T33" s="3">
        <v>344276</v>
      </c>
      <c r="U33" s="23">
        <f>S33-T33</f>
        <v>19933209.260000005</v>
      </c>
      <c r="V33" s="3">
        <f>U33/1000</f>
        <v>19933.209260000007</v>
      </c>
      <c r="W33" s="3">
        <v>22500845.410000004</v>
      </c>
      <c r="X33" s="3">
        <v>425094</v>
      </c>
      <c r="Y33" s="23">
        <f t="shared" si="43"/>
        <v>22075751.410000004</v>
      </c>
      <c r="Z33" s="3">
        <f t="shared" si="44"/>
        <v>22075.751410000004</v>
      </c>
      <c r="AA33" s="3">
        <v>15845580.520000001</v>
      </c>
      <c r="AB33" s="3">
        <v>357342.6</v>
      </c>
      <c r="AC33" s="3">
        <f t="shared" si="49"/>
        <v>15488237.920000002</v>
      </c>
      <c r="AD33" s="3">
        <f t="shared" si="50"/>
        <v>15488.237920000001</v>
      </c>
      <c r="AE33" s="3">
        <v>16028916.029999999</v>
      </c>
      <c r="AF33" s="3">
        <v>390801.52</v>
      </c>
      <c r="AG33" s="3">
        <f t="shared" si="13"/>
        <v>15638114.51</v>
      </c>
      <c r="AH33" s="3">
        <f t="shared" si="14"/>
        <v>15638.114509999999</v>
      </c>
      <c r="AI33" s="3">
        <v>16420633.23</v>
      </c>
      <c r="AJ33" s="3">
        <f t="shared" si="24"/>
        <v>16420.633229999999</v>
      </c>
      <c r="AK33" s="3">
        <v>17922205.16</v>
      </c>
      <c r="AL33" s="3">
        <v>395844.68</v>
      </c>
      <c r="AM33" s="3">
        <f t="shared" si="25"/>
        <v>17526.360479999999</v>
      </c>
      <c r="AN33" s="3">
        <v>17861832.760000002</v>
      </c>
      <c r="AO33" s="3">
        <v>447905</v>
      </c>
      <c r="AP33" s="3">
        <f t="shared" si="26"/>
        <v>17413.927760000002</v>
      </c>
      <c r="AQ33" s="3">
        <v>18673756.200000003</v>
      </c>
      <c r="AR33" s="3">
        <v>435355.19</v>
      </c>
      <c r="AS33" s="3">
        <f t="shared" si="48"/>
        <v>18238.401010000001</v>
      </c>
      <c r="AT33" s="3">
        <v>18318007.309999999</v>
      </c>
      <c r="AU33" s="3">
        <v>456346.51</v>
      </c>
      <c r="AV33" s="3">
        <f t="shared" si="19"/>
        <v>17861.660799999998</v>
      </c>
    </row>
    <row r="34" spans="1:48" x14ac:dyDescent="0.2">
      <c r="A34" s="1" t="s">
        <v>22</v>
      </c>
      <c r="B34" s="13">
        <v>6103.2086799999997</v>
      </c>
      <c r="C34" s="13">
        <v>7271.4705999999996</v>
      </c>
      <c r="D34" s="13">
        <v>6650.4904299999998</v>
      </c>
      <c r="E34" s="13">
        <v>5568.1967100000002</v>
      </c>
      <c r="F34" s="13">
        <v>5372.74467</v>
      </c>
      <c r="G34" s="13">
        <v>4861.0689599999996</v>
      </c>
      <c r="H34" s="1">
        <v>5338.3399299999992</v>
      </c>
      <c r="I34" s="1">
        <v>6224.6424500000003</v>
      </c>
      <c r="J34" s="1">
        <v>6272.4627699999974</v>
      </c>
      <c r="K34" s="1">
        <f t="shared" si="9"/>
        <v>6473.7326600000006</v>
      </c>
      <c r="L34" s="133">
        <f t="shared" si="41"/>
        <v>3.2087857254831231</v>
      </c>
      <c r="M34" s="133">
        <f t="shared" si="21"/>
        <v>6.0709701966146916</v>
      </c>
      <c r="O34" s="3">
        <v>5921215.3399999999</v>
      </c>
      <c r="P34" s="3">
        <f t="shared" si="32"/>
        <v>5921.2153399999997</v>
      </c>
      <c r="Q34" s="3">
        <v>6103208.6799999997</v>
      </c>
      <c r="R34" s="3">
        <f t="shared" si="32"/>
        <v>6103.2086799999997</v>
      </c>
      <c r="S34" s="3">
        <v>7309152.5999999996</v>
      </c>
      <c r="T34" s="3">
        <v>37682</v>
      </c>
      <c r="U34" s="23">
        <f>S34-T34</f>
        <v>7271470.5999999996</v>
      </c>
      <c r="V34" s="3">
        <f>U34/1000</f>
        <v>7271.4705999999996</v>
      </c>
      <c r="W34" s="3">
        <v>6717631.4299999997</v>
      </c>
      <c r="X34" s="3">
        <v>67141</v>
      </c>
      <c r="Y34" s="23">
        <f t="shared" si="43"/>
        <v>6650490.4299999997</v>
      </c>
      <c r="Z34" s="3">
        <f t="shared" si="44"/>
        <v>6650.4904299999998</v>
      </c>
      <c r="AA34" s="3">
        <v>5568196.71</v>
      </c>
      <c r="AB34" s="3">
        <v>0</v>
      </c>
      <c r="AC34" s="3">
        <f t="shared" si="49"/>
        <v>5568196.71</v>
      </c>
      <c r="AD34" s="3">
        <f t="shared" si="50"/>
        <v>5568.1967100000002</v>
      </c>
      <c r="AE34" s="3">
        <v>5440570.6699999999</v>
      </c>
      <c r="AF34" s="3">
        <v>67826</v>
      </c>
      <c r="AG34" s="3">
        <f t="shared" si="13"/>
        <v>5372744.6699999999</v>
      </c>
      <c r="AH34" s="3">
        <f t="shared" si="14"/>
        <v>5372.74467</v>
      </c>
      <c r="AI34" s="3">
        <v>4861068.96</v>
      </c>
      <c r="AJ34" s="3">
        <f t="shared" si="24"/>
        <v>4861.0689599999996</v>
      </c>
      <c r="AK34" s="3">
        <v>5421008.9199999999</v>
      </c>
      <c r="AL34" s="3">
        <v>82668.990000000005</v>
      </c>
      <c r="AM34" s="3">
        <f t="shared" si="25"/>
        <v>5338.3399300000001</v>
      </c>
      <c r="AN34" s="3">
        <v>6343713.2300000004</v>
      </c>
      <c r="AO34" s="3">
        <v>119070.78</v>
      </c>
      <c r="AP34" s="3">
        <f t="shared" si="26"/>
        <v>6224.6424500000003</v>
      </c>
      <c r="AQ34" s="3">
        <v>6400578.4299999978</v>
      </c>
      <c r="AR34" s="3">
        <v>128115.66</v>
      </c>
      <c r="AS34" s="3">
        <f t="shared" si="48"/>
        <v>6272.4627699999974</v>
      </c>
      <c r="AT34" s="3">
        <v>6585244.3500000006</v>
      </c>
      <c r="AU34" s="3">
        <v>111511.69</v>
      </c>
      <c r="AV34" s="3">
        <f t="shared" si="19"/>
        <v>6473.7326600000006</v>
      </c>
    </row>
    <row r="35" spans="1:48" x14ac:dyDescent="0.2">
      <c r="B35" s="13"/>
      <c r="C35" s="13"/>
      <c r="D35" s="13"/>
      <c r="E35" s="13"/>
      <c r="F35" s="13"/>
      <c r="G35" s="13"/>
      <c r="L35" s="133"/>
      <c r="M35" s="133"/>
      <c r="AV35" s="3">
        <f t="shared" si="19"/>
        <v>0</v>
      </c>
    </row>
    <row r="36" spans="1:48" x14ac:dyDescent="0.2">
      <c r="A36" s="1" t="s">
        <v>23</v>
      </c>
      <c r="B36" s="13">
        <v>3100.3542900000002</v>
      </c>
      <c r="C36" s="13">
        <v>4547.9334800000006</v>
      </c>
      <c r="D36" s="13">
        <v>4287.68703</v>
      </c>
      <c r="E36" s="13">
        <v>3739.8555000000001</v>
      </c>
      <c r="F36" s="13">
        <v>3778.4197299999996</v>
      </c>
      <c r="G36" s="13">
        <v>4233.5653200000006</v>
      </c>
      <c r="H36" s="1">
        <v>3921.2470199999993</v>
      </c>
      <c r="I36" s="1">
        <v>4581.084859999999</v>
      </c>
      <c r="J36" s="1">
        <v>4425.00072</v>
      </c>
      <c r="K36" s="1">
        <f t="shared" si="9"/>
        <v>5302.0094599999993</v>
      </c>
      <c r="L36" s="133">
        <f t="shared" ref="L36:L39" si="51">(K36-J36)*100/J36</f>
        <v>19.819403328820233</v>
      </c>
      <c r="M36" s="133">
        <f t="shared" ref="M36" si="52">(K36-B36)*100/B36</f>
        <v>71.013018644394961</v>
      </c>
      <c r="O36" s="3">
        <v>3251592.21</v>
      </c>
      <c r="P36" s="3">
        <f t="shared" si="32"/>
        <v>3251.5922099999998</v>
      </c>
      <c r="Q36" s="3">
        <v>3100354.29</v>
      </c>
      <c r="R36" s="3">
        <f t="shared" si="32"/>
        <v>3100.3542900000002</v>
      </c>
      <c r="S36" s="3">
        <v>4607994.91</v>
      </c>
      <c r="T36" s="3">
        <v>60061.43</v>
      </c>
      <c r="U36" s="23">
        <f>S36-T36</f>
        <v>4547933.4800000004</v>
      </c>
      <c r="V36" s="3">
        <f>U36/1000</f>
        <v>4547.9334800000006</v>
      </c>
      <c r="W36" s="3">
        <v>4408559.37</v>
      </c>
      <c r="X36" s="3">
        <v>120872.34</v>
      </c>
      <c r="Y36" s="23">
        <f t="shared" ref="Y36:Y39" si="53">W36-X36</f>
        <v>4287687.03</v>
      </c>
      <c r="Z36" s="3">
        <f t="shared" ref="Z36:Z39" si="54">Y36/1000</f>
        <v>4287.68703</v>
      </c>
      <c r="AA36" s="3">
        <v>3811091.3500000006</v>
      </c>
      <c r="AB36" s="3">
        <v>71235.850000000006</v>
      </c>
      <c r="AC36" s="3">
        <f>AA36-AB36</f>
        <v>3739855.5000000005</v>
      </c>
      <c r="AD36" s="3">
        <f>AC36/1000</f>
        <v>3739.8555000000006</v>
      </c>
      <c r="AE36" s="3">
        <v>3879469.3299999996</v>
      </c>
      <c r="AF36" s="3">
        <v>101049.60000000001</v>
      </c>
      <c r="AG36" s="3">
        <f t="shared" si="13"/>
        <v>3778419.7299999995</v>
      </c>
      <c r="AH36" s="3">
        <f t="shared" si="14"/>
        <v>3778.4197299999996</v>
      </c>
      <c r="AI36" s="3">
        <v>4233565.32</v>
      </c>
      <c r="AJ36" s="3">
        <f t="shared" ref="AJ36" si="55">AI36/1000</f>
        <v>4233.5653200000006</v>
      </c>
      <c r="AK36" s="3">
        <v>4029622.26</v>
      </c>
      <c r="AL36" s="3">
        <v>108375.24</v>
      </c>
      <c r="AM36" s="3">
        <f t="shared" ref="AM36" si="56">(AK36-AL36)/1000</f>
        <v>3921.2470199999993</v>
      </c>
      <c r="AN36" s="3">
        <v>4690141.1199999992</v>
      </c>
      <c r="AO36" s="3">
        <v>109056.26</v>
      </c>
      <c r="AP36" s="3">
        <f t="shared" ref="AP36" si="57">(AN36-AO36)/1000</f>
        <v>4581.084859999999</v>
      </c>
      <c r="AQ36" s="3">
        <v>4527148.33</v>
      </c>
      <c r="AR36" s="3">
        <v>102147.61</v>
      </c>
      <c r="AS36" s="3">
        <f t="shared" ref="AS36:AS39" si="58">(AQ36-AR36)/1000</f>
        <v>4425.00072</v>
      </c>
      <c r="AT36" s="3">
        <v>5403420.459999999</v>
      </c>
      <c r="AU36" s="3">
        <v>101411</v>
      </c>
      <c r="AV36" s="3">
        <f t="shared" si="19"/>
        <v>5302.0094599999993</v>
      </c>
    </row>
    <row r="37" spans="1:48" x14ac:dyDescent="0.2">
      <c r="A37" s="1" t="s">
        <v>24</v>
      </c>
      <c r="B37" s="13">
        <v>16964.993950000004</v>
      </c>
      <c r="C37" s="13">
        <v>24133.020170000007</v>
      </c>
      <c r="D37" s="13">
        <v>30865.920129999999</v>
      </c>
      <c r="E37" s="13">
        <v>21234.924859999999</v>
      </c>
      <c r="F37" s="13">
        <v>20031.888629999994</v>
      </c>
      <c r="G37" s="13">
        <v>21824.204879999994</v>
      </c>
      <c r="H37" s="1">
        <v>23809.106939999998</v>
      </c>
      <c r="I37" s="1">
        <v>23482.993050000001</v>
      </c>
      <c r="J37" s="1">
        <v>22333.825399999998</v>
      </c>
      <c r="K37" s="1">
        <f t="shared" si="9"/>
        <v>23421.337190000002</v>
      </c>
      <c r="L37" s="133">
        <f t="shared" si="51"/>
        <v>4.8693484905635742</v>
      </c>
      <c r="M37" s="133">
        <f t="shared" si="21"/>
        <v>38.056855540464234</v>
      </c>
      <c r="O37" s="3">
        <v>16869905.66</v>
      </c>
      <c r="P37" s="3">
        <f t="shared" si="32"/>
        <v>16869.90566</v>
      </c>
      <c r="Q37" s="3">
        <v>16964993.950000003</v>
      </c>
      <c r="R37" s="3">
        <f t="shared" si="32"/>
        <v>16964.993950000004</v>
      </c>
      <c r="S37" s="3">
        <v>24668830.170000006</v>
      </c>
      <c r="T37" s="3">
        <v>535810</v>
      </c>
      <c r="U37" s="23">
        <f>S37-T37</f>
        <v>24133020.170000006</v>
      </c>
      <c r="V37" s="3">
        <f>U37/1000</f>
        <v>24133.020170000007</v>
      </c>
      <c r="W37" s="3">
        <v>31478526.129999999</v>
      </c>
      <c r="X37" s="3">
        <v>612606</v>
      </c>
      <c r="Y37" s="23">
        <f t="shared" si="53"/>
        <v>30865920.129999999</v>
      </c>
      <c r="Z37" s="3">
        <f t="shared" si="54"/>
        <v>30865.920129999999</v>
      </c>
      <c r="AA37" s="3">
        <v>21793814.910000004</v>
      </c>
      <c r="AB37" s="3">
        <v>558890.05000000005</v>
      </c>
      <c r="AC37" s="3">
        <f t="shared" ref="AC37:AC39" si="59">AA37-AB37</f>
        <v>21234924.860000003</v>
      </c>
      <c r="AD37" s="3">
        <f t="shared" ref="AD37:AD39" si="60">AC37/1000</f>
        <v>21234.924860000003</v>
      </c>
      <c r="AE37" s="3">
        <v>20563174.799999997</v>
      </c>
      <c r="AF37" s="3">
        <v>531286.17000000004</v>
      </c>
      <c r="AG37" s="3">
        <f t="shared" si="13"/>
        <v>20031888.629999995</v>
      </c>
      <c r="AH37" s="3">
        <f t="shared" si="14"/>
        <v>20031.888629999994</v>
      </c>
      <c r="AI37" s="3">
        <v>21824204.879999995</v>
      </c>
      <c r="AJ37" s="3">
        <f t="shared" si="24"/>
        <v>21824.204879999994</v>
      </c>
      <c r="AK37" s="3">
        <v>24420605.650000002</v>
      </c>
      <c r="AL37" s="3">
        <v>611498.71</v>
      </c>
      <c r="AM37" s="3">
        <f t="shared" si="25"/>
        <v>23809.106940000001</v>
      </c>
      <c r="AN37" s="3">
        <v>24130654.150000002</v>
      </c>
      <c r="AO37" s="3">
        <v>647661.1</v>
      </c>
      <c r="AP37" s="3">
        <f t="shared" si="26"/>
        <v>23482.993050000001</v>
      </c>
      <c r="AQ37" s="3">
        <v>22952939.529999997</v>
      </c>
      <c r="AR37" s="3">
        <v>619114.13</v>
      </c>
      <c r="AS37" s="3">
        <f t="shared" si="58"/>
        <v>22333.825399999998</v>
      </c>
      <c r="AT37" s="3">
        <v>24138300.75</v>
      </c>
      <c r="AU37" s="3">
        <v>716963.56</v>
      </c>
      <c r="AV37" s="3">
        <f t="shared" si="19"/>
        <v>23421.337190000002</v>
      </c>
    </row>
    <row r="38" spans="1:48" x14ac:dyDescent="0.2">
      <c r="A38" s="1" t="s">
        <v>25</v>
      </c>
      <c r="B38" s="13">
        <v>14943.278989999999</v>
      </c>
      <c r="C38" s="13">
        <v>17671.864870000001</v>
      </c>
      <c r="D38" s="13">
        <v>21403.44254</v>
      </c>
      <c r="E38" s="13">
        <v>16122.32415</v>
      </c>
      <c r="F38" s="13">
        <v>19892.423990000003</v>
      </c>
      <c r="G38" s="13">
        <v>16840.927810000001</v>
      </c>
      <c r="H38" s="1">
        <v>17389.861059999999</v>
      </c>
      <c r="I38" s="1">
        <v>18497.036059999999</v>
      </c>
      <c r="J38" s="1">
        <v>18039.18561</v>
      </c>
      <c r="K38" s="1">
        <f t="shared" si="9"/>
        <v>18741.954279999998</v>
      </c>
      <c r="L38" s="133">
        <f t="shared" si="51"/>
        <v>3.8957893399046721</v>
      </c>
      <c r="M38" s="133">
        <f t="shared" si="21"/>
        <v>25.420627511151082</v>
      </c>
      <c r="O38" s="3">
        <v>14123244.850000001</v>
      </c>
      <c r="P38" s="3">
        <f t="shared" si="32"/>
        <v>14123.244850000001</v>
      </c>
      <c r="Q38" s="3">
        <v>14943278.989999998</v>
      </c>
      <c r="R38" s="3">
        <f t="shared" si="32"/>
        <v>14943.278989999999</v>
      </c>
      <c r="S38" s="3">
        <v>17907558.170000002</v>
      </c>
      <c r="T38" s="3">
        <v>235693.3</v>
      </c>
      <c r="U38" s="23">
        <f>S38-T38</f>
        <v>17671864.870000001</v>
      </c>
      <c r="V38" s="3">
        <f>U38/1000</f>
        <v>17671.864870000001</v>
      </c>
      <c r="W38" s="3">
        <v>21732758.539999999</v>
      </c>
      <c r="X38" s="3">
        <v>329316</v>
      </c>
      <c r="Y38" s="23">
        <f t="shared" si="53"/>
        <v>21403442.539999999</v>
      </c>
      <c r="Z38" s="3">
        <f t="shared" si="54"/>
        <v>21403.44254</v>
      </c>
      <c r="AA38" s="3">
        <v>16415246.549999999</v>
      </c>
      <c r="AB38" s="3">
        <v>292922.40000000002</v>
      </c>
      <c r="AC38" s="3">
        <f t="shared" si="59"/>
        <v>16122324.149999999</v>
      </c>
      <c r="AD38" s="3">
        <f t="shared" si="60"/>
        <v>16122.324149999999</v>
      </c>
      <c r="AE38" s="3">
        <v>20217272.740000002</v>
      </c>
      <c r="AF38" s="3">
        <v>324848.75</v>
      </c>
      <c r="AG38" s="3">
        <f t="shared" si="13"/>
        <v>19892423.990000002</v>
      </c>
      <c r="AH38" s="3">
        <f t="shared" si="14"/>
        <v>19892.423990000003</v>
      </c>
      <c r="AI38" s="3">
        <v>16840927.810000002</v>
      </c>
      <c r="AJ38" s="3">
        <f t="shared" si="24"/>
        <v>16840.927810000001</v>
      </c>
      <c r="AK38" s="3">
        <v>17749497.359999996</v>
      </c>
      <c r="AL38" s="3">
        <v>359636.3</v>
      </c>
      <c r="AM38" s="3">
        <f t="shared" si="25"/>
        <v>17389.861059999996</v>
      </c>
      <c r="AN38" s="3">
        <v>18911166.989999998</v>
      </c>
      <c r="AO38" s="3">
        <v>414130.93</v>
      </c>
      <c r="AP38" s="3">
        <f t="shared" si="26"/>
        <v>18497.036059999999</v>
      </c>
      <c r="AQ38" s="3">
        <v>18474597.379999999</v>
      </c>
      <c r="AR38" s="3">
        <v>435411.77</v>
      </c>
      <c r="AS38" s="3">
        <f t="shared" si="58"/>
        <v>18039.18561</v>
      </c>
      <c r="AT38" s="3">
        <v>19195240.109999996</v>
      </c>
      <c r="AU38" s="3">
        <v>453285.83</v>
      </c>
      <c r="AV38" s="3">
        <f t="shared" si="19"/>
        <v>18741.954279999998</v>
      </c>
    </row>
    <row r="39" spans="1:48" x14ac:dyDescent="0.2">
      <c r="A39" s="15" t="s">
        <v>26</v>
      </c>
      <c r="B39" s="13">
        <v>7795.14228</v>
      </c>
      <c r="C39" s="13">
        <v>9023.415930000001</v>
      </c>
      <c r="D39" s="13">
        <v>10946.725469999999</v>
      </c>
      <c r="E39" s="13">
        <v>9471.8237300000001</v>
      </c>
      <c r="F39" s="13">
        <v>7493.4272999999985</v>
      </c>
      <c r="G39" s="13">
        <v>7615.7586799999999</v>
      </c>
      <c r="H39" s="1">
        <v>8771.9922099999985</v>
      </c>
      <c r="I39" s="1">
        <v>9154.2106700000004</v>
      </c>
      <c r="J39" s="1">
        <v>8396.7999</v>
      </c>
      <c r="K39" s="1">
        <f t="shared" si="9"/>
        <v>8434.1896900000011</v>
      </c>
      <c r="L39" s="133">
        <f t="shared" si="51"/>
        <v>0.44528618575275425</v>
      </c>
      <c r="M39" s="133">
        <f t="shared" si="21"/>
        <v>8.1980211142470782</v>
      </c>
      <c r="O39" s="3">
        <v>7913059.9499999993</v>
      </c>
      <c r="P39" s="3">
        <f t="shared" si="32"/>
        <v>7913.0599499999989</v>
      </c>
      <c r="Q39" s="3">
        <v>7795142.2800000003</v>
      </c>
      <c r="R39" s="3">
        <f t="shared" si="32"/>
        <v>7795.14228</v>
      </c>
      <c r="S39" s="3">
        <v>9023415.9300000016</v>
      </c>
      <c r="T39" s="3">
        <v>0</v>
      </c>
      <c r="U39" s="23">
        <f>S39-T39</f>
        <v>9023415.9300000016</v>
      </c>
      <c r="V39" s="3">
        <f>U39/1000</f>
        <v>9023.415930000001</v>
      </c>
      <c r="W39" s="3">
        <v>10946725.469999999</v>
      </c>
      <c r="X39" s="3">
        <v>0</v>
      </c>
      <c r="Y39" s="23">
        <f t="shared" si="53"/>
        <v>10946725.469999999</v>
      </c>
      <c r="Z39" s="3">
        <f t="shared" si="54"/>
        <v>10946.725469999999</v>
      </c>
      <c r="AA39" s="3">
        <v>9471823.7299999986</v>
      </c>
      <c r="AB39" s="3">
        <v>0</v>
      </c>
      <c r="AC39" s="3">
        <f t="shared" si="59"/>
        <v>9471823.7299999986</v>
      </c>
      <c r="AD39" s="3">
        <f t="shared" si="60"/>
        <v>9471.8237299999982</v>
      </c>
      <c r="AE39" s="3">
        <v>7493427.2999999989</v>
      </c>
      <c r="AF39" s="3">
        <v>0</v>
      </c>
      <c r="AG39" s="3">
        <f t="shared" si="13"/>
        <v>7493427.2999999989</v>
      </c>
      <c r="AH39" s="3">
        <f t="shared" si="14"/>
        <v>7493.4272999999985</v>
      </c>
      <c r="AI39" s="3">
        <v>7615758.6799999997</v>
      </c>
      <c r="AJ39" s="3">
        <f t="shared" si="24"/>
        <v>7615.7586799999999</v>
      </c>
      <c r="AK39" s="3">
        <v>8771992.2100000009</v>
      </c>
      <c r="AL39" s="3">
        <v>0</v>
      </c>
      <c r="AM39" s="3">
        <f t="shared" si="25"/>
        <v>8771.9922100000003</v>
      </c>
      <c r="AN39" s="3">
        <v>9154210.6699999999</v>
      </c>
      <c r="AP39" s="3">
        <f t="shared" si="26"/>
        <v>9154.2106700000004</v>
      </c>
      <c r="AQ39" s="3">
        <v>8396799.9000000004</v>
      </c>
      <c r="AR39" s="3">
        <v>0</v>
      </c>
      <c r="AS39" s="3">
        <f t="shared" si="58"/>
        <v>8396.7999</v>
      </c>
      <c r="AT39" s="3">
        <v>8434189.6900000013</v>
      </c>
      <c r="AU39" s="3">
        <v>0</v>
      </c>
      <c r="AV39" s="3">
        <f t="shared" si="19"/>
        <v>8434.1896900000011</v>
      </c>
    </row>
    <row r="40" spans="1:48" x14ac:dyDescent="0.2">
      <c r="A40" s="1" t="s">
        <v>200</v>
      </c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48" x14ac:dyDescent="0.2">
      <c r="B41" s="13"/>
      <c r="C41" s="13"/>
    </row>
    <row r="42" spans="1:48" x14ac:dyDescent="0.2">
      <c r="B42" s="13"/>
      <c r="C42" s="13"/>
    </row>
    <row r="43" spans="1:48" x14ac:dyDescent="0.2">
      <c r="B43" s="13"/>
      <c r="C43" s="13"/>
    </row>
    <row r="44" spans="1:48" x14ac:dyDescent="0.2">
      <c r="A44" s="290" t="s">
        <v>299</v>
      </c>
      <c r="B44" s="13"/>
      <c r="C44" s="13"/>
    </row>
    <row r="45" spans="1:48" x14ac:dyDescent="0.2">
      <c r="B45" s="13"/>
      <c r="C45" s="13"/>
    </row>
    <row r="46" spans="1:48" x14ac:dyDescent="0.2">
      <c r="B46" s="13"/>
      <c r="C46" s="13"/>
    </row>
    <row r="47" spans="1:48" x14ac:dyDescent="0.2">
      <c r="B47" s="13"/>
      <c r="C47" s="13"/>
    </row>
    <row r="48" spans="1:48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</sheetData>
  <mergeCells count="6">
    <mergeCell ref="AE8:AG8"/>
    <mergeCell ref="A4:M4"/>
    <mergeCell ref="S8:U8"/>
    <mergeCell ref="W8:Y8"/>
    <mergeCell ref="AA8:AC8"/>
    <mergeCell ref="Q7:R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L41"/>
  <sheetViews>
    <sheetView topLeftCell="Y1" zoomScaleNormal="100" workbookViewId="0">
      <selection activeCell="AL5" sqref="AL5"/>
    </sheetView>
  </sheetViews>
  <sheetFormatPr defaultColWidth="12.875" defaultRowHeight="12.75" x14ac:dyDescent="0.2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4" width="3.375" style="3" customWidth="1"/>
    <col min="15" max="16" width="12.875" style="3" customWidth="1"/>
    <col min="17" max="17" width="12.875" style="3"/>
    <col min="18" max="18" width="14.25" style="3" customWidth="1"/>
    <col min="19" max="16384" width="12.875" style="3"/>
  </cols>
  <sheetData>
    <row r="1" spans="1:38" s="72" customFormat="1" ht="15.75" customHeight="1" x14ac:dyDescent="0.2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38" s="72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C2" s="72">
        <f>349156293+1048895346+167791637+298995608+94631216</f>
        <v>1959470100</v>
      </c>
    </row>
    <row r="3" spans="1:38" s="113" customFormat="1" x14ac:dyDescent="0.25">
      <c r="A3" s="112" t="s">
        <v>118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38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38" ht="13.5" thickBo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3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Q6" s="303" t="s">
        <v>171</v>
      </c>
      <c r="R6" s="303"/>
    </row>
    <row r="7" spans="1:38" x14ac:dyDescent="0.2">
      <c r="L7" s="6" t="s">
        <v>27</v>
      </c>
      <c r="M7" s="6"/>
      <c r="Q7" s="303"/>
      <c r="R7" s="303"/>
      <c r="V7" s="67"/>
      <c r="W7" s="302" t="s">
        <v>211</v>
      </c>
      <c r="X7" s="302"/>
      <c r="Y7" s="302" t="s">
        <v>211</v>
      </c>
      <c r="Z7" s="302"/>
      <c r="AA7" s="302" t="s">
        <v>211</v>
      </c>
      <c r="AB7" s="302"/>
      <c r="AC7" s="67" t="s">
        <v>211</v>
      </c>
      <c r="AE7" s="67" t="s">
        <v>211</v>
      </c>
      <c r="AG7" s="67" t="s">
        <v>211</v>
      </c>
      <c r="AI7" s="67" t="s">
        <v>211</v>
      </c>
      <c r="AK7" s="67" t="s">
        <v>211</v>
      </c>
    </row>
    <row r="8" spans="1:38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P8" s="3" t="s">
        <v>125</v>
      </c>
      <c r="R8" s="67" t="s">
        <v>124</v>
      </c>
      <c r="S8" s="67"/>
      <c r="T8" s="67" t="s">
        <v>124</v>
      </c>
      <c r="V8" s="67" t="s">
        <v>124</v>
      </c>
      <c r="W8" s="227" t="s">
        <v>210</v>
      </c>
      <c r="X8" s="227" t="s">
        <v>124</v>
      </c>
      <c r="Y8" s="227" t="s">
        <v>210</v>
      </c>
      <c r="Z8" s="227" t="s">
        <v>124</v>
      </c>
      <c r="AA8" s="227" t="s">
        <v>210</v>
      </c>
      <c r="AB8" s="227" t="s">
        <v>124</v>
      </c>
      <c r="AC8" s="67" t="s">
        <v>210</v>
      </c>
      <c r="AD8" s="3" t="s">
        <v>124</v>
      </c>
      <c r="AE8" s="67" t="s">
        <v>210</v>
      </c>
      <c r="AF8" s="3" t="s">
        <v>124</v>
      </c>
      <c r="AG8" s="67" t="s">
        <v>210</v>
      </c>
      <c r="AH8" s="3" t="s">
        <v>124</v>
      </c>
      <c r="AI8" s="67" t="s">
        <v>210</v>
      </c>
      <c r="AJ8" s="3" t="s">
        <v>124</v>
      </c>
      <c r="AK8" s="67" t="s">
        <v>210</v>
      </c>
      <c r="AL8" s="3" t="s">
        <v>124</v>
      </c>
    </row>
    <row r="9" spans="1:38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O9" s="18" t="s">
        <v>149</v>
      </c>
      <c r="P9" s="18" t="s">
        <v>150</v>
      </c>
      <c r="Q9" s="18" t="s">
        <v>159</v>
      </c>
      <c r="R9" s="18" t="s">
        <v>159</v>
      </c>
      <c r="S9" s="18" t="s">
        <v>170</v>
      </c>
      <c r="T9" s="18" t="s">
        <v>170</v>
      </c>
      <c r="U9" s="18" t="s">
        <v>184</v>
      </c>
      <c r="V9" s="18" t="s">
        <v>184</v>
      </c>
      <c r="W9" s="180" t="s">
        <v>204</v>
      </c>
      <c r="X9" s="180" t="s">
        <v>204</v>
      </c>
      <c r="Y9" s="215" t="s">
        <v>230</v>
      </c>
      <c r="Z9" s="215" t="s">
        <v>230</v>
      </c>
      <c r="AA9" s="215" t="s">
        <v>240</v>
      </c>
      <c r="AB9" s="215" t="s">
        <v>240</v>
      </c>
      <c r="AC9" s="3" t="s">
        <v>248</v>
      </c>
      <c r="AD9" s="3" t="s">
        <v>248</v>
      </c>
      <c r="AE9" s="3" t="s">
        <v>258</v>
      </c>
      <c r="AF9" s="3" t="s">
        <v>258</v>
      </c>
      <c r="AG9" s="3" t="s">
        <v>270</v>
      </c>
      <c r="AH9" s="3" t="s">
        <v>270</v>
      </c>
      <c r="AI9" s="3" t="s">
        <v>279</v>
      </c>
      <c r="AJ9" s="3" t="s">
        <v>279</v>
      </c>
      <c r="AK9" s="3" t="s">
        <v>296</v>
      </c>
      <c r="AL9" s="3" t="s">
        <v>296</v>
      </c>
    </row>
    <row r="10" spans="1:38" x14ac:dyDescent="0.2">
      <c r="A10" s="7" t="s">
        <v>2</v>
      </c>
      <c r="B10" s="12">
        <f t="shared" ref="B10:J10" si="0">SUM(B12:B39)</f>
        <v>12711520.025019994</v>
      </c>
      <c r="C10" s="12">
        <f t="shared" si="0"/>
        <v>13054101.115778999</v>
      </c>
      <c r="D10" s="12">
        <f t="shared" si="0"/>
        <v>13196339.50395</v>
      </c>
      <c r="E10" s="12">
        <f t="shared" si="0"/>
        <v>13329914.586039998</v>
      </c>
      <c r="F10" s="12">
        <f t="shared" si="0"/>
        <v>13460804.936470002</v>
      </c>
      <c r="G10" s="12">
        <f t="shared" si="0"/>
        <v>13797236.75194584</v>
      </c>
      <c r="H10" s="12">
        <f t="shared" si="0"/>
        <v>13578031.31484</v>
      </c>
      <c r="I10" s="12">
        <f t="shared" si="0"/>
        <v>13450883.902460001</v>
      </c>
      <c r="J10" s="12">
        <f t="shared" si="0"/>
        <v>13954354.055679999</v>
      </c>
      <c r="K10" s="12">
        <f t="shared" ref="K10" si="1">SUM(K12:K39)</f>
        <v>14869011.231460001</v>
      </c>
      <c r="L10" s="133">
        <f>(K10-J10)*100/J10</f>
        <v>6.5546364391384975</v>
      </c>
      <c r="M10" s="133">
        <f>(K10-B10)*100/B10</f>
        <v>16.972723971589808</v>
      </c>
      <c r="O10" s="39">
        <f>SUM(O12:O39)</f>
        <v>11130529823.870001</v>
      </c>
      <c r="P10" s="39">
        <f>SUM(P12:P39)</f>
        <v>11130529.823869999</v>
      </c>
      <c r="Q10" s="39">
        <f t="shared" ref="Q10:W10" si="2">SUM(Q12:Q39)</f>
        <v>12761108192.230001</v>
      </c>
      <c r="R10" s="39">
        <f t="shared" si="2"/>
        <v>12761108.192230001</v>
      </c>
      <c r="S10" s="39">
        <f t="shared" si="2"/>
        <v>12711520025.019999</v>
      </c>
      <c r="T10" s="39">
        <f t="shared" si="2"/>
        <v>12711520.025019994</v>
      </c>
      <c r="U10" s="39">
        <f t="shared" si="2"/>
        <v>13054101115.779001</v>
      </c>
      <c r="V10" s="39">
        <f t="shared" si="2"/>
        <v>13054101.115778999</v>
      </c>
      <c r="W10" s="39">
        <f t="shared" si="2"/>
        <v>13196339503.949999</v>
      </c>
      <c r="X10" s="3">
        <f>W10/1000</f>
        <v>13196339.503949998</v>
      </c>
      <c r="Y10" s="3">
        <f>SUM(Y12:Y39)</f>
        <v>13329914586.039999</v>
      </c>
      <c r="Z10" s="3">
        <f>SUM(Z12:Z39)</f>
        <v>13329914.586039998</v>
      </c>
      <c r="AA10" s="3">
        <f t="shared" ref="AA10:AB10" si="3">SUM(AA12:AA39)</f>
        <v>13460804936.470001</v>
      </c>
      <c r="AB10" s="3">
        <f t="shared" si="3"/>
        <v>13460804.936470002</v>
      </c>
      <c r="AC10" s="3">
        <v>13797236751.945837</v>
      </c>
      <c r="AD10" s="3">
        <f>SUM(AD12:AD39)</f>
        <v>13797236.75194584</v>
      </c>
      <c r="AE10" s="3">
        <v>13578031314.84</v>
      </c>
      <c r="AF10" s="3">
        <f>SUM(AF12:AF39)</f>
        <v>13578031.31484</v>
      </c>
      <c r="AG10" s="3">
        <v>13450883902.460001</v>
      </c>
      <c r="AH10" s="3">
        <f>SUM(AH12:AH39)</f>
        <v>13450883.902460001</v>
      </c>
      <c r="AI10" s="3">
        <f>SUM(AI12:AI40)</f>
        <v>13954354055.680002</v>
      </c>
      <c r="AJ10" s="3">
        <f>SUM(AJ12:AJ40)</f>
        <v>13954354.055679999</v>
      </c>
      <c r="AK10" s="3">
        <f>SUM(AK12:AK40)</f>
        <v>14869011231.460003</v>
      </c>
      <c r="AL10" s="3">
        <f>SUM(AL12:AL40)</f>
        <v>14869011.231460001</v>
      </c>
    </row>
    <row r="11" spans="1:38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38" x14ac:dyDescent="0.2">
      <c r="A12" s="1" t="s">
        <v>3</v>
      </c>
      <c r="B12" s="13">
        <v>137215.55651999998</v>
      </c>
      <c r="C12" s="13">
        <v>135795.34440000003</v>
      </c>
      <c r="D12" s="13">
        <v>137736.88040999998</v>
      </c>
      <c r="E12" s="13">
        <v>130573.59671999999</v>
      </c>
      <c r="F12" s="13">
        <v>132501.28327999997</v>
      </c>
      <c r="G12" s="13">
        <v>133659.07076911448</v>
      </c>
      <c r="H12" s="13">
        <v>127400.63424000001</v>
      </c>
      <c r="I12" s="13">
        <v>125829.81676999995</v>
      </c>
      <c r="J12" s="13">
        <v>141532.90266000002</v>
      </c>
      <c r="K12" s="13">
        <f>AL12</f>
        <v>147363.87955000001</v>
      </c>
      <c r="L12" s="133">
        <f>(K12-J12)*100/J12</f>
        <v>4.1198737398946452</v>
      </c>
      <c r="M12" s="133">
        <f>(K12-B12)*100/B12</f>
        <v>7.3958983131193659</v>
      </c>
      <c r="O12" s="3">
        <v>137500421.51000002</v>
      </c>
      <c r="P12" s="3">
        <f>O12/1000</f>
        <v>137500.42151000001</v>
      </c>
      <c r="Q12" s="3">
        <v>134873438.64999998</v>
      </c>
      <c r="R12" s="3">
        <f>Q12/1000</f>
        <v>134873.43864999997</v>
      </c>
      <c r="S12" s="3">
        <v>137215556.51999998</v>
      </c>
      <c r="T12" s="3">
        <f>S12/1000</f>
        <v>137215.55651999998</v>
      </c>
      <c r="U12" s="3">
        <v>135795344.40000004</v>
      </c>
      <c r="V12" s="3">
        <f>U12/1000</f>
        <v>135795.34440000003</v>
      </c>
      <c r="W12" s="3">
        <v>137736880.41</v>
      </c>
      <c r="X12" s="3">
        <f t="shared" ref="X12:X16" si="4">W12/1000</f>
        <v>137736.88040999998</v>
      </c>
      <c r="Y12" s="3">
        <v>130573596.71999998</v>
      </c>
      <c r="Z12" s="3">
        <f>Y12/1000</f>
        <v>130573.59671999999</v>
      </c>
      <c r="AA12" s="3">
        <v>132501283.27999999</v>
      </c>
      <c r="AB12" s="3">
        <f>AA12/1000</f>
        <v>132501.28327999997</v>
      </c>
      <c r="AC12" s="3">
        <v>133659070.76911448</v>
      </c>
      <c r="AD12" s="3">
        <f>AC12/1000</f>
        <v>133659.07076911448</v>
      </c>
      <c r="AE12" s="3">
        <v>127400634.24000001</v>
      </c>
      <c r="AF12" s="3">
        <f>AE12/1000</f>
        <v>127400.63424000001</v>
      </c>
      <c r="AG12" s="3">
        <v>125829816.76999995</v>
      </c>
      <c r="AH12" s="3">
        <f>AG12/1000</f>
        <v>125829.81676999995</v>
      </c>
      <c r="AI12" s="3">
        <v>141532902.66000003</v>
      </c>
      <c r="AJ12" s="3">
        <f>AI12/1000</f>
        <v>141532.90266000002</v>
      </c>
      <c r="AK12" s="3">
        <v>147363879.55000001</v>
      </c>
      <c r="AL12" s="3">
        <f>AK12/1000</f>
        <v>147363.87955000001</v>
      </c>
    </row>
    <row r="13" spans="1:38" x14ac:dyDescent="0.2">
      <c r="A13" s="1" t="s">
        <v>4</v>
      </c>
      <c r="B13" s="13">
        <v>1069770.6511499998</v>
      </c>
      <c r="C13" s="13">
        <v>1079491.1736589998</v>
      </c>
      <c r="D13" s="13">
        <v>1130954.38588</v>
      </c>
      <c r="E13" s="13">
        <v>1128314.7877799999</v>
      </c>
      <c r="F13" s="13">
        <v>1157155.2487300001</v>
      </c>
      <c r="G13" s="13">
        <v>1201633.9459206923</v>
      </c>
      <c r="H13" s="13">
        <v>1186776.7243599999</v>
      </c>
      <c r="I13" s="13">
        <v>1205439.9837499997</v>
      </c>
      <c r="J13" s="13">
        <v>1220005.1391500002</v>
      </c>
      <c r="K13" s="13">
        <f t="shared" ref="K13:K39" si="5">AL13</f>
        <v>1329073.64717</v>
      </c>
      <c r="L13" s="133">
        <f t="shared" ref="L13:L16" si="6">(K13-J13)*100/J13</f>
        <v>8.9400039819496033</v>
      </c>
      <c r="M13" s="133">
        <f t="shared" ref="M13:M16" si="7">(K13-B13)*100/B13</f>
        <v>24.239120389146063</v>
      </c>
      <c r="O13" s="3">
        <v>925021395.74000013</v>
      </c>
      <c r="P13" s="3">
        <f>O13/1000</f>
        <v>925021.39574000018</v>
      </c>
      <c r="Q13" s="3">
        <v>1003678493.85</v>
      </c>
      <c r="R13" s="3">
        <f>Q13/1000</f>
        <v>1003678.49385</v>
      </c>
      <c r="S13" s="3">
        <v>1069770651.1499999</v>
      </c>
      <c r="T13" s="3">
        <f>S13/1000</f>
        <v>1069770.6511499998</v>
      </c>
      <c r="U13" s="3">
        <v>1079491173.6589999</v>
      </c>
      <c r="V13" s="3">
        <f>U13/1000</f>
        <v>1079491.1736589998</v>
      </c>
      <c r="W13" s="3">
        <v>1130954385.8799999</v>
      </c>
      <c r="X13" s="3">
        <f t="shared" si="4"/>
        <v>1130954.38588</v>
      </c>
      <c r="Y13" s="3">
        <v>1128314787.78</v>
      </c>
      <c r="Z13" s="3">
        <f t="shared" ref="Z13:Z39" si="8">Y13/1000</f>
        <v>1128314.7877799999</v>
      </c>
      <c r="AA13" s="3">
        <v>1157155248.73</v>
      </c>
      <c r="AB13" s="3">
        <f t="shared" ref="AB13:AB39" si="9">AA13/1000</f>
        <v>1157155.2487300001</v>
      </c>
      <c r="AC13" s="3">
        <v>1201633945.9206922</v>
      </c>
      <c r="AD13" s="3">
        <f t="shared" ref="AD13:AD16" si="10">AC13/1000</f>
        <v>1201633.9459206923</v>
      </c>
      <c r="AE13" s="3">
        <v>1186776724.3599999</v>
      </c>
      <c r="AF13" s="3">
        <f t="shared" ref="AF13:AF16" si="11">AE13/1000</f>
        <v>1186776.7243599999</v>
      </c>
      <c r="AG13" s="3">
        <v>1205439983.7499998</v>
      </c>
      <c r="AH13" s="3">
        <f t="shared" ref="AH13:AH16" si="12">AG13/1000</f>
        <v>1205439.9837499997</v>
      </c>
      <c r="AI13" s="3">
        <v>1220005139.1500001</v>
      </c>
      <c r="AJ13" s="3">
        <f t="shared" ref="AJ13:AJ16" si="13">AI13/1000</f>
        <v>1220005.1391500002</v>
      </c>
      <c r="AK13" s="3">
        <v>1329073647.1700001</v>
      </c>
      <c r="AL13" s="3">
        <f t="shared" ref="AL13:AL39" si="14">AK13/1000</f>
        <v>1329073.64717</v>
      </c>
    </row>
    <row r="14" spans="1:38" x14ac:dyDescent="0.2">
      <c r="A14" s="1" t="s">
        <v>5</v>
      </c>
      <c r="B14" s="13">
        <v>1357270.3777499995</v>
      </c>
      <c r="C14" s="13">
        <v>1358247.1824599998</v>
      </c>
      <c r="D14" s="13">
        <v>1444665.1965799998</v>
      </c>
      <c r="E14" s="13">
        <v>1476653.8136899997</v>
      </c>
      <c r="F14" s="13">
        <v>1426977.2701099999</v>
      </c>
      <c r="G14" s="13">
        <v>1449111.2733224109</v>
      </c>
      <c r="H14" s="13">
        <v>1350783.6447199997</v>
      </c>
      <c r="I14" s="13">
        <v>1319815.2617699995</v>
      </c>
      <c r="J14" s="13">
        <v>1355200.4253999994</v>
      </c>
      <c r="K14" s="13">
        <f t="shared" si="5"/>
        <v>1450979.6420699996</v>
      </c>
      <c r="L14" s="133">
        <f t="shared" si="6"/>
        <v>7.0675314790969122</v>
      </c>
      <c r="M14" s="133">
        <f t="shared" si="7"/>
        <v>6.9042444199913655</v>
      </c>
      <c r="O14" s="3">
        <v>1246573455.0900002</v>
      </c>
      <c r="P14" s="3">
        <f>O14/1000</f>
        <v>1246573.4550900001</v>
      </c>
      <c r="Q14" s="3">
        <v>1367506235.6899998</v>
      </c>
      <c r="R14" s="3">
        <f>Q14/1000</f>
        <v>1367506.2356899998</v>
      </c>
      <c r="S14" s="3">
        <v>1357270377.7499995</v>
      </c>
      <c r="T14" s="3">
        <f>S14/1000</f>
        <v>1357270.3777499995</v>
      </c>
      <c r="U14" s="3">
        <v>1358247182.4599998</v>
      </c>
      <c r="V14" s="3">
        <f>U14/1000</f>
        <v>1358247.1824599998</v>
      </c>
      <c r="W14" s="3">
        <v>1444665196.5799997</v>
      </c>
      <c r="X14" s="3">
        <f t="shared" si="4"/>
        <v>1444665.1965799998</v>
      </c>
      <c r="Y14" s="3">
        <v>1476653813.6899998</v>
      </c>
      <c r="Z14" s="3">
        <f t="shared" si="8"/>
        <v>1476653.8136899997</v>
      </c>
      <c r="AA14" s="3">
        <v>1426977270.1099999</v>
      </c>
      <c r="AB14" s="3">
        <f t="shared" si="9"/>
        <v>1426977.2701099999</v>
      </c>
      <c r="AC14" s="3">
        <v>1449111273.3224108</v>
      </c>
      <c r="AD14" s="3">
        <f t="shared" si="10"/>
        <v>1449111.2733224109</v>
      </c>
      <c r="AE14" s="3">
        <v>1350783644.7199998</v>
      </c>
      <c r="AF14" s="3">
        <f t="shared" si="11"/>
        <v>1350783.6447199997</v>
      </c>
      <c r="AG14" s="3">
        <v>1319815261.7699995</v>
      </c>
      <c r="AH14" s="3">
        <f t="shared" si="12"/>
        <v>1319815.2617699995</v>
      </c>
      <c r="AI14" s="3">
        <v>1355200425.3999994</v>
      </c>
      <c r="AJ14" s="3">
        <f t="shared" si="13"/>
        <v>1355200.4253999994</v>
      </c>
      <c r="AK14" s="3">
        <v>1450979642.0699997</v>
      </c>
      <c r="AL14" s="3">
        <f t="shared" si="14"/>
        <v>1450979.6420699996</v>
      </c>
    </row>
    <row r="15" spans="1:38" x14ac:dyDescent="0.2">
      <c r="A15" s="1" t="s">
        <v>6</v>
      </c>
      <c r="B15" s="13">
        <v>1447401.8663599999</v>
      </c>
      <c r="C15" s="13">
        <v>1517154.30436</v>
      </c>
      <c r="D15" s="13">
        <v>1520186.6361500004</v>
      </c>
      <c r="E15" s="13">
        <v>1561677.09256</v>
      </c>
      <c r="F15" s="13">
        <v>1562071.6755200003</v>
      </c>
      <c r="G15" s="13">
        <v>1597946.4488707222</v>
      </c>
      <c r="H15" s="13">
        <v>1582903.5237100003</v>
      </c>
      <c r="I15" s="13">
        <v>1654655.7894899999</v>
      </c>
      <c r="J15" s="13">
        <v>1742358.4195700001</v>
      </c>
      <c r="K15" s="13">
        <f t="shared" si="5"/>
        <v>1827708.2047300001</v>
      </c>
      <c r="L15" s="133">
        <f t="shared" si="6"/>
        <v>4.8985205455639607</v>
      </c>
      <c r="M15" s="133">
        <f t="shared" si="7"/>
        <v>26.275103494678646</v>
      </c>
      <c r="O15" s="3">
        <v>1240716359.7800002</v>
      </c>
      <c r="P15" s="3">
        <f>O15/1000</f>
        <v>1240716.3597800003</v>
      </c>
      <c r="Q15" s="3">
        <v>1479360540.9500005</v>
      </c>
      <c r="R15" s="3">
        <f>Q15/1000</f>
        <v>1479360.5409500005</v>
      </c>
      <c r="S15" s="3">
        <v>1447401866.3599999</v>
      </c>
      <c r="T15" s="3">
        <f>S15/1000</f>
        <v>1447401.8663599999</v>
      </c>
      <c r="U15" s="3">
        <v>1517154304.3599999</v>
      </c>
      <c r="V15" s="3">
        <f>U15/1000</f>
        <v>1517154.30436</v>
      </c>
      <c r="W15" s="3">
        <v>1520186636.1500003</v>
      </c>
      <c r="X15" s="3">
        <f t="shared" si="4"/>
        <v>1520186.6361500004</v>
      </c>
      <c r="Y15" s="3">
        <v>1561677092.5599999</v>
      </c>
      <c r="Z15" s="3">
        <f t="shared" si="8"/>
        <v>1561677.09256</v>
      </c>
      <c r="AA15" s="3">
        <v>1562071675.5200002</v>
      </c>
      <c r="AB15" s="3">
        <f t="shared" si="9"/>
        <v>1562071.6755200003</v>
      </c>
      <c r="AC15" s="3">
        <v>1597946448.8707223</v>
      </c>
      <c r="AD15" s="3">
        <f t="shared" si="10"/>
        <v>1597946.4488707222</v>
      </c>
      <c r="AE15" s="3">
        <v>1582903523.7100003</v>
      </c>
      <c r="AF15" s="3">
        <f t="shared" si="11"/>
        <v>1582903.5237100003</v>
      </c>
      <c r="AG15" s="3">
        <v>1654655789.4899998</v>
      </c>
      <c r="AH15" s="3">
        <f t="shared" si="12"/>
        <v>1654655.7894899999</v>
      </c>
      <c r="AI15" s="3">
        <v>1742358419.5700002</v>
      </c>
      <c r="AJ15" s="3">
        <f t="shared" si="13"/>
        <v>1742358.4195700001</v>
      </c>
      <c r="AK15" s="3">
        <v>1827708204.73</v>
      </c>
      <c r="AL15" s="3">
        <f t="shared" si="14"/>
        <v>1827708.2047300001</v>
      </c>
    </row>
    <row r="16" spans="1:38" x14ac:dyDescent="0.2">
      <c r="A16" s="1" t="s">
        <v>7</v>
      </c>
      <c r="B16" s="13">
        <v>232929.23352000004</v>
      </c>
      <c r="C16" s="13">
        <v>233605.70125999997</v>
      </c>
      <c r="D16" s="13">
        <v>248228.14488000001</v>
      </c>
      <c r="E16" s="13">
        <v>247029.61510000002</v>
      </c>
      <c r="F16" s="13">
        <v>235147.79907000001</v>
      </c>
      <c r="G16" s="13">
        <v>237873.05953628363</v>
      </c>
      <c r="H16" s="13">
        <v>216913.37578000009</v>
      </c>
      <c r="I16" s="13">
        <v>215162.05172000002</v>
      </c>
      <c r="J16" s="13">
        <v>231347.27924999999</v>
      </c>
      <c r="K16" s="13">
        <f t="shared" si="5"/>
        <v>254040.26184000005</v>
      </c>
      <c r="L16" s="133">
        <f t="shared" si="6"/>
        <v>9.809055314403512</v>
      </c>
      <c r="M16" s="133">
        <f t="shared" si="7"/>
        <v>9.0632798644346</v>
      </c>
      <c r="O16" s="3">
        <v>187648358</v>
      </c>
      <c r="P16" s="3">
        <f>O16/1000</f>
        <v>187648.35800000001</v>
      </c>
      <c r="Q16" s="3">
        <v>229128472.35000008</v>
      </c>
      <c r="R16" s="3">
        <f>Q16/1000</f>
        <v>229128.47235000008</v>
      </c>
      <c r="S16" s="3">
        <v>232929233.52000004</v>
      </c>
      <c r="T16" s="3">
        <f>S16/1000</f>
        <v>232929.23352000004</v>
      </c>
      <c r="U16" s="3">
        <v>233605701.25999996</v>
      </c>
      <c r="V16" s="3">
        <f>U16/1000</f>
        <v>233605.70125999997</v>
      </c>
      <c r="W16" s="3">
        <v>248228144.88</v>
      </c>
      <c r="X16" s="3">
        <f t="shared" si="4"/>
        <v>248228.14488000001</v>
      </c>
      <c r="Y16" s="3">
        <v>247029615.10000002</v>
      </c>
      <c r="Z16" s="3">
        <f t="shared" si="8"/>
        <v>247029.61510000002</v>
      </c>
      <c r="AA16" s="3">
        <v>235147799.07000002</v>
      </c>
      <c r="AB16" s="3">
        <f t="shared" si="9"/>
        <v>235147.79907000001</v>
      </c>
      <c r="AC16" s="3">
        <v>237873059.53628364</v>
      </c>
      <c r="AD16" s="3">
        <f t="shared" si="10"/>
        <v>237873.05953628363</v>
      </c>
      <c r="AE16" s="3">
        <v>216913375.78000009</v>
      </c>
      <c r="AF16" s="3">
        <f t="shared" si="11"/>
        <v>216913.37578000009</v>
      </c>
      <c r="AG16" s="3">
        <v>215162051.72000003</v>
      </c>
      <c r="AH16" s="3">
        <f t="shared" si="12"/>
        <v>215162.05172000002</v>
      </c>
      <c r="AI16" s="3">
        <v>231347279.25</v>
      </c>
      <c r="AJ16" s="3">
        <f t="shared" si="13"/>
        <v>231347.27924999999</v>
      </c>
      <c r="AK16" s="3">
        <v>254040261.84000006</v>
      </c>
      <c r="AL16" s="3">
        <f t="shared" si="14"/>
        <v>254040.26184000005</v>
      </c>
    </row>
    <row r="17" spans="1:38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3"/>
      <c r="M17" s="133"/>
    </row>
    <row r="18" spans="1:38" x14ac:dyDescent="0.2">
      <c r="A18" s="1" t="s">
        <v>8</v>
      </c>
      <c r="B18" s="13">
        <v>91353.427770000009</v>
      </c>
      <c r="C18" s="13">
        <v>66786.271789999999</v>
      </c>
      <c r="D18" s="13">
        <v>74916.294450000001</v>
      </c>
      <c r="E18" s="13">
        <v>69913.17949000001</v>
      </c>
      <c r="F18" s="13">
        <v>71009.700580000019</v>
      </c>
      <c r="G18" s="13">
        <v>89890.533646494427</v>
      </c>
      <c r="H18" s="13">
        <v>71236.391019999995</v>
      </c>
      <c r="I18" s="13">
        <v>73560.869609999994</v>
      </c>
      <c r="J18" s="13">
        <v>77630.991599999994</v>
      </c>
      <c r="K18" s="13">
        <f t="shared" si="5"/>
        <v>80700.713539999997</v>
      </c>
      <c r="L18" s="133">
        <f t="shared" ref="L18:L22" si="15">(K18-J18)*100/J18</f>
        <v>3.9542480093736216</v>
      </c>
      <c r="M18" s="133">
        <f t="shared" ref="M18:M22" si="16">(K18-B18)*100/B18</f>
        <v>-11.660990167572354</v>
      </c>
      <c r="O18" s="3">
        <v>57740707.560000002</v>
      </c>
      <c r="P18" s="3">
        <f>O18/1000</f>
        <v>57740.707560000003</v>
      </c>
      <c r="Q18" s="3">
        <v>65580790.069999985</v>
      </c>
      <c r="R18" s="3">
        <f>Q18/1000</f>
        <v>65580.790069999988</v>
      </c>
      <c r="S18" s="3">
        <v>91353427.770000011</v>
      </c>
      <c r="T18" s="3">
        <f>S18/1000</f>
        <v>91353.427770000009</v>
      </c>
      <c r="U18" s="3">
        <v>66786271.789999999</v>
      </c>
      <c r="V18" s="3">
        <f>U18/1000</f>
        <v>66786.271789999999</v>
      </c>
      <c r="W18" s="3">
        <v>74916294.450000003</v>
      </c>
      <c r="X18" s="3">
        <f t="shared" ref="X18:X39" si="17">W18/1000</f>
        <v>74916.294450000001</v>
      </c>
      <c r="Y18" s="3">
        <v>69913179.49000001</v>
      </c>
      <c r="Z18" s="3">
        <f t="shared" si="8"/>
        <v>69913.17949000001</v>
      </c>
      <c r="AA18" s="3">
        <v>71009700.580000013</v>
      </c>
      <c r="AB18" s="3">
        <f t="shared" si="9"/>
        <v>71009.700580000019</v>
      </c>
      <c r="AC18" s="3">
        <v>89890533.646494433</v>
      </c>
      <c r="AD18" s="3">
        <f t="shared" ref="AD18:AD39" si="18">AC18/1000</f>
        <v>89890.533646494427</v>
      </c>
      <c r="AE18" s="3">
        <v>71236391.019999996</v>
      </c>
      <c r="AF18" s="3">
        <f t="shared" ref="AF18:AF39" si="19">AE18/1000</f>
        <v>71236.391019999995</v>
      </c>
      <c r="AG18" s="3">
        <v>73560869.609999999</v>
      </c>
      <c r="AH18" s="3">
        <f t="shared" ref="AH18:AH39" si="20">AG18/1000</f>
        <v>73560.869609999994</v>
      </c>
      <c r="AI18" s="3">
        <v>77630991.599999994</v>
      </c>
      <c r="AJ18" s="3">
        <f t="shared" ref="AJ18:AJ22" si="21">AI18/1000</f>
        <v>77630.991599999994</v>
      </c>
      <c r="AK18" s="3">
        <v>80700713.539999992</v>
      </c>
      <c r="AL18" s="3">
        <f t="shared" si="14"/>
        <v>80700.713539999997</v>
      </c>
    </row>
    <row r="19" spans="1:38" x14ac:dyDescent="0.2">
      <c r="A19" s="1" t="s">
        <v>9</v>
      </c>
      <c r="B19" s="13">
        <v>408638.60116999998</v>
      </c>
      <c r="C19" s="13">
        <v>370378.50623</v>
      </c>
      <c r="D19" s="13">
        <v>359927.17812</v>
      </c>
      <c r="E19" s="13">
        <v>386195.50062000006</v>
      </c>
      <c r="F19" s="13">
        <v>367829.13487999991</v>
      </c>
      <c r="G19" s="13">
        <v>373440.07355529245</v>
      </c>
      <c r="H19" s="13">
        <v>341876.19790999999</v>
      </c>
      <c r="I19" s="13">
        <v>335393.58671</v>
      </c>
      <c r="J19" s="13">
        <v>347648.27817999996</v>
      </c>
      <c r="K19" s="13">
        <f t="shared" si="5"/>
        <v>353103.06080000009</v>
      </c>
      <c r="L19" s="133">
        <f t="shared" si="15"/>
        <v>1.5690521030499209</v>
      </c>
      <c r="M19" s="133">
        <f t="shared" si="16"/>
        <v>-13.590380402387938</v>
      </c>
      <c r="O19" s="3">
        <v>337690404.09000009</v>
      </c>
      <c r="P19" s="3">
        <f>O19/1000</f>
        <v>337690.40409000008</v>
      </c>
      <c r="Q19" s="3">
        <v>393326865.09000009</v>
      </c>
      <c r="R19" s="3">
        <f>Q19/1000</f>
        <v>393326.86509000009</v>
      </c>
      <c r="S19" s="3">
        <v>408638601.16999996</v>
      </c>
      <c r="T19" s="3">
        <f>S19/1000</f>
        <v>408638.60116999998</v>
      </c>
      <c r="U19" s="3">
        <v>370378506.23000002</v>
      </c>
      <c r="V19" s="3">
        <f>U19/1000</f>
        <v>370378.50623</v>
      </c>
      <c r="W19" s="3">
        <v>359927178.12</v>
      </c>
      <c r="X19" s="3">
        <f t="shared" si="17"/>
        <v>359927.17812</v>
      </c>
      <c r="Y19" s="3">
        <v>386195500.62000006</v>
      </c>
      <c r="Z19" s="3">
        <f t="shared" si="8"/>
        <v>386195.50062000006</v>
      </c>
      <c r="AA19" s="3">
        <v>367829134.87999994</v>
      </c>
      <c r="AB19" s="3">
        <f t="shared" si="9"/>
        <v>367829.13487999991</v>
      </c>
      <c r="AC19" s="3">
        <v>373440073.55529243</v>
      </c>
      <c r="AD19" s="3">
        <f t="shared" si="18"/>
        <v>373440.07355529245</v>
      </c>
      <c r="AE19" s="3">
        <v>341876197.90999997</v>
      </c>
      <c r="AF19" s="3">
        <f t="shared" si="19"/>
        <v>341876.19790999999</v>
      </c>
      <c r="AG19" s="3">
        <v>335393586.70999998</v>
      </c>
      <c r="AH19" s="3">
        <f t="shared" si="20"/>
        <v>335393.58671</v>
      </c>
      <c r="AI19" s="3">
        <v>347648278.17999995</v>
      </c>
      <c r="AJ19" s="3">
        <f t="shared" si="21"/>
        <v>347648.27817999996</v>
      </c>
      <c r="AK19" s="3">
        <v>353103060.80000007</v>
      </c>
      <c r="AL19" s="3">
        <f t="shared" si="14"/>
        <v>353103.06080000009</v>
      </c>
    </row>
    <row r="20" spans="1:38" x14ac:dyDescent="0.2">
      <c r="A20" s="1" t="s">
        <v>10</v>
      </c>
      <c r="B20" s="13">
        <v>212887.25370999999</v>
      </c>
      <c r="C20" s="13">
        <v>214487.40289999996</v>
      </c>
      <c r="D20" s="13">
        <v>211286.85676999998</v>
      </c>
      <c r="E20" s="13">
        <v>201295.90674999999</v>
      </c>
      <c r="F20" s="13">
        <v>208503.53912999999</v>
      </c>
      <c r="G20" s="13">
        <v>213864.93881833542</v>
      </c>
      <c r="H20" s="13">
        <v>219933.67240000004</v>
      </c>
      <c r="I20" s="13">
        <v>208652.45303</v>
      </c>
      <c r="J20" s="13">
        <v>211181.37391000002</v>
      </c>
      <c r="K20" s="13">
        <f t="shared" si="5"/>
        <v>222176.27317000006</v>
      </c>
      <c r="L20" s="133">
        <f t="shared" si="15"/>
        <v>5.2063773695713209</v>
      </c>
      <c r="M20" s="133">
        <f t="shared" si="16"/>
        <v>4.3633516324344104</v>
      </c>
      <c r="O20" s="3">
        <v>211822779.69999996</v>
      </c>
      <c r="P20" s="3">
        <f>O20/1000</f>
        <v>211822.77969999996</v>
      </c>
      <c r="Q20" s="3">
        <v>209996753.57999998</v>
      </c>
      <c r="R20" s="3">
        <f>Q20/1000</f>
        <v>209996.75357999999</v>
      </c>
      <c r="S20" s="3">
        <v>212887253.70999998</v>
      </c>
      <c r="T20" s="3">
        <f>S20/1000</f>
        <v>212887.25370999999</v>
      </c>
      <c r="U20" s="3">
        <v>214487402.89999995</v>
      </c>
      <c r="V20" s="3">
        <f>U20/1000</f>
        <v>214487.40289999996</v>
      </c>
      <c r="W20" s="3">
        <v>211286856.76999998</v>
      </c>
      <c r="X20" s="3">
        <f t="shared" si="17"/>
        <v>211286.85676999998</v>
      </c>
      <c r="Y20" s="3">
        <v>201295906.75</v>
      </c>
      <c r="Z20" s="3">
        <f t="shared" si="8"/>
        <v>201295.90674999999</v>
      </c>
      <c r="AA20" s="3">
        <v>208503539.13</v>
      </c>
      <c r="AB20" s="3">
        <f t="shared" si="9"/>
        <v>208503.53912999999</v>
      </c>
      <c r="AC20" s="3">
        <v>213864938.81833541</v>
      </c>
      <c r="AD20" s="3">
        <f t="shared" si="18"/>
        <v>213864.93881833542</v>
      </c>
      <c r="AE20" s="3">
        <v>219933672.40000004</v>
      </c>
      <c r="AF20" s="3">
        <f t="shared" si="19"/>
        <v>219933.67240000004</v>
      </c>
      <c r="AG20" s="3">
        <v>208652453.03</v>
      </c>
      <c r="AH20" s="3">
        <f t="shared" si="20"/>
        <v>208652.45303</v>
      </c>
      <c r="AI20" s="3">
        <v>211181373.91000003</v>
      </c>
      <c r="AJ20" s="3">
        <f t="shared" si="21"/>
        <v>211181.37391000002</v>
      </c>
      <c r="AK20" s="3">
        <v>222176273.17000005</v>
      </c>
      <c r="AL20" s="3">
        <f t="shared" si="14"/>
        <v>222176.27317000006</v>
      </c>
    </row>
    <row r="21" spans="1:38" x14ac:dyDescent="0.2">
      <c r="A21" s="1" t="s">
        <v>11</v>
      </c>
      <c r="B21" s="13">
        <v>344098.89250999998</v>
      </c>
      <c r="C21" s="13">
        <v>360033.98957999999</v>
      </c>
      <c r="D21" s="13">
        <v>356568.80753000005</v>
      </c>
      <c r="E21" s="13">
        <v>358937.99392000004</v>
      </c>
      <c r="F21" s="13">
        <v>393997.48215999996</v>
      </c>
      <c r="G21" s="13">
        <v>416235.01728284877</v>
      </c>
      <c r="H21" s="13">
        <v>364350.32503000001</v>
      </c>
      <c r="I21" s="13">
        <v>381730.39358999993</v>
      </c>
      <c r="J21" s="13">
        <v>388250.13405999995</v>
      </c>
      <c r="K21" s="13">
        <f t="shared" si="5"/>
        <v>438906.13287999999</v>
      </c>
      <c r="L21" s="133">
        <f t="shared" si="15"/>
        <v>13.047258552181644</v>
      </c>
      <c r="M21" s="133">
        <f t="shared" si="16"/>
        <v>27.552323600473308</v>
      </c>
      <c r="O21" s="3">
        <v>314359825.16000003</v>
      </c>
      <c r="P21" s="3">
        <f>O21/1000</f>
        <v>314359.82516000001</v>
      </c>
      <c r="Q21" s="3">
        <v>359922330.60999995</v>
      </c>
      <c r="R21" s="3">
        <f>Q21/1000</f>
        <v>359922.33060999995</v>
      </c>
      <c r="S21" s="3">
        <v>344098892.50999999</v>
      </c>
      <c r="T21" s="3">
        <f>S21/1000</f>
        <v>344098.89250999998</v>
      </c>
      <c r="U21" s="3">
        <v>360033989.57999998</v>
      </c>
      <c r="V21" s="3">
        <f>U21/1000</f>
        <v>360033.98957999999</v>
      </c>
      <c r="W21" s="3">
        <v>356568807.53000003</v>
      </c>
      <c r="X21" s="3">
        <f t="shared" si="17"/>
        <v>356568.80753000005</v>
      </c>
      <c r="Y21" s="3">
        <v>358937993.92000002</v>
      </c>
      <c r="Z21" s="3">
        <f t="shared" si="8"/>
        <v>358937.99392000004</v>
      </c>
      <c r="AA21" s="3">
        <v>393997482.15999997</v>
      </c>
      <c r="AB21" s="3">
        <f t="shared" si="9"/>
        <v>393997.48215999996</v>
      </c>
      <c r="AC21" s="3">
        <v>416235017.28284878</v>
      </c>
      <c r="AD21" s="3">
        <f t="shared" si="18"/>
        <v>416235.01728284877</v>
      </c>
      <c r="AE21" s="3">
        <v>364350325.03000003</v>
      </c>
      <c r="AF21" s="3">
        <f t="shared" si="19"/>
        <v>364350.32503000001</v>
      </c>
      <c r="AG21" s="3">
        <v>381730393.58999991</v>
      </c>
      <c r="AH21" s="3">
        <f t="shared" si="20"/>
        <v>381730.39358999993</v>
      </c>
      <c r="AI21" s="3">
        <v>388250134.05999994</v>
      </c>
      <c r="AJ21" s="3">
        <f t="shared" si="21"/>
        <v>388250.13405999995</v>
      </c>
      <c r="AK21" s="3">
        <v>438906132.88</v>
      </c>
      <c r="AL21" s="3">
        <f t="shared" si="14"/>
        <v>438906.13287999999</v>
      </c>
    </row>
    <row r="22" spans="1:38" x14ac:dyDescent="0.2">
      <c r="A22" s="1" t="s">
        <v>12</v>
      </c>
      <c r="B22" s="13">
        <v>76310.530659999989</v>
      </c>
      <c r="C22" s="13">
        <v>78185.990659999996</v>
      </c>
      <c r="D22" s="13">
        <v>71720.691759999987</v>
      </c>
      <c r="E22" s="13">
        <v>63487.889149999995</v>
      </c>
      <c r="F22" s="13">
        <v>65664.774340000004</v>
      </c>
      <c r="G22" s="13">
        <v>68131.311214812304</v>
      </c>
      <c r="H22" s="13">
        <v>66104.695370000001</v>
      </c>
      <c r="I22" s="13">
        <v>69290.521500000003</v>
      </c>
      <c r="J22" s="13">
        <v>72957.019790000006</v>
      </c>
      <c r="K22" s="13">
        <f t="shared" si="5"/>
        <v>91659.770329999999</v>
      </c>
      <c r="L22" s="133">
        <f t="shared" si="15"/>
        <v>25.635299514473207</v>
      </c>
      <c r="M22" s="133">
        <f t="shared" si="16"/>
        <v>20.114182849007086</v>
      </c>
      <c r="O22" s="3">
        <v>56137886.289999992</v>
      </c>
      <c r="P22" s="3">
        <f>O22/1000</f>
        <v>56137.886289999995</v>
      </c>
      <c r="Q22" s="3">
        <v>68548460.520000026</v>
      </c>
      <c r="R22" s="3">
        <f>Q22/1000</f>
        <v>68548.460520000022</v>
      </c>
      <c r="S22" s="3">
        <v>76310530.659999996</v>
      </c>
      <c r="T22" s="3">
        <f>S22/1000</f>
        <v>76310.530659999989</v>
      </c>
      <c r="U22" s="3">
        <v>78185990.659999996</v>
      </c>
      <c r="V22" s="3">
        <f>U22/1000</f>
        <v>78185.990659999996</v>
      </c>
      <c r="W22" s="3">
        <v>71720691.75999999</v>
      </c>
      <c r="X22" s="3">
        <f t="shared" si="17"/>
        <v>71720.691759999987</v>
      </c>
      <c r="Y22" s="3">
        <v>63487889.149999999</v>
      </c>
      <c r="Z22" s="3">
        <f t="shared" si="8"/>
        <v>63487.889149999995</v>
      </c>
      <c r="AA22" s="3">
        <v>65664774.340000004</v>
      </c>
      <c r="AB22" s="3">
        <f t="shared" si="9"/>
        <v>65664.774340000004</v>
      </c>
      <c r="AC22" s="3">
        <v>68131311.214812309</v>
      </c>
      <c r="AD22" s="3">
        <f t="shared" si="18"/>
        <v>68131.311214812304</v>
      </c>
      <c r="AE22" s="3">
        <v>66104695.370000005</v>
      </c>
      <c r="AF22" s="3">
        <f t="shared" si="19"/>
        <v>66104.695370000001</v>
      </c>
      <c r="AG22" s="3">
        <v>69290521.5</v>
      </c>
      <c r="AH22" s="3">
        <f t="shared" si="20"/>
        <v>69290.521500000003</v>
      </c>
      <c r="AI22" s="3">
        <v>72957019.790000007</v>
      </c>
      <c r="AJ22" s="3">
        <f t="shared" si="21"/>
        <v>72957.019790000006</v>
      </c>
      <c r="AK22" s="3">
        <v>91659770.329999998</v>
      </c>
      <c r="AL22" s="3">
        <f t="shared" si="14"/>
        <v>91659.770329999999</v>
      </c>
    </row>
    <row r="23" spans="1:38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3"/>
      <c r="M23" s="133"/>
      <c r="X23" s="3">
        <f t="shared" si="17"/>
        <v>0</v>
      </c>
    </row>
    <row r="24" spans="1:38" x14ac:dyDescent="0.2">
      <c r="A24" s="1" t="s">
        <v>13</v>
      </c>
      <c r="B24" s="13">
        <v>583297.13118000003</v>
      </c>
      <c r="C24" s="13">
        <v>591177.75145999994</v>
      </c>
      <c r="D24" s="13">
        <v>531359.66370999999</v>
      </c>
      <c r="E24" s="13">
        <v>558688.51147999999</v>
      </c>
      <c r="F24" s="13">
        <v>562546.97921999975</v>
      </c>
      <c r="G24" s="13">
        <v>583206.30979051511</v>
      </c>
      <c r="H24" s="13">
        <v>546654.72803</v>
      </c>
      <c r="I24" s="13">
        <v>581658.79784999986</v>
      </c>
      <c r="J24" s="13">
        <v>611462.17337999982</v>
      </c>
      <c r="K24" s="13">
        <f t="shared" si="5"/>
        <v>651954.86525999976</v>
      </c>
      <c r="L24" s="133">
        <f t="shared" ref="L24:L28" si="22">(K24-J24)*100/J24</f>
        <v>6.6222725857541009</v>
      </c>
      <c r="M24" s="133">
        <f t="shared" ref="M24:M28" si="23">(K24-B24)*100/B24</f>
        <v>11.770627765836311</v>
      </c>
      <c r="O24" s="3">
        <v>468038610.20999998</v>
      </c>
      <c r="P24" s="3">
        <f>O24/1000</f>
        <v>468038.61020999996</v>
      </c>
      <c r="Q24" s="3">
        <v>550535606.14999998</v>
      </c>
      <c r="R24" s="3">
        <f>Q24/1000</f>
        <v>550535.60615000001</v>
      </c>
      <c r="S24" s="3">
        <v>583297131.18000007</v>
      </c>
      <c r="T24" s="3">
        <f>S24/1000</f>
        <v>583297.13118000003</v>
      </c>
      <c r="U24" s="3">
        <v>591177751.45999992</v>
      </c>
      <c r="V24" s="3">
        <f>U24/1000</f>
        <v>591177.75145999994</v>
      </c>
      <c r="W24" s="3">
        <v>531359663.71000004</v>
      </c>
      <c r="X24" s="3">
        <f t="shared" si="17"/>
        <v>531359.66370999999</v>
      </c>
      <c r="Y24" s="3">
        <v>558688511.48000002</v>
      </c>
      <c r="Z24" s="3">
        <f t="shared" si="8"/>
        <v>558688.51147999999</v>
      </c>
      <c r="AA24" s="3">
        <v>562546979.21999979</v>
      </c>
      <c r="AB24" s="3">
        <f t="shared" si="9"/>
        <v>562546.97921999975</v>
      </c>
      <c r="AC24" s="3">
        <v>583206309.79051507</v>
      </c>
      <c r="AD24" s="3">
        <f t="shared" ref="AD24" si="24">AC24/1000</f>
        <v>583206.30979051511</v>
      </c>
      <c r="AE24" s="3">
        <v>546654728.02999997</v>
      </c>
      <c r="AF24" s="3">
        <f t="shared" ref="AF24" si="25">AE24/1000</f>
        <v>546654.72803</v>
      </c>
      <c r="AG24" s="3">
        <v>581658797.8499999</v>
      </c>
      <c r="AH24" s="3">
        <f t="shared" ref="AH24" si="26">AG24/1000</f>
        <v>581658.79784999986</v>
      </c>
      <c r="AI24" s="3">
        <v>611462173.37999988</v>
      </c>
      <c r="AJ24" s="3">
        <f t="shared" ref="AJ24:AJ28" si="27">AI24/1000</f>
        <v>611462.17337999982</v>
      </c>
      <c r="AK24" s="3">
        <v>651954865.25999975</v>
      </c>
      <c r="AL24" s="3">
        <f t="shared" si="14"/>
        <v>651954.86525999976</v>
      </c>
    </row>
    <row r="25" spans="1:38" x14ac:dyDescent="0.2">
      <c r="A25" s="1" t="s">
        <v>14</v>
      </c>
      <c r="B25" s="13">
        <v>67436.536370000016</v>
      </c>
      <c r="C25" s="13">
        <v>60498.963330000006</v>
      </c>
      <c r="D25" s="13">
        <v>59464.379010000004</v>
      </c>
      <c r="E25" s="13">
        <v>59517.231230000005</v>
      </c>
      <c r="F25" s="13">
        <v>59744.771609999996</v>
      </c>
      <c r="G25" s="13">
        <v>57033.797501209709</v>
      </c>
      <c r="H25" s="13">
        <v>55571.310140000023</v>
      </c>
      <c r="I25" s="13">
        <v>57581.554490000002</v>
      </c>
      <c r="J25" s="13">
        <v>55068.813719999984</v>
      </c>
      <c r="K25" s="13">
        <f t="shared" si="5"/>
        <v>54235.348829999995</v>
      </c>
      <c r="L25" s="133">
        <f t="shared" si="22"/>
        <v>-1.5134970842803706</v>
      </c>
      <c r="M25" s="133">
        <f t="shared" si="23"/>
        <v>-19.575720003722985</v>
      </c>
      <c r="O25" s="3">
        <v>53821355.469999999</v>
      </c>
      <c r="P25" s="3">
        <f>O25/1000</f>
        <v>53821.355470000002</v>
      </c>
      <c r="Q25" s="3">
        <v>59214695.950000003</v>
      </c>
      <c r="R25" s="3">
        <f>Q25/1000</f>
        <v>59214.695950000001</v>
      </c>
      <c r="S25" s="3">
        <v>67436536.37000002</v>
      </c>
      <c r="T25" s="3">
        <f>S25/1000</f>
        <v>67436.536370000016</v>
      </c>
      <c r="U25" s="3">
        <v>60498963.330000006</v>
      </c>
      <c r="V25" s="3">
        <f>U25/1000</f>
        <v>60498.963330000006</v>
      </c>
      <c r="W25" s="3">
        <v>59464379.010000005</v>
      </c>
      <c r="X25" s="3">
        <f t="shared" si="17"/>
        <v>59464.379010000004</v>
      </c>
      <c r="Y25" s="3">
        <v>59517231.230000004</v>
      </c>
      <c r="Z25" s="3">
        <f t="shared" si="8"/>
        <v>59517.231230000005</v>
      </c>
      <c r="AA25" s="3">
        <v>59744771.609999999</v>
      </c>
      <c r="AB25" s="3">
        <f t="shared" si="9"/>
        <v>59744.771609999996</v>
      </c>
      <c r="AC25" s="3">
        <v>57033797.501209706</v>
      </c>
      <c r="AD25" s="3">
        <f t="shared" si="18"/>
        <v>57033.797501209709</v>
      </c>
      <c r="AE25" s="3">
        <v>55571310.140000023</v>
      </c>
      <c r="AF25" s="3">
        <f t="shared" si="19"/>
        <v>55571.310140000023</v>
      </c>
      <c r="AG25" s="3">
        <v>57581554.490000002</v>
      </c>
      <c r="AH25" s="3">
        <f t="shared" si="20"/>
        <v>57581.554490000002</v>
      </c>
      <c r="AI25" s="3">
        <v>55068813.719999984</v>
      </c>
      <c r="AJ25" s="3">
        <f t="shared" si="27"/>
        <v>55068.813719999984</v>
      </c>
      <c r="AK25" s="3">
        <v>54235348.829999998</v>
      </c>
      <c r="AL25" s="3">
        <f t="shared" si="14"/>
        <v>54235.348829999995</v>
      </c>
    </row>
    <row r="26" spans="1:38" x14ac:dyDescent="0.2">
      <c r="A26" s="1" t="s">
        <v>15</v>
      </c>
      <c r="B26" s="13">
        <v>591071.37676999997</v>
      </c>
      <c r="C26" s="13">
        <v>577613.41568000009</v>
      </c>
      <c r="D26" s="13">
        <v>557016.56393000006</v>
      </c>
      <c r="E26" s="13">
        <v>544368.55392999982</v>
      </c>
      <c r="F26" s="13">
        <v>550763.80455000012</v>
      </c>
      <c r="G26" s="13">
        <v>538573.99720724125</v>
      </c>
      <c r="H26" s="13">
        <v>513926.86736000009</v>
      </c>
      <c r="I26" s="13">
        <v>515413.92664999998</v>
      </c>
      <c r="J26" s="13">
        <v>514460.93381000013</v>
      </c>
      <c r="K26" s="13">
        <f t="shared" si="5"/>
        <v>532040.5814599999</v>
      </c>
      <c r="L26" s="133">
        <f t="shared" si="22"/>
        <v>3.4171005988361891</v>
      </c>
      <c r="M26" s="133">
        <f t="shared" si="23"/>
        <v>-9.9870840697079402</v>
      </c>
      <c r="O26" s="3">
        <v>478472666.24000001</v>
      </c>
      <c r="P26" s="3">
        <f>O26/1000</f>
        <v>478472.66623999999</v>
      </c>
      <c r="Q26" s="3">
        <v>563174363.19000018</v>
      </c>
      <c r="R26" s="3">
        <f>Q26/1000</f>
        <v>563174.36319000018</v>
      </c>
      <c r="S26" s="3">
        <v>591071376.76999998</v>
      </c>
      <c r="T26" s="3">
        <f>S26/1000</f>
        <v>591071.37676999997</v>
      </c>
      <c r="U26" s="3">
        <v>577613415.68000007</v>
      </c>
      <c r="V26" s="3">
        <f>U26/1000</f>
        <v>577613.41568000009</v>
      </c>
      <c r="W26" s="3">
        <v>557016563.93000007</v>
      </c>
      <c r="X26" s="3">
        <f t="shared" si="17"/>
        <v>557016.56393000006</v>
      </c>
      <c r="Y26" s="3">
        <v>544368553.92999983</v>
      </c>
      <c r="Z26" s="3">
        <f t="shared" si="8"/>
        <v>544368.55392999982</v>
      </c>
      <c r="AA26" s="3">
        <v>550763804.55000007</v>
      </c>
      <c r="AB26" s="3">
        <f t="shared" si="9"/>
        <v>550763.80455000012</v>
      </c>
      <c r="AC26" s="3">
        <v>538573997.2072413</v>
      </c>
      <c r="AD26" s="3">
        <f t="shared" si="18"/>
        <v>538573.99720724125</v>
      </c>
      <c r="AE26" s="3">
        <v>513926867.36000007</v>
      </c>
      <c r="AF26" s="3">
        <f t="shared" si="19"/>
        <v>513926.86736000009</v>
      </c>
      <c r="AG26" s="3">
        <v>515413926.64999998</v>
      </c>
      <c r="AH26" s="3">
        <f t="shared" si="20"/>
        <v>515413.92664999998</v>
      </c>
      <c r="AI26" s="3">
        <v>514460933.81000012</v>
      </c>
      <c r="AJ26" s="3">
        <f t="shared" si="27"/>
        <v>514460.93381000013</v>
      </c>
      <c r="AK26" s="3">
        <v>532040581.45999986</v>
      </c>
      <c r="AL26" s="3">
        <f t="shared" si="14"/>
        <v>532040.5814599999</v>
      </c>
    </row>
    <row r="27" spans="1:38" x14ac:dyDescent="0.2">
      <c r="A27" s="1" t="s">
        <v>16</v>
      </c>
      <c r="B27" s="13">
        <v>802979.2680299998</v>
      </c>
      <c r="C27" s="13">
        <v>814535.03865999985</v>
      </c>
      <c r="D27" s="13">
        <v>850684.70307999989</v>
      </c>
      <c r="E27" s="13">
        <v>857501.07415</v>
      </c>
      <c r="F27" s="13">
        <v>901452.28768999979</v>
      </c>
      <c r="G27" s="13">
        <v>922678.15469265613</v>
      </c>
      <c r="H27" s="13">
        <v>895140.6974399999</v>
      </c>
      <c r="I27" s="13">
        <v>895091.12109999999</v>
      </c>
      <c r="J27" s="13">
        <v>926196.80054999981</v>
      </c>
      <c r="K27" s="13">
        <f t="shared" si="5"/>
        <v>938870.9300000004</v>
      </c>
      <c r="L27" s="133">
        <f t="shared" si="22"/>
        <v>1.3684056609215625</v>
      </c>
      <c r="M27" s="133">
        <f t="shared" si="23"/>
        <v>16.923433440989363</v>
      </c>
      <c r="O27" s="3">
        <v>708544795.95000005</v>
      </c>
      <c r="P27" s="3">
        <f>O27/1000</f>
        <v>708544.79595000006</v>
      </c>
      <c r="Q27" s="3">
        <v>771765478.25999999</v>
      </c>
      <c r="R27" s="3">
        <f>Q27/1000</f>
        <v>771765.47826</v>
      </c>
      <c r="S27" s="3">
        <v>802979268.02999985</v>
      </c>
      <c r="T27" s="3">
        <f>S27/1000</f>
        <v>802979.2680299998</v>
      </c>
      <c r="U27" s="3">
        <v>814535038.65999985</v>
      </c>
      <c r="V27" s="3">
        <f>U27/1000</f>
        <v>814535.03865999985</v>
      </c>
      <c r="W27" s="3">
        <v>850684703.07999992</v>
      </c>
      <c r="X27" s="3">
        <f t="shared" si="17"/>
        <v>850684.70307999989</v>
      </c>
      <c r="Y27" s="3">
        <v>857501074.14999998</v>
      </c>
      <c r="Z27" s="3">
        <f t="shared" si="8"/>
        <v>857501.07415</v>
      </c>
      <c r="AA27" s="3">
        <v>901452287.68999982</v>
      </c>
      <c r="AB27" s="3">
        <f t="shared" si="9"/>
        <v>901452.28768999979</v>
      </c>
      <c r="AC27" s="3">
        <v>922678154.69265616</v>
      </c>
      <c r="AD27" s="3">
        <f t="shared" si="18"/>
        <v>922678.15469265613</v>
      </c>
      <c r="AE27" s="3">
        <v>895140697.43999994</v>
      </c>
      <c r="AF27" s="3">
        <f t="shared" si="19"/>
        <v>895140.6974399999</v>
      </c>
      <c r="AG27" s="3">
        <v>895091121.10000002</v>
      </c>
      <c r="AH27" s="3">
        <f t="shared" si="20"/>
        <v>895091.12109999999</v>
      </c>
      <c r="AI27" s="3">
        <v>926196800.54999983</v>
      </c>
      <c r="AJ27" s="3">
        <f t="shared" si="27"/>
        <v>926196.80054999981</v>
      </c>
      <c r="AK27" s="3">
        <v>938870930.00000036</v>
      </c>
      <c r="AL27" s="3">
        <f t="shared" si="14"/>
        <v>938870.9300000004</v>
      </c>
    </row>
    <row r="28" spans="1:38" x14ac:dyDescent="0.2">
      <c r="A28" s="1" t="s">
        <v>17</v>
      </c>
      <c r="B28" s="13">
        <v>35046.940459999998</v>
      </c>
      <c r="C28" s="13">
        <v>35061.130119999994</v>
      </c>
      <c r="D28" s="13">
        <v>32895.057010000004</v>
      </c>
      <c r="E28" s="13">
        <v>31959.248139999996</v>
      </c>
      <c r="F28" s="13">
        <v>32941.07355999999</v>
      </c>
      <c r="G28" s="13">
        <v>31823.137100044773</v>
      </c>
      <c r="H28" s="13">
        <v>29773.701519999995</v>
      </c>
      <c r="I28" s="13">
        <v>30319.481240000012</v>
      </c>
      <c r="J28" s="13">
        <v>30504.256249999999</v>
      </c>
      <c r="K28" s="13">
        <f t="shared" si="5"/>
        <v>30200.824149999993</v>
      </c>
      <c r="L28" s="133">
        <f t="shared" si="22"/>
        <v>-0.99472053182744113</v>
      </c>
      <c r="M28" s="133">
        <f t="shared" si="23"/>
        <v>-13.827501763045497</v>
      </c>
      <c r="O28" s="3">
        <v>34500417.670000002</v>
      </c>
      <c r="P28" s="3">
        <f>O28/1000</f>
        <v>34500.417670000003</v>
      </c>
      <c r="Q28" s="3">
        <v>32742656.5</v>
      </c>
      <c r="R28" s="3">
        <f>Q28/1000</f>
        <v>32742.656500000001</v>
      </c>
      <c r="S28" s="3">
        <v>35046940.460000001</v>
      </c>
      <c r="T28" s="3">
        <f>S28/1000</f>
        <v>35046.940459999998</v>
      </c>
      <c r="U28" s="3">
        <v>35061130.119999997</v>
      </c>
      <c r="V28" s="3">
        <f>U28/1000</f>
        <v>35061.130119999994</v>
      </c>
      <c r="W28" s="3">
        <v>32895057.010000002</v>
      </c>
      <c r="X28" s="3">
        <f t="shared" si="17"/>
        <v>32895.057010000004</v>
      </c>
      <c r="Y28" s="3">
        <v>31959248.139999997</v>
      </c>
      <c r="Z28" s="3">
        <f t="shared" si="8"/>
        <v>31959.248139999996</v>
      </c>
      <c r="AA28" s="3">
        <v>32941073.559999991</v>
      </c>
      <c r="AB28" s="3">
        <f t="shared" si="9"/>
        <v>32941.07355999999</v>
      </c>
      <c r="AC28" s="3">
        <v>31823137.100044772</v>
      </c>
      <c r="AD28" s="3">
        <f t="shared" si="18"/>
        <v>31823.137100044773</v>
      </c>
      <c r="AE28" s="3">
        <v>29773701.519999996</v>
      </c>
      <c r="AF28" s="3">
        <f t="shared" si="19"/>
        <v>29773.701519999995</v>
      </c>
      <c r="AG28" s="3">
        <v>30319481.240000013</v>
      </c>
      <c r="AH28" s="3">
        <f t="shared" si="20"/>
        <v>30319.481240000012</v>
      </c>
      <c r="AI28" s="3">
        <v>30504256.25</v>
      </c>
      <c r="AJ28" s="3">
        <f t="shared" si="27"/>
        <v>30504.256249999999</v>
      </c>
      <c r="AK28" s="3">
        <v>30200824.149999995</v>
      </c>
      <c r="AL28" s="3">
        <f t="shared" si="14"/>
        <v>30200.824149999993</v>
      </c>
    </row>
    <row r="29" spans="1:38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3"/>
      <c r="M29" s="133"/>
    </row>
    <row r="30" spans="1:38" x14ac:dyDescent="0.2">
      <c r="A30" s="1" t="s">
        <v>18</v>
      </c>
      <c r="B30" s="13">
        <v>2218450.7233399996</v>
      </c>
      <c r="C30" s="13">
        <v>2548548.73226</v>
      </c>
      <c r="D30" s="13">
        <v>2572931.8503900003</v>
      </c>
      <c r="E30" s="13">
        <v>2771638.6962199998</v>
      </c>
      <c r="F30" s="13">
        <v>2684252.1363499998</v>
      </c>
      <c r="G30" s="13">
        <v>2773021.5630338942</v>
      </c>
      <c r="H30" s="13">
        <v>2919042.7177300006</v>
      </c>
      <c r="I30" s="13">
        <v>2664529.3689800007</v>
      </c>
      <c r="J30" s="13">
        <v>2853337.4823500006</v>
      </c>
      <c r="K30" s="13">
        <f t="shared" si="5"/>
        <v>3189580.0175200016</v>
      </c>
      <c r="L30" s="133">
        <f t="shared" ref="L30:L34" si="28">(K30-J30)*100/J30</f>
        <v>11.784183863630199</v>
      </c>
      <c r="M30" s="133">
        <f t="shared" ref="M30:M34" si="29">(K30-B30)*100/B30</f>
        <v>43.775112242200876</v>
      </c>
      <c r="O30" s="3">
        <v>2144973294.9299998</v>
      </c>
      <c r="P30" s="3">
        <f>O30/1000</f>
        <v>2144973.2949299999</v>
      </c>
      <c r="Q30" s="3">
        <v>2447011977.3600011</v>
      </c>
      <c r="R30" s="3">
        <f>Q30/1000</f>
        <v>2447011.9773600013</v>
      </c>
      <c r="S30" s="3">
        <v>2218450723.3399997</v>
      </c>
      <c r="T30" s="3">
        <f>S30/1000</f>
        <v>2218450.7233399996</v>
      </c>
      <c r="U30" s="3">
        <v>2548548732.2599998</v>
      </c>
      <c r="V30" s="3">
        <f>U30/1000</f>
        <v>2548548.73226</v>
      </c>
      <c r="W30" s="3">
        <v>2572931850.3900003</v>
      </c>
      <c r="X30" s="3">
        <f t="shared" si="17"/>
        <v>2572931.8503900003</v>
      </c>
      <c r="Y30" s="3">
        <v>2771638696.2199998</v>
      </c>
      <c r="Z30" s="3">
        <f t="shared" si="8"/>
        <v>2771638.6962199998</v>
      </c>
      <c r="AA30" s="3">
        <v>2684252136.3499999</v>
      </c>
      <c r="AB30" s="3">
        <f t="shared" si="9"/>
        <v>2684252.1363499998</v>
      </c>
      <c r="AC30" s="3">
        <v>2773021563.0338941</v>
      </c>
      <c r="AD30" s="3">
        <f t="shared" ref="AD30" si="30">AC30/1000</f>
        <v>2773021.5630338942</v>
      </c>
      <c r="AE30" s="3">
        <v>2919042717.7300005</v>
      </c>
      <c r="AF30" s="3">
        <f t="shared" ref="AF30" si="31">AE30/1000</f>
        <v>2919042.7177300006</v>
      </c>
      <c r="AG30" s="3">
        <v>2664529368.9800005</v>
      </c>
      <c r="AH30" s="3">
        <f t="shared" ref="AH30" si="32">AG30/1000</f>
        <v>2664529.3689800007</v>
      </c>
      <c r="AI30" s="3">
        <v>2853337482.3500009</v>
      </c>
      <c r="AJ30" s="3">
        <f t="shared" ref="AJ30:AJ34" si="33">AI30/1000</f>
        <v>2853337.4823500006</v>
      </c>
      <c r="AK30" s="3">
        <v>3189580017.5200014</v>
      </c>
      <c r="AL30" s="3">
        <f t="shared" si="14"/>
        <v>3189580.0175200016</v>
      </c>
    </row>
    <row r="31" spans="1:38" x14ac:dyDescent="0.2">
      <c r="A31" s="1" t="s">
        <v>19</v>
      </c>
      <c r="B31" s="13">
        <v>1944031.0657799996</v>
      </c>
      <c r="C31" s="13">
        <v>1934744.9437800003</v>
      </c>
      <c r="D31" s="13">
        <v>1961246.7911799999</v>
      </c>
      <c r="E31" s="13">
        <v>1844986.3964</v>
      </c>
      <c r="F31" s="13">
        <v>2004034.5841900001</v>
      </c>
      <c r="G31" s="13">
        <v>1979430.911854106</v>
      </c>
      <c r="H31" s="13">
        <v>1993795.4136399999</v>
      </c>
      <c r="I31" s="13">
        <v>2042039.4875500002</v>
      </c>
      <c r="J31" s="13">
        <v>2105883.9400499999</v>
      </c>
      <c r="K31" s="13">
        <f t="shared" si="5"/>
        <v>2146625.2247600001</v>
      </c>
      <c r="L31" s="133">
        <f t="shared" si="28"/>
        <v>1.9346405533171478</v>
      </c>
      <c r="M31" s="133">
        <f t="shared" si="29"/>
        <v>10.421343698986318</v>
      </c>
      <c r="O31" s="3">
        <v>1663485827.03</v>
      </c>
      <c r="P31" s="3">
        <f>O31/1000</f>
        <v>1663485.82703</v>
      </c>
      <c r="Q31" s="3">
        <v>1973061213.5599997</v>
      </c>
      <c r="R31" s="3">
        <f>Q31/1000</f>
        <v>1973061.2135599996</v>
      </c>
      <c r="S31" s="3">
        <v>1944031065.7799995</v>
      </c>
      <c r="T31" s="3">
        <f>S31/1000</f>
        <v>1944031.0657799996</v>
      </c>
      <c r="U31" s="3">
        <v>1934744943.7800002</v>
      </c>
      <c r="V31" s="3">
        <f>U31/1000</f>
        <v>1934744.9437800003</v>
      </c>
      <c r="W31" s="3">
        <v>1961246791.1799998</v>
      </c>
      <c r="X31" s="3">
        <f t="shared" si="17"/>
        <v>1961246.7911799999</v>
      </c>
      <c r="Y31" s="3">
        <v>1844986396.3999999</v>
      </c>
      <c r="Z31" s="3">
        <f t="shared" si="8"/>
        <v>1844986.3964</v>
      </c>
      <c r="AA31" s="3">
        <v>2004034584.1900001</v>
      </c>
      <c r="AB31" s="3">
        <f t="shared" si="9"/>
        <v>2004034.5841900001</v>
      </c>
      <c r="AC31" s="3">
        <v>1979430911.8541059</v>
      </c>
      <c r="AD31" s="3">
        <f t="shared" si="18"/>
        <v>1979430.911854106</v>
      </c>
      <c r="AE31" s="3">
        <v>1993795413.6399999</v>
      </c>
      <c r="AF31" s="3">
        <f t="shared" si="19"/>
        <v>1993795.4136399999</v>
      </c>
      <c r="AG31" s="3">
        <v>2042039487.5500002</v>
      </c>
      <c r="AH31" s="3">
        <f t="shared" si="20"/>
        <v>2042039.4875500002</v>
      </c>
      <c r="AI31" s="3">
        <v>2105883940.05</v>
      </c>
      <c r="AJ31" s="3">
        <f t="shared" si="33"/>
        <v>2105883.9400499999</v>
      </c>
      <c r="AK31" s="3">
        <v>2146625224.76</v>
      </c>
      <c r="AL31" s="3">
        <f t="shared" si="14"/>
        <v>2146625.2247600001</v>
      </c>
    </row>
    <row r="32" spans="1:38" x14ac:dyDescent="0.2">
      <c r="A32" s="1" t="s">
        <v>20</v>
      </c>
      <c r="B32" s="13">
        <v>102707.59561999996</v>
      </c>
      <c r="C32" s="13">
        <v>99158.520359999995</v>
      </c>
      <c r="D32" s="13">
        <v>110985.48738999998</v>
      </c>
      <c r="E32" s="13">
        <v>108235.05923</v>
      </c>
      <c r="F32" s="13">
        <v>101253.98652999999</v>
      </c>
      <c r="G32" s="13">
        <v>100259.08418772441</v>
      </c>
      <c r="H32" s="13">
        <v>114409.83927000003</v>
      </c>
      <c r="I32" s="13">
        <v>99314.973590000009</v>
      </c>
      <c r="J32" s="13">
        <v>98992.500500000009</v>
      </c>
      <c r="K32" s="13">
        <f t="shared" si="5"/>
        <v>104236.53056000001</v>
      </c>
      <c r="L32" s="133">
        <f t="shared" si="28"/>
        <v>5.2974013521357657</v>
      </c>
      <c r="M32" s="133">
        <f t="shared" si="29"/>
        <v>1.4886288893927966</v>
      </c>
      <c r="O32" s="3">
        <v>96872831.039999992</v>
      </c>
      <c r="P32" s="3">
        <f>O32/1000</f>
        <v>96872.83103999999</v>
      </c>
      <c r="Q32" s="3">
        <v>109666668.05999999</v>
      </c>
      <c r="R32" s="3">
        <f>Q32/1000</f>
        <v>109666.66805999998</v>
      </c>
      <c r="S32" s="3">
        <v>102707595.61999996</v>
      </c>
      <c r="T32" s="3">
        <f>S32/1000</f>
        <v>102707.59561999996</v>
      </c>
      <c r="U32" s="3">
        <v>99158520.359999999</v>
      </c>
      <c r="V32" s="3">
        <f>U32/1000</f>
        <v>99158.520359999995</v>
      </c>
      <c r="W32" s="3">
        <v>110985487.38999999</v>
      </c>
      <c r="X32" s="3">
        <f t="shared" si="17"/>
        <v>110985.48738999998</v>
      </c>
      <c r="Y32" s="3">
        <v>108235059.23</v>
      </c>
      <c r="Z32" s="3">
        <f t="shared" si="8"/>
        <v>108235.05923</v>
      </c>
      <c r="AA32" s="3">
        <v>101253986.53</v>
      </c>
      <c r="AB32" s="3">
        <f t="shared" si="9"/>
        <v>101253.98652999999</v>
      </c>
      <c r="AC32" s="3">
        <v>100259084.18772441</v>
      </c>
      <c r="AD32" s="3">
        <f t="shared" si="18"/>
        <v>100259.08418772441</v>
      </c>
      <c r="AE32" s="3">
        <v>114409839.27000003</v>
      </c>
      <c r="AF32" s="3">
        <f t="shared" si="19"/>
        <v>114409.83927000003</v>
      </c>
      <c r="AG32" s="3">
        <v>99314973.590000004</v>
      </c>
      <c r="AH32" s="3">
        <f t="shared" si="20"/>
        <v>99314.973590000009</v>
      </c>
      <c r="AI32" s="3">
        <v>98992500.500000015</v>
      </c>
      <c r="AJ32" s="3">
        <f t="shared" si="33"/>
        <v>98992.500500000009</v>
      </c>
      <c r="AK32" s="3">
        <v>104236530.56000002</v>
      </c>
      <c r="AL32" s="3">
        <f t="shared" si="14"/>
        <v>104236.53056000001</v>
      </c>
    </row>
    <row r="33" spans="1:38" x14ac:dyDescent="0.2">
      <c r="A33" s="1" t="s">
        <v>21</v>
      </c>
      <c r="B33" s="13">
        <v>223163.80486</v>
      </c>
      <c r="C33" s="13">
        <v>223815.1801</v>
      </c>
      <c r="D33" s="13">
        <v>223792.93255999999</v>
      </c>
      <c r="E33" s="13">
        <v>220874.97082000002</v>
      </c>
      <c r="F33" s="13">
        <v>224882.65705000007</v>
      </c>
      <c r="G33" s="13">
        <v>240898.64939055959</v>
      </c>
      <c r="H33" s="13">
        <v>240884.08234000005</v>
      </c>
      <c r="I33" s="13">
        <v>230258.12128000002</v>
      </c>
      <c r="J33" s="13">
        <v>233495.43716</v>
      </c>
      <c r="K33" s="13">
        <f t="shared" si="5"/>
        <v>234140.75727</v>
      </c>
      <c r="L33" s="133">
        <f t="shared" si="28"/>
        <v>0.27637375609948323</v>
      </c>
      <c r="M33" s="133">
        <f t="shared" si="29"/>
        <v>4.9187870841717816</v>
      </c>
      <c r="O33" s="3">
        <v>183901837.67000005</v>
      </c>
      <c r="P33" s="3">
        <f>O33/1000</f>
        <v>183901.83767000004</v>
      </c>
      <c r="Q33" s="3">
        <v>205448637.81</v>
      </c>
      <c r="R33" s="3">
        <f>Q33/1000</f>
        <v>205448.63781000001</v>
      </c>
      <c r="S33" s="3">
        <v>223163804.86000001</v>
      </c>
      <c r="T33" s="3">
        <f>S33/1000</f>
        <v>223163.80486</v>
      </c>
      <c r="U33" s="3">
        <v>223815180.09999999</v>
      </c>
      <c r="V33" s="3">
        <f>U33/1000</f>
        <v>223815.1801</v>
      </c>
      <c r="W33" s="3">
        <v>223792932.55999997</v>
      </c>
      <c r="X33" s="3">
        <f t="shared" si="17"/>
        <v>223792.93255999999</v>
      </c>
      <c r="Y33" s="3">
        <v>220874970.82000002</v>
      </c>
      <c r="Z33" s="3">
        <f t="shared" si="8"/>
        <v>220874.97082000002</v>
      </c>
      <c r="AA33" s="3">
        <v>224882657.05000007</v>
      </c>
      <c r="AB33" s="3">
        <f t="shared" si="9"/>
        <v>224882.65705000007</v>
      </c>
      <c r="AC33" s="3">
        <v>240898649.39055958</v>
      </c>
      <c r="AD33" s="3">
        <f t="shared" si="18"/>
        <v>240898.64939055959</v>
      </c>
      <c r="AE33" s="3">
        <v>240884082.34000006</v>
      </c>
      <c r="AF33" s="3">
        <f t="shared" si="19"/>
        <v>240884.08234000005</v>
      </c>
      <c r="AG33" s="3">
        <v>230258121.28000003</v>
      </c>
      <c r="AH33" s="3">
        <f t="shared" si="20"/>
        <v>230258.12128000002</v>
      </c>
      <c r="AI33" s="3">
        <v>233495437.16</v>
      </c>
      <c r="AJ33" s="3">
        <f t="shared" si="33"/>
        <v>233495.43716</v>
      </c>
      <c r="AK33" s="3">
        <v>234140757.27000001</v>
      </c>
      <c r="AL33" s="3">
        <f t="shared" si="14"/>
        <v>234140.75727</v>
      </c>
    </row>
    <row r="34" spans="1:38" x14ac:dyDescent="0.2">
      <c r="A34" s="1" t="s">
        <v>22</v>
      </c>
      <c r="B34" s="13">
        <v>47038.863130000005</v>
      </c>
      <c r="C34" s="13">
        <v>53884.076460000011</v>
      </c>
      <c r="D34" s="13">
        <v>50054.807710000008</v>
      </c>
      <c r="E34" s="13">
        <v>45464.352960000004</v>
      </c>
      <c r="F34" s="13">
        <v>42023.987950000002</v>
      </c>
      <c r="G34" s="13">
        <v>44170.758942414264</v>
      </c>
      <c r="H34" s="13">
        <v>44852.651520000007</v>
      </c>
      <c r="I34" s="13">
        <v>47390.807830000005</v>
      </c>
      <c r="J34" s="13">
        <v>48331.937070000007</v>
      </c>
      <c r="K34" s="13">
        <f t="shared" si="5"/>
        <v>59628.376630000006</v>
      </c>
      <c r="L34" s="133">
        <f t="shared" si="28"/>
        <v>23.372619110297943</v>
      </c>
      <c r="M34" s="133">
        <f t="shared" si="29"/>
        <v>26.764068394269458</v>
      </c>
      <c r="O34" s="3">
        <v>37620780.450000003</v>
      </c>
      <c r="P34" s="3">
        <f>O34/1000</f>
        <v>37620.780450000006</v>
      </c>
      <c r="Q34" s="3">
        <v>49011552.759999998</v>
      </c>
      <c r="R34" s="3">
        <f>Q34/1000</f>
        <v>49011.552759999999</v>
      </c>
      <c r="S34" s="3">
        <v>47038863.130000003</v>
      </c>
      <c r="T34" s="3">
        <f>S34/1000</f>
        <v>47038.863130000005</v>
      </c>
      <c r="U34" s="3">
        <v>53884076.460000008</v>
      </c>
      <c r="V34" s="3">
        <f>U34/1000</f>
        <v>53884.076460000011</v>
      </c>
      <c r="W34" s="3">
        <v>50054807.710000008</v>
      </c>
      <c r="X34" s="3">
        <f t="shared" si="17"/>
        <v>50054.807710000008</v>
      </c>
      <c r="Y34" s="3">
        <v>45464352.960000001</v>
      </c>
      <c r="Z34" s="3">
        <f t="shared" si="8"/>
        <v>45464.352960000004</v>
      </c>
      <c r="AA34" s="3">
        <v>42023987.950000003</v>
      </c>
      <c r="AB34" s="3">
        <f t="shared" si="9"/>
        <v>42023.987950000002</v>
      </c>
      <c r="AC34" s="3">
        <v>44170758.942414261</v>
      </c>
      <c r="AD34" s="3">
        <f t="shared" si="18"/>
        <v>44170.758942414264</v>
      </c>
      <c r="AE34" s="3">
        <v>44852651.520000003</v>
      </c>
      <c r="AF34" s="3">
        <f t="shared" si="19"/>
        <v>44852.651520000007</v>
      </c>
      <c r="AG34" s="3">
        <v>47390807.830000006</v>
      </c>
      <c r="AH34" s="3">
        <f t="shared" si="20"/>
        <v>47390.807830000005</v>
      </c>
      <c r="AI34" s="3">
        <v>48331937.070000008</v>
      </c>
      <c r="AJ34" s="3">
        <f t="shared" si="33"/>
        <v>48331.937070000007</v>
      </c>
      <c r="AK34" s="3">
        <v>59628376.630000003</v>
      </c>
      <c r="AL34" s="3">
        <f t="shared" si="14"/>
        <v>59628.376630000006</v>
      </c>
    </row>
    <row r="35" spans="1:38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3"/>
      <c r="M35" s="133"/>
    </row>
    <row r="36" spans="1:38" x14ac:dyDescent="0.2">
      <c r="A36" s="1" t="s">
        <v>23</v>
      </c>
      <c r="B36" s="13">
        <v>63594.621900000006</v>
      </c>
      <c r="C36" s="13">
        <v>56709.420859999991</v>
      </c>
      <c r="D36" s="13">
        <v>56620.598749999997</v>
      </c>
      <c r="E36" s="13">
        <v>56108.275590000005</v>
      </c>
      <c r="F36" s="13">
        <v>57978.511340000005</v>
      </c>
      <c r="G36" s="13">
        <v>58668.054730844327</v>
      </c>
      <c r="H36" s="13">
        <v>54533.016920000002</v>
      </c>
      <c r="I36" s="13">
        <v>57181.487499999996</v>
      </c>
      <c r="J36" s="13">
        <v>56928.878480000007</v>
      </c>
      <c r="K36" s="13">
        <f t="shared" si="5"/>
        <v>60819.779110000018</v>
      </c>
      <c r="L36" s="133">
        <f t="shared" ref="L36:L39" si="34">(K36-J36)*100/J36</f>
        <v>6.8346693872898703</v>
      </c>
      <c r="M36" s="133">
        <f t="shared" ref="M36:M39" si="35">(K36-B36)*100/B36</f>
        <v>-4.3633293305262786</v>
      </c>
      <c r="O36" s="3">
        <v>48761397.340000004</v>
      </c>
      <c r="P36" s="3">
        <f>O36/1000</f>
        <v>48761.397340000003</v>
      </c>
      <c r="Q36" s="3">
        <v>62926546.070000008</v>
      </c>
      <c r="R36" s="3">
        <f>Q36/1000</f>
        <v>62926.546070000011</v>
      </c>
      <c r="S36" s="3">
        <v>63594621.900000006</v>
      </c>
      <c r="T36" s="3">
        <f>S36/1000</f>
        <v>63594.621900000006</v>
      </c>
      <c r="U36" s="3">
        <v>56709420.859999992</v>
      </c>
      <c r="V36" s="3">
        <f>U36/1000</f>
        <v>56709.420859999991</v>
      </c>
      <c r="W36" s="3">
        <v>56620598.75</v>
      </c>
      <c r="X36" s="3">
        <f t="shared" si="17"/>
        <v>56620.598749999997</v>
      </c>
      <c r="Y36" s="3">
        <v>56108275.590000004</v>
      </c>
      <c r="Z36" s="3">
        <f t="shared" si="8"/>
        <v>56108.275590000005</v>
      </c>
      <c r="AA36" s="3">
        <v>57978511.340000004</v>
      </c>
      <c r="AB36" s="3">
        <f t="shared" si="9"/>
        <v>57978.511340000005</v>
      </c>
      <c r="AC36" s="3">
        <v>58668054.730844326</v>
      </c>
      <c r="AD36" s="3">
        <f t="shared" ref="AD36" si="36">AC36/1000</f>
        <v>58668.054730844327</v>
      </c>
      <c r="AE36" s="3">
        <v>54533016.920000002</v>
      </c>
      <c r="AF36" s="3">
        <f t="shared" ref="AF36" si="37">AE36/1000</f>
        <v>54533.016920000002</v>
      </c>
      <c r="AG36" s="3">
        <v>57181487.499999993</v>
      </c>
      <c r="AH36" s="3">
        <f t="shared" ref="AH36" si="38">AG36/1000</f>
        <v>57181.487499999996</v>
      </c>
      <c r="AI36" s="3">
        <v>56928878.480000004</v>
      </c>
      <c r="AJ36" s="3">
        <f t="shared" ref="AJ36:AJ39" si="39">AI36/1000</f>
        <v>56928.878480000007</v>
      </c>
      <c r="AK36" s="3">
        <v>60819779.110000014</v>
      </c>
      <c r="AL36" s="3">
        <f t="shared" si="14"/>
        <v>60819.779110000018</v>
      </c>
    </row>
    <row r="37" spans="1:38" x14ac:dyDescent="0.2">
      <c r="A37" s="1" t="s">
        <v>24</v>
      </c>
      <c r="B37" s="13">
        <v>326238.66884000006</v>
      </c>
      <c r="C37" s="13">
        <v>293793.52243000001</v>
      </c>
      <c r="D37" s="13">
        <v>308026.20310999994</v>
      </c>
      <c r="E37" s="13">
        <v>296788.05143000005</v>
      </c>
      <c r="F37" s="13">
        <v>304048.91123999993</v>
      </c>
      <c r="G37" s="13">
        <v>322856.33622058865</v>
      </c>
      <c r="H37" s="13">
        <v>299777.72042999999</v>
      </c>
      <c r="I37" s="13">
        <v>303990.99505999993</v>
      </c>
      <c r="J37" s="13">
        <v>293808.45104000001</v>
      </c>
      <c r="K37" s="13">
        <f t="shared" si="5"/>
        <v>309078.16585999995</v>
      </c>
      <c r="L37" s="133">
        <f t="shared" si="34"/>
        <v>5.197166645802529</v>
      </c>
      <c r="M37" s="133">
        <f t="shared" si="35"/>
        <v>-5.2601069765939599</v>
      </c>
      <c r="O37" s="3">
        <v>236894684.72999996</v>
      </c>
      <c r="P37" s="3">
        <f>O37/1000</f>
        <v>236894.68472999995</v>
      </c>
      <c r="Q37" s="3">
        <v>305300212.20000005</v>
      </c>
      <c r="R37" s="3">
        <f>Q37/1000</f>
        <v>305300.21220000007</v>
      </c>
      <c r="S37" s="3">
        <v>326238668.84000003</v>
      </c>
      <c r="T37" s="3">
        <f>S37/1000</f>
        <v>326238.66884000006</v>
      </c>
      <c r="U37" s="3">
        <v>293793522.43000001</v>
      </c>
      <c r="V37" s="3">
        <f>U37/1000</f>
        <v>293793.52243000001</v>
      </c>
      <c r="W37" s="3">
        <v>308026203.10999995</v>
      </c>
      <c r="X37" s="3">
        <f t="shared" si="17"/>
        <v>308026.20310999994</v>
      </c>
      <c r="Y37" s="3">
        <v>296788051.43000007</v>
      </c>
      <c r="Z37" s="3">
        <f t="shared" si="8"/>
        <v>296788.05143000005</v>
      </c>
      <c r="AA37" s="3">
        <v>304048911.23999995</v>
      </c>
      <c r="AB37" s="3">
        <f t="shared" si="9"/>
        <v>304048.91123999993</v>
      </c>
      <c r="AC37" s="3">
        <v>322856336.22058862</v>
      </c>
      <c r="AD37" s="3">
        <f t="shared" si="18"/>
        <v>322856.33622058865</v>
      </c>
      <c r="AE37" s="3">
        <v>299777720.43000001</v>
      </c>
      <c r="AF37" s="3">
        <f t="shared" si="19"/>
        <v>299777.72042999999</v>
      </c>
      <c r="AG37" s="3">
        <v>303990995.05999994</v>
      </c>
      <c r="AH37" s="3">
        <f t="shared" si="20"/>
        <v>303990.99505999993</v>
      </c>
      <c r="AI37" s="3">
        <v>293808451.04000002</v>
      </c>
      <c r="AJ37" s="3">
        <f t="shared" si="39"/>
        <v>293808.45104000001</v>
      </c>
      <c r="AK37" s="3">
        <v>309078165.85999995</v>
      </c>
      <c r="AL37" s="3">
        <f t="shared" si="14"/>
        <v>309078.16585999995</v>
      </c>
    </row>
    <row r="38" spans="1:38" x14ac:dyDescent="0.2">
      <c r="A38" s="1" t="s">
        <v>25</v>
      </c>
      <c r="B38" s="13">
        <v>192873.42625000002</v>
      </c>
      <c r="C38" s="13">
        <v>229068.65484999999</v>
      </c>
      <c r="D38" s="13">
        <v>204934.82330000002</v>
      </c>
      <c r="E38" s="13">
        <v>194545.63028000001</v>
      </c>
      <c r="F38" s="13">
        <v>204783.37682999996</v>
      </c>
      <c r="G38" s="13">
        <v>239341.11534996654</v>
      </c>
      <c r="H38" s="13">
        <v>214208.47592999993</v>
      </c>
      <c r="I38" s="13">
        <v>214124.80461000005</v>
      </c>
      <c r="J38" s="13">
        <v>219242.55128000001</v>
      </c>
      <c r="K38" s="13">
        <f t="shared" si="5"/>
        <v>244838.28594</v>
      </c>
      <c r="L38" s="133">
        <f t="shared" si="34"/>
        <v>11.674619963398916</v>
      </c>
      <c r="M38" s="133">
        <f t="shared" si="35"/>
        <v>26.942467244110556</v>
      </c>
      <c r="O38" s="3">
        <v>166108341.89000002</v>
      </c>
      <c r="P38" s="3">
        <f>O38/1000</f>
        <v>166108.34189000001</v>
      </c>
      <c r="Q38" s="3">
        <v>194257710.66999999</v>
      </c>
      <c r="R38" s="3">
        <f>Q38/1000</f>
        <v>194257.71067</v>
      </c>
      <c r="S38" s="3">
        <v>192873426.25000003</v>
      </c>
      <c r="T38" s="3">
        <f>S38/1000</f>
        <v>192873.42625000002</v>
      </c>
      <c r="U38" s="3">
        <v>229068654.84999999</v>
      </c>
      <c r="V38" s="3">
        <f>U38/1000</f>
        <v>229068.65484999999</v>
      </c>
      <c r="W38" s="3">
        <v>204934823.30000001</v>
      </c>
      <c r="X38" s="3">
        <f t="shared" si="17"/>
        <v>204934.82330000002</v>
      </c>
      <c r="Y38" s="3">
        <v>194545630.28</v>
      </c>
      <c r="Z38" s="3">
        <f t="shared" si="8"/>
        <v>194545.63028000001</v>
      </c>
      <c r="AA38" s="3">
        <v>204783376.82999995</v>
      </c>
      <c r="AB38" s="3">
        <f t="shared" si="9"/>
        <v>204783.37682999996</v>
      </c>
      <c r="AC38" s="3">
        <v>239341115.34996653</v>
      </c>
      <c r="AD38" s="3">
        <f t="shared" si="18"/>
        <v>239341.11534996654</v>
      </c>
      <c r="AE38" s="3">
        <v>214208475.92999992</v>
      </c>
      <c r="AF38" s="3">
        <f t="shared" si="19"/>
        <v>214208.47592999993</v>
      </c>
      <c r="AG38" s="3">
        <v>214124804.61000004</v>
      </c>
      <c r="AH38" s="3">
        <f t="shared" si="20"/>
        <v>214124.80461000005</v>
      </c>
      <c r="AI38" s="3">
        <v>219242551.28</v>
      </c>
      <c r="AJ38" s="3">
        <f t="shared" si="39"/>
        <v>219242.55128000001</v>
      </c>
      <c r="AK38" s="3">
        <v>244838285.94</v>
      </c>
      <c r="AL38" s="3">
        <f t="shared" si="14"/>
        <v>244838.28594</v>
      </c>
    </row>
    <row r="39" spans="1:38" x14ac:dyDescent="0.2">
      <c r="A39" s="15" t="s">
        <v>26</v>
      </c>
      <c r="B39" s="13">
        <v>135713.61137</v>
      </c>
      <c r="C39" s="13">
        <v>121325.89813</v>
      </c>
      <c r="D39" s="13">
        <v>120134.57029000003</v>
      </c>
      <c r="E39" s="13">
        <v>115159.15840000001</v>
      </c>
      <c r="F39" s="13">
        <v>109239.96055999999</v>
      </c>
      <c r="G39" s="13">
        <v>123489.20900706708</v>
      </c>
      <c r="H39" s="13">
        <v>127180.90802999999</v>
      </c>
      <c r="I39" s="13">
        <v>122458.24679000002</v>
      </c>
      <c r="J39" s="13">
        <v>118527.93647000004</v>
      </c>
      <c r="K39" s="13">
        <f t="shared" si="5"/>
        <v>117049.95802999998</v>
      </c>
      <c r="L39" s="133">
        <f t="shared" si="34"/>
        <v>-1.2469452215378334</v>
      </c>
      <c r="M39" s="133">
        <f t="shared" si="35"/>
        <v>-13.752233951771244</v>
      </c>
      <c r="O39" s="3">
        <v>93321390.330000028</v>
      </c>
      <c r="P39" s="3">
        <f>O39/1000</f>
        <v>93321.390330000024</v>
      </c>
      <c r="Q39" s="3">
        <v>125068492.33000003</v>
      </c>
      <c r="R39" s="3">
        <f>Q39/1000</f>
        <v>125068.49233000002</v>
      </c>
      <c r="S39" s="3">
        <v>135713611.37</v>
      </c>
      <c r="T39" s="3">
        <f>S39/1000</f>
        <v>135713.61137</v>
      </c>
      <c r="U39" s="3">
        <v>121325898.13</v>
      </c>
      <c r="V39" s="3">
        <f>U39/1000</f>
        <v>121325.89813</v>
      </c>
      <c r="W39" s="3">
        <v>120134570.29000004</v>
      </c>
      <c r="X39" s="3">
        <f t="shared" si="17"/>
        <v>120134.57029000003</v>
      </c>
      <c r="Y39" s="3">
        <v>115159158.40000002</v>
      </c>
      <c r="Z39" s="3">
        <f t="shared" si="8"/>
        <v>115159.15840000001</v>
      </c>
      <c r="AA39" s="3">
        <v>109239960.55999999</v>
      </c>
      <c r="AB39" s="3">
        <f t="shared" si="9"/>
        <v>109239.96055999999</v>
      </c>
      <c r="AC39" s="3">
        <v>123489209.00706708</v>
      </c>
      <c r="AD39" s="3">
        <f t="shared" si="18"/>
        <v>123489.20900706708</v>
      </c>
      <c r="AE39" s="3">
        <v>127180908.02999999</v>
      </c>
      <c r="AF39" s="3">
        <f t="shared" si="19"/>
        <v>127180.90802999999</v>
      </c>
      <c r="AG39" s="3">
        <v>122458246.79000002</v>
      </c>
      <c r="AH39" s="3">
        <f t="shared" si="20"/>
        <v>122458.24679000002</v>
      </c>
      <c r="AI39" s="3">
        <v>118527936.47000004</v>
      </c>
      <c r="AJ39" s="3">
        <f t="shared" si="39"/>
        <v>118527.93647000004</v>
      </c>
      <c r="AK39" s="3">
        <v>117049958.02999999</v>
      </c>
      <c r="AL39" s="3">
        <f t="shared" si="14"/>
        <v>117049.95802999998</v>
      </c>
    </row>
    <row r="40" spans="1:38" x14ac:dyDescent="0.2">
      <c r="A40" s="1" t="s">
        <v>199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38" x14ac:dyDescent="0.2">
      <c r="A41" s="1" t="s">
        <v>134</v>
      </c>
    </row>
  </sheetData>
  <mergeCells count="5">
    <mergeCell ref="Y7:Z7"/>
    <mergeCell ref="AA7:AB7"/>
    <mergeCell ref="W7:X7"/>
    <mergeCell ref="A4:M4"/>
    <mergeCell ref="Q6:R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BQ72"/>
  <sheetViews>
    <sheetView topLeftCell="AZ1" zoomScaleNormal="100" workbookViewId="0">
      <selection activeCell="K12" sqref="K12"/>
    </sheetView>
  </sheetViews>
  <sheetFormatPr defaultColWidth="10" defaultRowHeight="12.75" x14ac:dyDescent="0.2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4.75" style="3" customWidth="1"/>
    <col min="15" max="15" width="10.125" style="3" customWidth="1"/>
    <col min="16" max="16" width="14.75" style="3" bestFit="1" customWidth="1"/>
    <col min="17" max="17" width="11.375" style="3" bestFit="1" customWidth="1"/>
    <col min="18" max="18" width="13.75" style="3" bestFit="1" customWidth="1"/>
    <col min="19" max="19" width="10.375" style="3" bestFit="1" customWidth="1"/>
    <col min="20" max="20" width="10" style="3"/>
    <col min="21" max="21" width="15.125" style="3" customWidth="1"/>
    <col min="22" max="22" width="11.25" style="3" customWidth="1"/>
    <col min="23" max="23" width="13.75" style="3" bestFit="1" customWidth="1"/>
    <col min="24" max="24" width="10.375" style="3" bestFit="1" customWidth="1"/>
    <col min="25" max="25" width="10" style="3"/>
    <col min="26" max="26" width="14.75" style="3" bestFit="1" customWidth="1"/>
    <col min="27" max="27" width="11.875" style="3" bestFit="1" customWidth="1"/>
    <col min="28" max="28" width="13.75" style="3" bestFit="1" customWidth="1"/>
    <col min="29" max="29" width="10" style="3" customWidth="1"/>
    <col min="30" max="30" width="10" style="3"/>
    <col min="31" max="31" width="15" style="3" customWidth="1"/>
    <col min="32" max="32" width="11.125" style="3" bestFit="1" customWidth="1"/>
    <col min="33" max="33" width="13.5" style="3" bestFit="1" customWidth="1"/>
    <col min="34" max="34" width="13.5" style="3" customWidth="1"/>
    <col min="35" max="35" width="10" style="3"/>
    <col min="36" max="36" width="10.25" style="3" bestFit="1" customWidth="1"/>
    <col min="37" max="40" width="10" style="3"/>
    <col min="41" max="41" width="11.75" style="3" customWidth="1"/>
    <col min="42" max="47" width="10" style="3"/>
    <col min="48" max="48" width="10.25" style="3" bestFit="1" customWidth="1"/>
    <col min="49" max="60" width="10" style="3"/>
    <col min="61" max="61" width="14.5" style="3" bestFit="1" customWidth="1"/>
    <col min="62" max="62" width="10.375" style="3" bestFit="1" customWidth="1"/>
    <col min="63" max="63" width="10.25" style="3" bestFit="1" customWidth="1"/>
    <col min="64" max="16384" width="10" style="3"/>
  </cols>
  <sheetData>
    <row r="1" spans="1:69" s="72" customFormat="1" ht="15.75" customHeight="1" x14ac:dyDescent="0.2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69" s="72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69" s="72" customFormat="1" x14ac:dyDescent="0.2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69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"/>
    </row>
    <row r="5" spans="1:69" s="72" customFormat="1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69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69" ht="13.5" thickBot="1" x14ac:dyDescent="0.25">
      <c r="L7" s="298" t="s">
        <v>27</v>
      </c>
      <c r="M7" s="298"/>
      <c r="P7" s="304" t="s">
        <v>159</v>
      </c>
      <c r="Q7" s="304"/>
      <c r="R7" s="304"/>
      <c r="S7" s="304"/>
      <c r="U7" s="304" t="s">
        <v>170</v>
      </c>
      <c r="V7" s="304"/>
      <c r="W7" s="304"/>
      <c r="X7" s="304"/>
      <c r="Z7" s="304" t="s">
        <v>184</v>
      </c>
      <c r="AA7" s="304"/>
      <c r="AB7" s="304"/>
      <c r="AC7" s="304"/>
      <c r="AE7" s="304" t="s">
        <v>204</v>
      </c>
      <c r="AF7" s="304"/>
      <c r="AG7" s="304"/>
      <c r="AH7" s="304"/>
      <c r="AJ7" s="304" t="s">
        <v>230</v>
      </c>
      <c r="AK7" s="304"/>
      <c r="AL7" s="304"/>
      <c r="AM7" s="304"/>
      <c r="AO7" s="304" t="s">
        <v>240</v>
      </c>
      <c r="AP7" s="304"/>
      <c r="AQ7" s="304"/>
      <c r="AR7" s="304"/>
      <c r="AT7" s="305" t="s">
        <v>248</v>
      </c>
      <c r="AU7" s="305"/>
      <c r="AV7" s="305"/>
      <c r="AW7" s="305"/>
      <c r="AY7" s="305" t="s">
        <v>258</v>
      </c>
      <c r="AZ7" s="305"/>
      <c r="BA7" s="305"/>
      <c r="BB7" s="305"/>
      <c r="BD7" s="305" t="s">
        <v>270</v>
      </c>
      <c r="BE7" s="305"/>
      <c r="BF7" s="305"/>
      <c r="BG7" s="305"/>
      <c r="BI7" s="305" t="s">
        <v>279</v>
      </c>
      <c r="BJ7" s="305"/>
      <c r="BK7" s="305"/>
      <c r="BL7" s="305"/>
      <c r="BN7" s="305" t="s">
        <v>296</v>
      </c>
      <c r="BO7" s="305"/>
      <c r="BP7" s="305"/>
      <c r="BQ7" s="305"/>
    </row>
    <row r="8" spans="1:6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P8" s="3" t="s">
        <v>112</v>
      </c>
      <c r="Q8" s="3" t="s">
        <v>57</v>
      </c>
      <c r="R8" s="3" t="s">
        <v>126</v>
      </c>
      <c r="S8" s="3" t="s">
        <v>127</v>
      </c>
      <c r="U8" s="3" t="s">
        <v>112</v>
      </c>
      <c r="V8" s="3" t="s">
        <v>57</v>
      </c>
      <c r="W8" s="3" t="s">
        <v>126</v>
      </c>
      <c r="X8" s="3" t="s">
        <v>127</v>
      </c>
      <c r="Z8" s="3" t="s">
        <v>112</v>
      </c>
      <c r="AA8" s="3" t="s">
        <v>57</v>
      </c>
      <c r="AB8" s="3" t="s">
        <v>126</v>
      </c>
      <c r="AC8" s="3" t="s">
        <v>127</v>
      </c>
      <c r="AE8" s="3" t="s">
        <v>112</v>
      </c>
      <c r="AF8" s="3" t="s">
        <v>57</v>
      </c>
      <c r="AG8" s="3" t="s">
        <v>126</v>
      </c>
      <c r="AH8" s="3" t="s">
        <v>127</v>
      </c>
      <c r="AJ8" s="3" t="s">
        <v>112</v>
      </c>
      <c r="AK8" s="3" t="s">
        <v>57</v>
      </c>
      <c r="AL8" s="3" t="s">
        <v>126</v>
      </c>
      <c r="AM8" s="3" t="s">
        <v>127</v>
      </c>
      <c r="AO8" s="3" t="s">
        <v>112</v>
      </c>
      <c r="AP8" s="3" t="s">
        <v>57</v>
      </c>
      <c r="AQ8" s="3" t="s">
        <v>126</v>
      </c>
      <c r="AR8" s="3" t="s">
        <v>127</v>
      </c>
      <c r="AT8" s="3" t="s">
        <v>112</v>
      </c>
      <c r="AU8" s="3" t="s">
        <v>57</v>
      </c>
      <c r="AV8" s="3" t="s">
        <v>126</v>
      </c>
      <c r="AW8" s="3" t="s">
        <v>127</v>
      </c>
      <c r="AY8" s="3" t="s">
        <v>112</v>
      </c>
      <c r="AZ8" s="3" t="s">
        <v>262</v>
      </c>
      <c r="BA8" s="3" t="s">
        <v>126</v>
      </c>
      <c r="BB8" s="3" t="s">
        <v>127</v>
      </c>
      <c r="BD8" s="3" t="s">
        <v>112</v>
      </c>
      <c r="BE8" s="3" t="s">
        <v>262</v>
      </c>
      <c r="BF8" s="3" t="s">
        <v>126</v>
      </c>
      <c r="BG8" s="3" t="s">
        <v>127</v>
      </c>
      <c r="BI8" s="3" t="s">
        <v>112</v>
      </c>
      <c r="BJ8" s="3" t="s">
        <v>262</v>
      </c>
      <c r="BK8" s="3" t="s">
        <v>126</v>
      </c>
      <c r="BL8" s="3" t="s">
        <v>127</v>
      </c>
      <c r="BN8" s="3" t="s">
        <v>112</v>
      </c>
      <c r="BO8" s="3" t="s">
        <v>262</v>
      </c>
      <c r="BP8" s="3" t="s">
        <v>126</v>
      </c>
      <c r="BQ8" s="3" t="s">
        <v>127</v>
      </c>
    </row>
    <row r="9" spans="1:69" ht="13.5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Q9" s="3" t="s">
        <v>56</v>
      </c>
      <c r="V9" s="3" t="s">
        <v>56</v>
      </c>
      <c r="AA9" s="3" t="s">
        <v>56</v>
      </c>
      <c r="AF9" s="3" t="s">
        <v>56</v>
      </c>
      <c r="AK9" s="3" t="s">
        <v>56</v>
      </c>
      <c r="AP9" s="3" t="s">
        <v>56</v>
      </c>
      <c r="AU9" s="3" t="s">
        <v>56</v>
      </c>
    </row>
    <row r="10" spans="1:69" x14ac:dyDescent="0.2">
      <c r="A10" s="7" t="s">
        <v>2</v>
      </c>
      <c r="B10" s="12">
        <f t="shared" ref="B10:J10" si="0">SUM(B12:B39)</f>
        <v>10664548.544969998</v>
      </c>
      <c r="C10" s="12">
        <f t="shared" si="0"/>
        <v>10865151.469949998</v>
      </c>
      <c r="D10" s="12">
        <f t="shared" si="0"/>
        <v>10891606.962689999</v>
      </c>
      <c r="E10" s="12">
        <f t="shared" si="0"/>
        <v>10854111.973060001</v>
      </c>
      <c r="F10" s="12">
        <f t="shared" si="0"/>
        <v>11159884.35798</v>
      </c>
      <c r="G10" s="12">
        <f t="shared" si="0"/>
        <v>11410718.597600002</v>
      </c>
      <c r="H10" s="12">
        <f t="shared" si="0"/>
        <v>11660692.801669998</v>
      </c>
      <c r="I10" s="12">
        <f t="shared" ref="I10:K10" si="1">SUM(I12:I39)</f>
        <v>11812484.894710002</v>
      </c>
      <c r="J10" s="12">
        <f t="shared" si="0"/>
        <v>12226668.82175</v>
      </c>
      <c r="K10" s="12">
        <f t="shared" si="1"/>
        <v>11792670.5141</v>
      </c>
      <c r="L10" s="133">
        <f>(K10-J10)*100/J10</f>
        <v>-3.5496038534875582</v>
      </c>
      <c r="M10" s="133">
        <f>(K10-B10)*100/B10</f>
        <v>10.578244023860606</v>
      </c>
      <c r="P10" s="11">
        <f>SUM(P12:P39)</f>
        <v>10904649535.540003</v>
      </c>
      <c r="Q10" s="11">
        <f>SUM(Q12:Q39)</f>
        <v>566447690</v>
      </c>
      <c r="R10" s="11">
        <f>SUM(R12:R39)</f>
        <v>10338201845.540003</v>
      </c>
      <c r="S10" s="11">
        <f>SUM(S12:S39)</f>
        <v>10338201.845540006</v>
      </c>
      <c r="U10" s="11">
        <f>SUM(U12:U39)</f>
        <v>11286317964.970003</v>
      </c>
      <c r="V10" s="11">
        <f>SUM(V12:V39)</f>
        <v>621769420</v>
      </c>
      <c r="W10" s="11">
        <f>SUM(W12:W39)</f>
        <v>10664548544.970001</v>
      </c>
      <c r="X10" s="11">
        <f>SUM(X12:X39)</f>
        <v>10664548.544969998</v>
      </c>
      <c r="Z10" s="160">
        <f>SUM(Z12:Z39)</f>
        <v>11586117449.989</v>
      </c>
      <c r="AA10" s="160">
        <f>SUM(AA12:AA39)</f>
        <v>720965980.03899992</v>
      </c>
      <c r="AB10" s="11">
        <f>SUM(AB12:AB39)</f>
        <v>10865151469.950003</v>
      </c>
      <c r="AC10" s="11">
        <f>SUM(AC12:AC39)</f>
        <v>10865151.469949998</v>
      </c>
      <c r="AE10" s="11">
        <f>SUM(AE12:AE39)</f>
        <v>11700842165.589998</v>
      </c>
      <c r="AF10" s="11">
        <f>SUM(AF12:AF39)</f>
        <v>809235202.89999986</v>
      </c>
      <c r="AG10" s="11">
        <f>SUM(AG12:AG39)</f>
        <v>10891606962.689999</v>
      </c>
      <c r="AH10" s="11">
        <f>SUM(AH12:AH39)</f>
        <v>10891606.962689999</v>
      </c>
      <c r="AJ10" s="3">
        <f>SUM(AJ12:AJ39)</f>
        <v>11663623022.68</v>
      </c>
      <c r="AK10" s="3">
        <f t="shared" ref="AK10:AM10" si="2">SUM(AK12:AK39)</f>
        <v>809511049.61999989</v>
      </c>
      <c r="AL10" s="3">
        <f t="shared" si="2"/>
        <v>10854111973.059998</v>
      </c>
      <c r="AM10" s="3">
        <f t="shared" si="2"/>
        <v>10854111.973060001</v>
      </c>
      <c r="AO10" s="3">
        <f>SUM(AO12:AO39)</f>
        <v>11912424600.01</v>
      </c>
      <c r="AP10" s="3">
        <f t="shared" ref="AP10:AR10" si="3">SUM(AP12:AP39)</f>
        <v>752540242.02999985</v>
      </c>
      <c r="AQ10" s="3">
        <f t="shared" si="3"/>
        <v>11159884357.979998</v>
      </c>
      <c r="AR10" s="3">
        <f t="shared" si="3"/>
        <v>11159884.35798</v>
      </c>
      <c r="AT10" s="3">
        <v>12138834310.615839</v>
      </c>
      <c r="AU10" s="3">
        <v>728115713.01583898</v>
      </c>
      <c r="AV10" s="3">
        <f>AT10-AU10</f>
        <v>11410718597.6</v>
      </c>
      <c r="AW10" s="3">
        <f>AV10/1000</f>
        <v>11410718.5976</v>
      </c>
      <c r="AY10" s="3">
        <f>SUM(AY12:AY39)</f>
        <v>12399267842.401651</v>
      </c>
      <c r="AZ10" s="3">
        <f>SUM(AZ12:AZ39)</f>
        <v>738575040.73165143</v>
      </c>
      <c r="BA10" s="3">
        <f>SUM(BA12:BA39)</f>
        <v>11660692801.67</v>
      </c>
      <c r="BB10" s="3">
        <f>SUM(BB12:BB39)</f>
        <v>11660692.801669998</v>
      </c>
      <c r="BD10" s="3">
        <f>SUM(BD12:BD39)</f>
        <v>12541770652.323982</v>
      </c>
      <c r="BE10" s="3">
        <f>SUM(BE12:BE39)</f>
        <v>729285757.6139853</v>
      </c>
      <c r="BF10" s="3">
        <f>SUM(BF12:BF39)</f>
        <v>11812484894.709997</v>
      </c>
      <c r="BG10" s="3">
        <f>SUM(BG12:BG39)</f>
        <v>11812484.894710002</v>
      </c>
      <c r="BI10" s="3">
        <f>SUM(BI12:BI39)</f>
        <v>12947444188.75</v>
      </c>
      <c r="BJ10" s="3">
        <f t="shared" ref="BJ10:BL10" si="4">SUM(BJ12:BJ39)</f>
        <v>720775367</v>
      </c>
      <c r="BK10" s="3">
        <f t="shared" si="4"/>
        <v>12226668821.75</v>
      </c>
      <c r="BL10" s="3">
        <f t="shared" si="4"/>
        <v>12226668.82175</v>
      </c>
      <c r="BN10" s="3">
        <f>SUM(BN12:BN39)</f>
        <v>12527126190.099998</v>
      </c>
      <c r="BO10" s="3">
        <f t="shared" ref="BO10:BQ10" si="5">SUM(BO12:BO39)</f>
        <v>734455676</v>
      </c>
      <c r="BP10" s="3">
        <f t="shared" si="5"/>
        <v>11792670514.099998</v>
      </c>
      <c r="BQ10" s="3">
        <f t="shared" si="5"/>
        <v>11792670.5141</v>
      </c>
    </row>
    <row r="11" spans="1:69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M11" s="13"/>
      <c r="AA11" s="73"/>
    </row>
    <row r="12" spans="1:69" x14ac:dyDescent="0.2">
      <c r="A12" s="1" t="s">
        <v>3</v>
      </c>
      <c r="B12" s="13">
        <v>118831.33620999998</v>
      </c>
      <c r="C12" s="13">
        <v>118163.02380000002</v>
      </c>
      <c r="D12" s="13">
        <v>118191.42653999999</v>
      </c>
      <c r="E12" s="13">
        <v>113015.14536999997</v>
      </c>
      <c r="F12" s="13">
        <v>116455.58770999999</v>
      </c>
      <c r="G12" s="13">
        <v>116786.36945999999</v>
      </c>
      <c r="H12" s="13">
        <v>116288.76005000001</v>
      </c>
      <c r="I12" s="13">
        <v>117848.35111999995</v>
      </c>
      <c r="J12" s="13">
        <v>113733.33326000001</v>
      </c>
      <c r="K12" s="13">
        <f>BQ12</f>
        <v>107966.67051</v>
      </c>
      <c r="L12" s="133">
        <f>(K12-J12)*100/J12</f>
        <v>-5.0703365360946044</v>
      </c>
      <c r="M12" s="133">
        <f>(K12-B12)*100/B12</f>
        <v>-9.1429298420071898</v>
      </c>
      <c r="P12" s="3">
        <v>116990742.80999997</v>
      </c>
      <c r="Q12" s="3">
        <v>6142125</v>
      </c>
      <c r="R12" s="3">
        <f>P12-Q12</f>
        <v>110848617.80999997</v>
      </c>
      <c r="S12" s="3">
        <f>R12/1000</f>
        <v>110848.61780999997</v>
      </c>
      <c r="U12" s="3">
        <v>125587396.20999998</v>
      </c>
      <c r="V12" s="3">
        <v>6756060</v>
      </c>
      <c r="W12" s="3">
        <f>U12-V12</f>
        <v>118831336.20999998</v>
      </c>
      <c r="X12" s="3">
        <f>W12/1000</f>
        <v>118831.33620999998</v>
      </c>
      <c r="Z12" s="3">
        <v>125636196.96000002</v>
      </c>
      <c r="AA12" s="161">
        <v>7473173.1600000001</v>
      </c>
      <c r="AB12" s="3">
        <f>Z12-AA12</f>
        <v>118163023.80000003</v>
      </c>
      <c r="AC12" s="3">
        <f>AB12/1000</f>
        <v>118163.02380000002</v>
      </c>
      <c r="AE12" s="3">
        <v>126640879.97999999</v>
      </c>
      <c r="AF12" s="3">
        <v>8449453.4399999995</v>
      </c>
      <c r="AG12" s="3">
        <f>AE12-AF12</f>
        <v>118191426.53999999</v>
      </c>
      <c r="AH12" s="3">
        <f>AG12/1000</f>
        <v>118191.42653999999</v>
      </c>
      <c r="AJ12" s="3">
        <v>121516284.64999998</v>
      </c>
      <c r="AK12" s="3">
        <v>8501139.2799999993</v>
      </c>
      <c r="AL12" s="3">
        <f>AJ12-AK12</f>
        <v>113015145.36999997</v>
      </c>
      <c r="AM12" s="3">
        <f>AL12/1000</f>
        <v>113015.14536999997</v>
      </c>
      <c r="AO12" s="3">
        <v>124506926.16999999</v>
      </c>
      <c r="AP12" s="3">
        <v>8051338.46</v>
      </c>
      <c r="AQ12" s="3">
        <f>AO12-AP12</f>
        <v>116455587.70999999</v>
      </c>
      <c r="AR12" s="3">
        <f>AQ12/1000</f>
        <v>116455.58770999999</v>
      </c>
      <c r="AT12" s="3">
        <v>124644063.83911447</v>
      </c>
      <c r="AU12" s="3">
        <v>7857694.379114477</v>
      </c>
      <c r="AV12" s="3">
        <f>AT12-AU12</f>
        <v>116786369.45999999</v>
      </c>
      <c r="AW12" s="3">
        <f>AV12/1000</f>
        <v>116786.36945999999</v>
      </c>
      <c r="AY12" s="3">
        <v>124033692.63987231</v>
      </c>
      <c r="AZ12" s="3">
        <v>7744932.5898722932</v>
      </c>
      <c r="BA12" s="3">
        <f>AY12-AZ12</f>
        <v>116288760.05000001</v>
      </c>
      <c r="BB12" s="3">
        <f>BA12/1000</f>
        <v>116288.76005000001</v>
      </c>
      <c r="BD12" s="3">
        <v>125165935.11999995</v>
      </c>
      <c r="BE12" s="3">
        <v>7317584</v>
      </c>
      <c r="BF12" s="3">
        <f>BD12-BE12</f>
        <v>117848351.11999995</v>
      </c>
      <c r="BG12" s="3">
        <f>BF12/1000</f>
        <v>117848.35111999995</v>
      </c>
      <c r="BI12" s="3">
        <v>120844081.26000002</v>
      </c>
      <c r="BJ12" s="3">
        <v>7110748</v>
      </c>
      <c r="BK12" s="3">
        <f>BI12-BJ12</f>
        <v>113733333.26000002</v>
      </c>
      <c r="BL12" s="3">
        <f>BK12/1000</f>
        <v>113733.33326000001</v>
      </c>
      <c r="BN12" s="3">
        <v>114952886.50999999</v>
      </c>
      <c r="BO12" s="3">
        <v>6986216</v>
      </c>
      <c r="BP12" s="3">
        <f>BN12-BO12</f>
        <v>107966670.50999999</v>
      </c>
      <c r="BQ12" s="3">
        <f>BP12/1000</f>
        <v>107966.67051</v>
      </c>
    </row>
    <row r="13" spans="1:69" x14ac:dyDescent="0.2">
      <c r="A13" s="1" t="s">
        <v>4</v>
      </c>
      <c r="B13" s="13">
        <v>865887.05314999982</v>
      </c>
      <c r="C13" s="13">
        <v>884154.92631000001</v>
      </c>
      <c r="D13" s="13">
        <v>900593.90582999995</v>
      </c>
      <c r="E13" s="13">
        <v>907959.1166999999</v>
      </c>
      <c r="F13" s="13">
        <v>942441.69924999983</v>
      </c>
      <c r="G13" s="13">
        <v>973836.36977999995</v>
      </c>
      <c r="H13" s="13">
        <v>990253.01056999993</v>
      </c>
      <c r="I13" s="13">
        <v>1002188.4299799998</v>
      </c>
      <c r="J13" s="13">
        <v>1040470.39115</v>
      </c>
      <c r="K13" s="13">
        <f t="shared" ref="K13:K39" si="6">BQ13</f>
        <v>1032314.9851700001</v>
      </c>
      <c r="L13" s="133">
        <f t="shared" ref="L13:L16" si="7">(K13-J13)*100/J13</f>
        <v>-0.78381913117066238</v>
      </c>
      <c r="M13" s="133">
        <f t="shared" ref="M13:M16" si="8">(K13-B13)*100/B13</f>
        <v>19.220512815678923</v>
      </c>
      <c r="P13" s="3">
        <v>866746230.85000002</v>
      </c>
      <c r="Q13" s="3">
        <v>44791171</v>
      </c>
      <c r="R13" s="3">
        <f>P13-Q13</f>
        <v>821955059.85000002</v>
      </c>
      <c r="S13" s="3">
        <f>R13/1000</f>
        <v>821955.05985000008</v>
      </c>
      <c r="U13" s="3">
        <v>916446315.14999986</v>
      </c>
      <c r="V13" s="3">
        <v>50559262</v>
      </c>
      <c r="W13" s="3">
        <f>U13-V13</f>
        <v>865887053.14999986</v>
      </c>
      <c r="X13" s="3">
        <f>W13/1000</f>
        <v>865887.05314999982</v>
      </c>
      <c r="Z13" s="3">
        <v>943898410.65900004</v>
      </c>
      <c r="AA13" s="161">
        <v>59743484.348999999</v>
      </c>
      <c r="AB13" s="3">
        <f>Z13-AA13</f>
        <v>884154926.31000006</v>
      </c>
      <c r="AC13" s="3">
        <f>AB13/1000</f>
        <v>884154.92631000001</v>
      </c>
      <c r="AE13" s="3">
        <v>969670939.87999988</v>
      </c>
      <c r="AF13" s="3">
        <v>69077034.049999997</v>
      </c>
      <c r="AG13" s="3">
        <f>AE13-AF13</f>
        <v>900593905.82999992</v>
      </c>
      <c r="AH13" s="3">
        <f>AG13/1000</f>
        <v>900593.90582999995</v>
      </c>
      <c r="AJ13" s="3">
        <v>975422071.77999997</v>
      </c>
      <c r="AK13" s="3">
        <v>67462955.079999998</v>
      </c>
      <c r="AL13" s="3">
        <f t="shared" ref="AL13:AL39" si="9">AJ13-AK13</f>
        <v>907959116.69999993</v>
      </c>
      <c r="AM13" s="3">
        <f t="shared" ref="AM13:AM39" si="10">AL13/1000</f>
        <v>907959.1166999999</v>
      </c>
      <c r="AO13" s="3">
        <v>1006202817.7299999</v>
      </c>
      <c r="AP13" s="3">
        <v>63761118.479999997</v>
      </c>
      <c r="AQ13" s="3">
        <f t="shared" ref="AQ13:AQ39" si="11">AO13-AP13</f>
        <v>942441699.24999988</v>
      </c>
      <c r="AR13" s="3">
        <f t="shared" ref="AR13:AR39" si="12">AQ13/1000</f>
        <v>942441.69924999983</v>
      </c>
      <c r="AT13" s="3">
        <v>1035364675.9206922</v>
      </c>
      <c r="AU13" s="3">
        <v>61528306.140692249</v>
      </c>
      <c r="AV13" s="3">
        <f t="shared" ref="AV13:AV16" si="13">AT13-AU13</f>
        <v>973836369.77999997</v>
      </c>
      <c r="AW13" s="3">
        <f t="shared" ref="AW13:AW16" si="14">AV13/1000</f>
        <v>973836.36977999995</v>
      </c>
      <c r="AY13" s="3">
        <v>1052338599.2364312</v>
      </c>
      <c r="AZ13" s="3">
        <v>62085588.666431285</v>
      </c>
      <c r="BA13" s="3">
        <f t="shared" ref="BA13:BA16" si="15">AY13-AZ13</f>
        <v>990253010.56999993</v>
      </c>
      <c r="BB13" s="3">
        <f t="shared" ref="BB13:BB16" si="16">BA13/1000</f>
        <v>990253.01056999993</v>
      </c>
      <c r="BD13" s="3">
        <v>1064883164.9799998</v>
      </c>
      <c r="BE13" s="3">
        <v>62694735</v>
      </c>
      <c r="BF13" s="3">
        <f t="shared" ref="BF13:BF16" si="17">BD13-BE13</f>
        <v>1002188429.9799998</v>
      </c>
      <c r="BG13" s="3">
        <f t="shared" ref="BG13:BG16" si="18">BF13/1000</f>
        <v>1002188.4299799998</v>
      </c>
      <c r="BI13" s="3">
        <v>1101639018.1500001</v>
      </c>
      <c r="BJ13" s="3">
        <v>61168627</v>
      </c>
      <c r="BK13" s="3">
        <f t="shared" ref="BK13:BK39" si="19">BI13-BJ13</f>
        <v>1040470391.1500001</v>
      </c>
      <c r="BL13" s="3">
        <f t="shared" ref="BL13:BL16" si="20">BK13/1000</f>
        <v>1040470.39115</v>
      </c>
      <c r="BN13" s="3">
        <v>1094223485.1700001</v>
      </c>
      <c r="BO13" s="3">
        <v>61908500</v>
      </c>
      <c r="BP13" s="3">
        <f t="shared" ref="BP13:BP39" si="21">BN13-BO13</f>
        <v>1032314985.1700001</v>
      </c>
      <c r="BQ13" s="3">
        <f t="shared" ref="BQ13:BQ39" si="22">BP13/1000</f>
        <v>1032314.9851700001</v>
      </c>
    </row>
    <row r="14" spans="1:69" x14ac:dyDescent="0.2">
      <c r="A14" s="1" t="s">
        <v>5</v>
      </c>
      <c r="B14" s="13">
        <v>1171321.9521399997</v>
      </c>
      <c r="C14" s="13">
        <v>1200529.92909</v>
      </c>
      <c r="D14" s="13">
        <v>1259496.6298899995</v>
      </c>
      <c r="E14" s="13">
        <v>1259348.8670899996</v>
      </c>
      <c r="F14" s="13">
        <v>1236934.2842299999</v>
      </c>
      <c r="G14" s="13">
        <v>1264987.6987600003</v>
      </c>
      <c r="H14" s="13">
        <v>1255423.4208199999</v>
      </c>
      <c r="I14" s="13">
        <v>1220314.5384999996</v>
      </c>
      <c r="J14" s="13">
        <v>1254953.7760899994</v>
      </c>
      <c r="K14" s="13">
        <f t="shared" si="6"/>
        <v>1154832.6601299997</v>
      </c>
      <c r="L14" s="133">
        <f t="shared" si="7"/>
        <v>-7.9780720109024479</v>
      </c>
      <c r="M14" s="133">
        <f t="shared" si="8"/>
        <v>-1.4077506171445107</v>
      </c>
      <c r="P14" s="3">
        <v>1190912323.1699998</v>
      </c>
      <c r="Q14" s="3">
        <v>53695878</v>
      </c>
      <c r="R14" s="3">
        <f>P14-Q14</f>
        <v>1137216445.1699998</v>
      </c>
      <c r="S14" s="3">
        <f>R14/1000</f>
        <v>1137216.4451699997</v>
      </c>
      <c r="U14" s="3">
        <v>1232127440.1399996</v>
      </c>
      <c r="V14" s="3">
        <v>60805488</v>
      </c>
      <c r="W14" s="3">
        <f>U14-V14</f>
        <v>1171321952.1399996</v>
      </c>
      <c r="X14" s="3">
        <f>W14/1000</f>
        <v>1171321.9521399997</v>
      </c>
      <c r="Z14" s="3">
        <v>1268486680.76</v>
      </c>
      <c r="AA14" s="161">
        <v>67956751.670000002</v>
      </c>
      <c r="AB14" s="3">
        <f>Z14-AA14</f>
        <v>1200529929.0899999</v>
      </c>
      <c r="AC14" s="3">
        <f>AB14/1000</f>
        <v>1200529.92909</v>
      </c>
      <c r="AE14" s="3">
        <v>1333091057.6399996</v>
      </c>
      <c r="AF14" s="3">
        <v>73594427.75</v>
      </c>
      <c r="AG14" s="3">
        <f>AE14-AF14</f>
        <v>1259496629.8899996</v>
      </c>
      <c r="AH14" s="3">
        <f>AG14/1000</f>
        <v>1259496.6298899995</v>
      </c>
      <c r="AJ14" s="3">
        <v>1330796645.8099997</v>
      </c>
      <c r="AK14" s="3">
        <v>71447778.719999999</v>
      </c>
      <c r="AL14" s="3">
        <f t="shared" si="9"/>
        <v>1259348867.0899997</v>
      </c>
      <c r="AM14" s="3">
        <f t="shared" si="10"/>
        <v>1259348.8670899996</v>
      </c>
      <c r="AO14" s="3">
        <v>1304749466.5499997</v>
      </c>
      <c r="AP14" s="3">
        <v>67815182.319999993</v>
      </c>
      <c r="AQ14" s="3">
        <f t="shared" si="11"/>
        <v>1236934284.2299998</v>
      </c>
      <c r="AR14" s="3">
        <f t="shared" si="12"/>
        <v>1236934.2842299999</v>
      </c>
      <c r="AT14" s="3">
        <v>1335351519.6224108</v>
      </c>
      <c r="AU14" s="3">
        <v>70363820.862410665</v>
      </c>
      <c r="AV14" s="3">
        <f t="shared" si="13"/>
        <v>1264987698.7600002</v>
      </c>
      <c r="AW14" s="3">
        <f t="shared" si="14"/>
        <v>1264987.6987600003</v>
      </c>
      <c r="AY14" s="3">
        <v>1325614024.3993852</v>
      </c>
      <c r="AZ14" s="3">
        <v>70190603.579385251</v>
      </c>
      <c r="BA14" s="3">
        <f t="shared" si="15"/>
        <v>1255423420.8199999</v>
      </c>
      <c r="BB14" s="3">
        <f t="shared" si="16"/>
        <v>1255423.4208199999</v>
      </c>
      <c r="BD14" s="3">
        <v>1286007359.4999995</v>
      </c>
      <c r="BE14" s="3">
        <v>65692821</v>
      </c>
      <c r="BF14" s="3">
        <f t="shared" si="17"/>
        <v>1220314538.4999995</v>
      </c>
      <c r="BG14" s="3">
        <f t="shared" si="18"/>
        <v>1220314.5384999996</v>
      </c>
      <c r="BI14" s="3">
        <v>1319362081.0899994</v>
      </c>
      <c r="BJ14" s="3">
        <v>64408305</v>
      </c>
      <c r="BK14" s="3">
        <f t="shared" si="19"/>
        <v>1254953776.0899994</v>
      </c>
      <c r="BL14" s="3">
        <f t="shared" si="20"/>
        <v>1254953.7760899994</v>
      </c>
      <c r="BN14" s="3">
        <v>1219875797.1299996</v>
      </c>
      <c r="BO14" s="3">
        <v>65043137</v>
      </c>
      <c r="BP14" s="3">
        <f t="shared" si="21"/>
        <v>1154832660.1299996</v>
      </c>
      <c r="BQ14" s="3">
        <f t="shared" si="22"/>
        <v>1154832.6601299997</v>
      </c>
    </row>
    <row r="15" spans="1:69" x14ac:dyDescent="0.2">
      <c r="A15" s="1" t="s">
        <v>6</v>
      </c>
      <c r="B15" s="13">
        <v>1227006.42936</v>
      </c>
      <c r="C15" s="13">
        <v>1281244.7432500001</v>
      </c>
      <c r="D15" s="13">
        <v>1284629.2482800002</v>
      </c>
      <c r="E15" s="13">
        <v>1275672.2793099999</v>
      </c>
      <c r="F15" s="13">
        <v>1331168.8582600001</v>
      </c>
      <c r="G15" s="13">
        <v>1365843.6700199998</v>
      </c>
      <c r="H15" s="13">
        <v>1401261.7957100002</v>
      </c>
      <c r="I15" s="13">
        <v>1431159.2843199996</v>
      </c>
      <c r="J15" s="13">
        <v>1486673.8228100003</v>
      </c>
      <c r="K15" s="13">
        <f t="shared" si="6"/>
        <v>1447537.2077299999</v>
      </c>
      <c r="L15" s="133">
        <f t="shared" si="7"/>
        <v>-2.6324950691623297</v>
      </c>
      <c r="M15" s="133">
        <f t="shared" si="8"/>
        <v>17.973074394160076</v>
      </c>
      <c r="P15" s="3">
        <v>1265861138.9500005</v>
      </c>
      <c r="Q15" s="3">
        <v>68578734</v>
      </c>
      <c r="R15" s="3">
        <f>P15-Q15</f>
        <v>1197282404.9500005</v>
      </c>
      <c r="S15" s="3">
        <f>R15/1000</f>
        <v>1197282.4049500006</v>
      </c>
      <c r="U15" s="3">
        <v>1299987371.3599999</v>
      </c>
      <c r="V15" s="3">
        <v>72980942</v>
      </c>
      <c r="W15" s="3">
        <f>U15-V15</f>
        <v>1227006429.3599999</v>
      </c>
      <c r="X15" s="3">
        <f>W15/1000</f>
        <v>1227006.42936</v>
      </c>
      <c r="Z15" s="3">
        <v>1362701128.6099999</v>
      </c>
      <c r="AA15" s="161">
        <v>81456385.359999999</v>
      </c>
      <c r="AB15" s="3">
        <f>Z15-AA15</f>
        <v>1281244743.25</v>
      </c>
      <c r="AC15" s="3">
        <f>AB15/1000</f>
        <v>1281244.7432500001</v>
      </c>
      <c r="AE15" s="3">
        <v>1372154165.1500003</v>
      </c>
      <c r="AF15" s="3">
        <v>87524916.870000005</v>
      </c>
      <c r="AG15" s="3">
        <f>AE15-AF15</f>
        <v>1284629248.2800002</v>
      </c>
      <c r="AH15" s="3">
        <f>AG15/1000</f>
        <v>1284629.2482800002</v>
      </c>
      <c r="AJ15" s="3">
        <v>1367967794.5599999</v>
      </c>
      <c r="AK15" s="3">
        <v>92295515.25</v>
      </c>
      <c r="AL15" s="3">
        <f t="shared" si="9"/>
        <v>1275672279.3099999</v>
      </c>
      <c r="AM15" s="3">
        <f t="shared" si="10"/>
        <v>1275672.2793099999</v>
      </c>
      <c r="AO15" s="3">
        <v>1418800586.5200002</v>
      </c>
      <c r="AP15" s="3">
        <v>87631728.260000005</v>
      </c>
      <c r="AQ15" s="3">
        <f t="shared" si="11"/>
        <v>1331168858.2600002</v>
      </c>
      <c r="AR15" s="3">
        <f t="shared" si="12"/>
        <v>1331168.8582600001</v>
      </c>
      <c r="AT15" s="3">
        <v>1451936925.8707223</v>
      </c>
      <c r="AU15" s="3">
        <v>86093255.850722536</v>
      </c>
      <c r="AV15" s="3">
        <f t="shared" si="13"/>
        <v>1365843670.0199997</v>
      </c>
      <c r="AW15" s="3">
        <f t="shared" si="14"/>
        <v>1365843.6700199998</v>
      </c>
      <c r="AY15" s="3">
        <v>1487654188.7892334</v>
      </c>
      <c r="AZ15" s="3">
        <v>86392393.079233229</v>
      </c>
      <c r="BA15" s="3">
        <f t="shared" si="15"/>
        <v>1401261795.7100003</v>
      </c>
      <c r="BB15" s="3">
        <f t="shared" si="16"/>
        <v>1401261.7957100002</v>
      </c>
      <c r="BD15" s="3">
        <v>1515333094.3199997</v>
      </c>
      <c r="BE15" s="3">
        <v>84173810</v>
      </c>
      <c r="BF15" s="3">
        <f t="shared" si="17"/>
        <v>1431159284.3199997</v>
      </c>
      <c r="BG15" s="3">
        <f t="shared" si="18"/>
        <v>1431159.2843199996</v>
      </c>
      <c r="BI15" s="3">
        <v>1568004369.8100002</v>
      </c>
      <c r="BJ15" s="3">
        <v>81330547</v>
      </c>
      <c r="BK15" s="3">
        <f t="shared" si="19"/>
        <v>1486673822.8100002</v>
      </c>
      <c r="BL15" s="3">
        <f t="shared" si="20"/>
        <v>1486673.8228100003</v>
      </c>
      <c r="BN15" s="3">
        <v>1533171522.73</v>
      </c>
      <c r="BO15" s="3">
        <v>85634315</v>
      </c>
      <c r="BP15" s="3">
        <f t="shared" si="21"/>
        <v>1447537207.73</v>
      </c>
      <c r="BQ15" s="3">
        <f t="shared" si="22"/>
        <v>1447537.2077299999</v>
      </c>
    </row>
    <row r="16" spans="1:69" x14ac:dyDescent="0.2">
      <c r="A16" s="1" t="s">
        <v>7</v>
      </c>
      <c r="B16" s="13">
        <v>195998.31253000002</v>
      </c>
      <c r="C16" s="13">
        <v>200214.65224999998</v>
      </c>
      <c r="D16" s="13">
        <v>202566.34572000001</v>
      </c>
      <c r="E16" s="13">
        <v>210990.12187</v>
      </c>
      <c r="F16" s="13">
        <v>200837.66912000001</v>
      </c>
      <c r="G16" s="13">
        <v>205681.95504000003</v>
      </c>
      <c r="H16" s="13">
        <v>208089.12946000008</v>
      </c>
      <c r="I16" s="13">
        <v>206810.15101000003</v>
      </c>
      <c r="J16" s="13">
        <v>208104.76275999998</v>
      </c>
      <c r="K16" s="13">
        <f t="shared" si="6"/>
        <v>203523.83707000007</v>
      </c>
      <c r="L16" s="133">
        <f t="shared" si="7"/>
        <v>-2.201259418210884</v>
      </c>
      <c r="M16" s="133">
        <f t="shared" si="8"/>
        <v>3.8395863938104902</v>
      </c>
      <c r="P16" s="3">
        <v>199699758.70000008</v>
      </c>
      <c r="Q16" s="3">
        <v>11696627</v>
      </c>
      <c r="R16" s="3">
        <f>P16-Q16</f>
        <v>188003131.70000008</v>
      </c>
      <c r="S16" s="3">
        <f>R16/1000</f>
        <v>188003.13170000009</v>
      </c>
      <c r="U16" s="3">
        <v>208384233.53000003</v>
      </c>
      <c r="V16" s="3">
        <v>12385921</v>
      </c>
      <c r="W16" s="3">
        <f>U16-V16</f>
        <v>195998312.53000003</v>
      </c>
      <c r="X16" s="3">
        <f>W16/1000</f>
        <v>195998.31253000002</v>
      </c>
      <c r="Z16" s="3">
        <v>214887178.28999996</v>
      </c>
      <c r="AA16" s="161">
        <v>14672526.039999999</v>
      </c>
      <c r="AB16" s="3">
        <f>Z16-AA16</f>
        <v>200214652.24999997</v>
      </c>
      <c r="AC16" s="3">
        <f>AB16/1000</f>
        <v>200214.65224999998</v>
      </c>
      <c r="AE16" s="3">
        <v>219063087.53999999</v>
      </c>
      <c r="AF16" s="3">
        <v>16496741.82</v>
      </c>
      <c r="AG16" s="3">
        <f>AE16-AF16</f>
        <v>202566345.72</v>
      </c>
      <c r="AH16" s="3">
        <f>AG16/1000</f>
        <v>202566.34572000001</v>
      </c>
      <c r="AJ16" s="3">
        <v>227440880.24000001</v>
      </c>
      <c r="AK16" s="3">
        <v>16450758.369999999</v>
      </c>
      <c r="AL16" s="3">
        <f t="shared" si="9"/>
        <v>210990121.87</v>
      </c>
      <c r="AM16" s="3">
        <f t="shared" si="10"/>
        <v>210990.12187</v>
      </c>
      <c r="AO16" s="3">
        <v>216722045.33000001</v>
      </c>
      <c r="AP16" s="3">
        <v>15884376.210000001</v>
      </c>
      <c r="AQ16" s="3">
        <f t="shared" si="11"/>
        <v>200837669.12</v>
      </c>
      <c r="AR16" s="3">
        <f t="shared" si="12"/>
        <v>200837.66912000001</v>
      </c>
      <c r="AT16" s="3">
        <v>220631504.74628365</v>
      </c>
      <c r="AU16" s="3">
        <v>14949549.706283635</v>
      </c>
      <c r="AV16" s="3">
        <f t="shared" si="13"/>
        <v>205681955.04000002</v>
      </c>
      <c r="AW16" s="3">
        <f t="shared" si="14"/>
        <v>205681.95504000003</v>
      </c>
      <c r="AY16" s="3">
        <v>222455407.62166125</v>
      </c>
      <c r="AZ16" s="3">
        <v>14366278.161661156</v>
      </c>
      <c r="BA16" s="3">
        <f t="shared" si="15"/>
        <v>208089129.4600001</v>
      </c>
      <c r="BB16" s="3">
        <f t="shared" si="16"/>
        <v>208089.12946000008</v>
      </c>
      <c r="BD16" s="3">
        <v>220903766.01000002</v>
      </c>
      <c r="BE16" s="3">
        <v>14093615</v>
      </c>
      <c r="BF16" s="3">
        <f t="shared" si="17"/>
        <v>206810151.01000002</v>
      </c>
      <c r="BG16" s="3">
        <f t="shared" si="18"/>
        <v>206810.15101000003</v>
      </c>
      <c r="BI16" s="3">
        <v>221840109.75999999</v>
      </c>
      <c r="BJ16" s="3">
        <v>13735347</v>
      </c>
      <c r="BK16" s="3">
        <f t="shared" si="19"/>
        <v>208104762.75999999</v>
      </c>
      <c r="BL16" s="3">
        <f t="shared" si="20"/>
        <v>208104.76275999998</v>
      </c>
      <c r="BN16" s="3">
        <v>216606930.07000005</v>
      </c>
      <c r="BO16" s="3">
        <v>13083093</v>
      </c>
      <c r="BP16" s="3">
        <f t="shared" si="21"/>
        <v>203523837.07000005</v>
      </c>
      <c r="BQ16" s="3">
        <f t="shared" si="22"/>
        <v>203523.83707000007</v>
      </c>
    </row>
    <row r="17" spans="1:69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3"/>
      <c r="M17" s="133"/>
      <c r="AA17" s="161"/>
    </row>
    <row r="18" spans="1:69" x14ac:dyDescent="0.2">
      <c r="A18" s="1" t="s">
        <v>8</v>
      </c>
      <c r="B18" s="13">
        <v>58246.37576000001</v>
      </c>
      <c r="C18" s="13">
        <v>59805.338559999997</v>
      </c>
      <c r="D18" s="13">
        <v>60217.93149000001</v>
      </c>
      <c r="E18" s="13">
        <v>61274.180570000011</v>
      </c>
      <c r="F18" s="13">
        <v>62637.827030000008</v>
      </c>
      <c r="G18" s="13">
        <v>65228.684210000007</v>
      </c>
      <c r="H18" s="13">
        <v>66166.613069999992</v>
      </c>
      <c r="I18" s="13">
        <v>69524.894809999998</v>
      </c>
      <c r="J18" s="13">
        <v>72025.186629999997</v>
      </c>
      <c r="K18" s="13">
        <f t="shared" si="6"/>
        <v>71856.622909999991</v>
      </c>
      <c r="L18" s="133">
        <f t="shared" ref="L18:L22" si="23">(K18-J18)*100/J18</f>
        <v>-0.23403440919345739</v>
      </c>
      <c r="M18" s="133">
        <f t="shared" ref="M18:M22" si="24">(K18-B18)*100/B18</f>
        <v>23.366685003853323</v>
      </c>
      <c r="P18" s="3">
        <v>60569133.319999985</v>
      </c>
      <c r="Q18" s="3">
        <v>3324753</v>
      </c>
      <c r="R18" s="3">
        <f>P18-Q18</f>
        <v>57244380.319999985</v>
      </c>
      <c r="S18" s="3">
        <f>R18/1000</f>
        <v>57244.380319999982</v>
      </c>
      <c r="U18" s="3">
        <v>61942908.760000013</v>
      </c>
      <c r="V18" s="3">
        <v>3696533</v>
      </c>
      <c r="W18" s="3">
        <f>U18-V18</f>
        <v>58246375.760000013</v>
      </c>
      <c r="X18" s="3">
        <f>W18/1000</f>
        <v>58246.37576000001</v>
      </c>
      <c r="Z18" s="3">
        <v>63948514.299999997</v>
      </c>
      <c r="AA18" s="161">
        <v>4143175.74</v>
      </c>
      <c r="AB18" s="3">
        <f>Z18-AA18</f>
        <v>59805338.559999995</v>
      </c>
      <c r="AC18" s="3">
        <f>AB18/1000</f>
        <v>59805.338559999997</v>
      </c>
      <c r="AE18" s="3">
        <v>64812595.280000009</v>
      </c>
      <c r="AF18" s="3">
        <v>4594663.79</v>
      </c>
      <c r="AG18" s="3">
        <f>AE18-AF18</f>
        <v>60217931.49000001</v>
      </c>
      <c r="AH18" s="3">
        <f>AG18/1000</f>
        <v>60217.93149000001</v>
      </c>
      <c r="AJ18" s="3">
        <v>65849011.230000004</v>
      </c>
      <c r="AK18" s="3">
        <v>4574830.66</v>
      </c>
      <c r="AL18" s="3">
        <f t="shared" si="9"/>
        <v>61274180.570000008</v>
      </c>
      <c r="AM18" s="3">
        <f t="shared" si="10"/>
        <v>61274.180570000011</v>
      </c>
      <c r="AO18" s="3">
        <v>66975878.040000007</v>
      </c>
      <c r="AP18" s="3">
        <v>4338051.01</v>
      </c>
      <c r="AQ18" s="3">
        <f t="shared" si="11"/>
        <v>62637827.030000009</v>
      </c>
      <c r="AR18" s="3">
        <f t="shared" si="12"/>
        <v>62637.827030000008</v>
      </c>
      <c r="AT18" s="3">
        <v>69485549.906494439</v>
      </c>
      <c r="AU18" s="3">
        <v>4256865.6964944322</v>
      </c>
      <c r="AV18" s="3">
        <f t="shared" ref="AV18:AV22" si="25">AT18-AU18</f>
        <v>65228684.210000008</v>
      </c>
      <c r="AW18" s="3">
        <f t="shared" ref="AW18:AW39" si="26">AV18/1000</f>
        <v>65228.684210000007</v>
      </c>
      <c r="AY18" s="3">
        <v>70486618.700015023</v>
      </c>
      <c r="AZ18" s="3">
        <v>4320005.6300150296</v>
      </c>
      <c r="BA18" s="3">
        <f t="shared" ref="BA18:BA39" si="27">AY18-AZ18</f>
        <v>66166613.069999993</v>
      </c>
      <c r="BB18" s="3">
        <f t="shared" ref="BB18:BB39" si="28">BA18/1000</f>
        <v>66166.613069999992</v>
      </c>
      <c r="BD18" s="3">
        <v>73881505.810000002</v>
      </c>
      <c r="BE18" s="3">
        <v>4356611</v>
      </c>
      <c r="BF18" s="3">
        <f t="shared" ref="BF18:BF39" si="29">BD18-BE18</f>
        <v>69524894.810000002</v>
      </c>
      <c r="BG18" s="3">
        <f t="shared" ref="BG18:BG39" si="30">BF18/1000</f>
        <v>69524.894809999998</v>
      </c>
      <c r="BI18" s="3">
        <v>76245124.629999995</v>
      </c>
      <c r="BJ18" s="3">
        <v>4219938</v>
      </c>
      <c r="BK18" s="3">
        <f t="shared" si="19"/>
        <v>72025186.629999995</v>
      </c>
      <c r="BL18" s="3">
        <f t="shared" ref="BL18:BL22" si="31">BK18/1000</f>
        <v>72025.186629999997</v>
      </c>
      <c r="BN18" s="3">
        <v>76180505.909999996</v>
      </c>
      <c r="BO18" s="3">
        <v>4323883</v>
      </c>
      <c r="BP18" s="3">
        <f t="shared" si="21"/>
        <v>71856622.909999996</v>
      </c>
      <c r="BQ18" s="3">
        <f t="shared" si="22"/>
        <v>71856.622909999991</v>
      </c>
    </row>
    <row r="19" spans="1:69" x14ac:dyDescent="0.2">
      <c r="A19" s="1" t="s">
        <v>9</v>
      </c>
      <c r="B19" s="13">
        <v>319189.64642999996</v>
      </c>
      <c r="C19" s="13">
        <v>323538.58690000005</v>
      </c>
      <c r="D19" s="13">
        <v>317463.40664999996</v>
      </c>
      <c r="E19" s="13">
        <v>318567.90054</v>
      </c>
      <c r="F19" s="13">
        <v>322765.14721999993</v>
      </c>
      <c r="G19" s="13">
        <v>323593.76615999994</v>
      </c>
      <c r="H19" s="13">
        <v>327497.17147999996</v>
      </c>
      <c r="I19" s="13">
        <v>318500.87699999998</v>
      </c>
      <c r="J19" s="13">
        <v>329264.82213999995</v>
      </c>
      <c r="K19" s="13">
        <f t="shared" si="6"/>
        <v>316918.10583000013</v>
      </c>
      <c r="L19" s="133">
        <f t="shared" si="23"/>
        <v>-3.7497829952663815</v>
      </c>
      <c r="M19" s="133">
        <f t="shared" si="24"/>
        <v>-0.71165860967172512</v>
      </c>
      <c r="P19" s="3">
        <v>319922122.7100001</v>
      </c>
      <c r="Q19" s="3">
        <v>17271293</v>
      </c>
      <c r="R19" s="3">
        <f>P19-Q19</f>
        <v>302650829.7100001</v>
      </c>
      <c r="S19" s="3">
        <f>R19/1000</f>
        <v>302650.82971000008</v>
      </c>
      <c r="U19" s="3">
        <v>338008626.42999995</v>
      </c>
      <c r="V19" s="3">
        <v>18818980</v>
      </c>
      <c r="W19" s="3">
        <f>U19-V19</f>
        <v>319189646.42999995</v>
      </c>
      <c r="X19" s="3">
        <f>W19/1000</f>
        <v>319189.64642999996</v>
      </c>
      <c r="Z19" s="3">
        <v>346090282.10000002</v>
      </c>
      <c r="AA19" s="161">
        <v>22551695.199999999</v>
      </c>
      <c r="AB19" s="3">
        <f>Z19-AA19</f>
        <v>323538586.90000004</v>
      </c>
      <c r="AC19" s="3">
        <f>AB19/1000</f>
        <v>323538.58690000005</v>
      </c>
      <c r="AE19" s="3">
        <v>342357239.35999995</v>
      </c>
      <c r="AF19" s="3">
        <v>24893832.710000001</v>
      </c>
      <c r="AG19" s="3">
        <f>AE19-AF19</f>
        <v>317463406.64999998</v>
      </c>
      <c r="AH19" s="3">
        <f>AG19/1000</f>
        <v>317463.40664999996</v>
      </c>
      <c r="AJ19" s="3">
        <v>342903567.83000004</v>
      </c>
      <c r="AK19" s="3">
        <v>24335667.289999999</v>
      </c>
      <c r="AL19" s="3">
        <f t="shared" si="9"/>
        <v>318567900.54000002</v>
      </c>
      <c r="AM19" s="3">
        <f t="shared" si="10"/>
        <v>318567.90054</v>
      </c>
      <c r="AO19" s="3">
        <v>345196787.00999993</v>
      </c>
      <c r="AP19" s="3">
        <v>22431639.789999999</v>
      </c>
      <c r="AQ19" s="3">
        <f t="shared" si="11"/>
        <v>322765147.21999991</v>
      </c>
      <c r="AR19" s="3">
        <f t="shared" si="12"/>
        <v>322765.14721999993</v>
      </c>
      <c r="AT19" s="3">
        <v>345032888.90529239</v>
      </c>
      <c r="AU19" s="3">
        <v>21439122.745292407</v>
      </c>
      <c r="AV19" s="3">
        <f t="shared" si="25"/>
        <v>323593766.15999997</v>
      </c>
      <c r="AW19" s="3">
        <f t="shared" si="26"/>
        <v>323593.76615999994</v>
      </c>
      <c r="AY19" s="3">
        <v>348821574.76140857</v>
      </c>
      <c r="AZ19" s="3">
        <v>21324403.281408615</v>
      </c>
      <c r="BA19" s="3">
        <f t="shared" si="27"/>
        <v>327497171.47999996</v>
      </c>
      <c r="BB19" s="3">
        <f t="shared" si="28"/>
        <v>327497.17147999996</v>
      </c>
      <c r="BD19" s="3">
        <v>338513137</v>
      </c>
      <c r="BE19" s="3">
        <v>20012260</v>
      </c>
      <c r="BF19" s="3">
        <f t="shared" si="29"/>
        <v>318500877</v>
      </c>
      <c r="BG19" s="3">
        <f t="shared" si="30"/>
        <v>318500.87699999998</v>
      </c>
      <c r="BI19" s="3">
        <v>348417303.13999993</v>
      </c>
      <c r="BJ19" s="3">
        <v>19152481</v>
      </c>
      <c r="BK19" s="3">
        <f t="shared" si="19"/>
        <v>329264822.13999993</v>
      </c>
      <c r="BL19" s="3">
        <f t="shared" si="31"/>
        <v>329264.82213999995</v>
      </c>
      <c r="BN19" s="3">
        <v>335847937.8300001</v>
      </c>
      <c r="BO19" s="3">
        <v>18929832</v>
      </c>
      <c r="BP19" s="3">
        <f t="shared" si="21"/>
        <v>316918105.8300001</v>
      </c>
      <c r="BQ19" s="3">
        <f t="shared" si="22"/>
        <v>316918.10583000013</v>
      </c>
    </row>
    <row r="20" spans="1:69" x14ac:dyDescent="0.2">
      <c r="A20" s="1" t="s">
        <v>10</v>
      </c>
      <c r="B20" s="13">
        <v>176412.02559999999</v>
      </c>
      <c r="C20" s="13">
        <v>179936.81609999994</v>
      </c>
      <c r="D20" s="13">
        <v>180700.68210000001</v>
      </c>
      <c r="E20" s="13">
        <v>173330.61809</v>
      </c>
      <c r="F20" s="13">
        <v>180663.97920999999</v>
      </c>
      <c r="G20" s="13">
        <v>184465.55116999999</v>
      </c>
      <c r="H20" s="13">
        <v>185597.77018000005</v>
      </c>
      <c r="I20" s="13">
        <v>186200.45969000002</v>
      </c>
      <c r="J20" s="13">
        <v>191733.75768000004</v>
      </c>
      <c r="K20" s="13">
        <f t="shared" si="6"/>
        <v>184891.57149000003</v>
      </c>
      <c r="L20" s="133">
        <f t="shared" si="23"/>
        <v>-3.5685871245581517</v>
      </c>
      <c r="M20" s="133">
        <f t="shared" si="24"/>
        <v>4.806671121858054</v>
      </c>
      <c r="P20" s="3">
        <v>180576253.18000001</v>
      </c>
      <c r="Q20" s="3">
        <v>10224346</v>
      </c>
      <c r="R20" s="3">
        <f>P20-Q20</f>
        <v>170351907.18000001</v>
      </c>
      <c r="S20" s="3">
        <f>R20/1000</f>
        <v>170351.90718000001</v>
      </c>
      <c r="U20" s="3">
        <v>187488918.59999999</v>
      </c>
      <c r="V20" s="3">
        <v>11076893</v>
      </c>
      <c r="W20" s="3">
        <f>U20-V20</f>
        <v>176412025.59999999</v>
      </c>
      <c r="X20" s="3">
        <f>W20/1000</f>
        <v>176412.02559999999</v>
      </c>
      <c r="Z20" s="3">
        <v>192444629.39999995</v>
      </c>
      <c r="AA20" s="161">
        <v>12507813.300000001</v>
      </c>
      <c r="AB20" s="3">
        <f>Z20-AA20</f>
        <v>179936816.09999993</v>
      </c>
      <c r="AC20" s="3">
        <f>AB20/1000</f>
        <v>179936.81609999994</v>
      </c>
      <c r="AE20" s="3">
        <v>194766299.13</v>
      </c>
      <c r="AF20" s="3">
        <v>14065617.029999999</v>
      </c>
      <c r="AG20" s="3">
        <f>AE20-AF20</f>
        <v>180700682.09999999</v>
      </c>
      <c r="AH20" s="3">
        <f>AG20/1000</f>
        <v>180700.68210000001</v>
      </c>
      <c r="AJ20" s="3">
        <v>187637970.71000001</v>
      </c>
      <c r="AK20" s="3">
        <v>14307352.619999999</v>
      </c>
      <c r="AL20" s="3">
        <f t="shared" si="9"/>
        <v>173330618.09</v>
      </c>
      <c r="AM20" s="3">
        <f t="shared" si="10"/>
        <v>173330.61809</v>
      </c>
      <c r="AO20" s="3">
        <v>194311096.84999999</v>
      </c>
      <c r="AP20" s="3">
        <v>13647117.640000001</v>
      </c>
      <c r="AQ20" s="3">
        <f t="shared" si="11"/>
        <v>180663979.20999998</v>
      </c>
      <c r="AR20" s="3">
        <f t="shared" si="12"/>
        <v>180663.97920999999</v>
      </c>
      <c r="AT20" s="3">
        <v>197468284.60833541</v>
      </c>
      <c r="AU20" s="3">
        <v>13002733.438335426</v>
      </c>
      <c r="AV20" s="3">
        <f t="shared" si="25"/>
        <v>184465551.16999999</v>
      </c>
      <c r="AW20" s="3">
        <f t="shared" si="26"/>
        <v>184465.55116999999</v>
      </c>
      <c r="AY20" s="3">
        <v>198645194.00291568</v>
      </c>
      <c r="AZ20" s="3">
        <v>13047423.822915636</v>
      </c>
      <c r="BA20" s="3">
        <f t="shared" si="27"/>
        <v>185597770.18000004</v>
      </c>
      <c r="BB20" s="3">
        <f t="shared" si="28"/>
        <v>185597.77018000005</v>
      </c>
      <c r="BD20" s="3">
        <v>199007123.69000003</v>
      </c>
      <c r="BE20" s="3">
        <v>12806664</v>
      </c>
      <c r="BF20" s="3">
        <f t="shared" si="29"/>
        <v>186200459.69000003</v>
      </c>
      <c r="BG20" s="3">
        <f t="shared" si="30"/>
        <v>186200.45969000002</v>
      </c>
      <c r="BI20" s="3">
        <v>204251947.68000004</v>
      </c>
      <c r="BJ20" s="3">
        <v>12518190</v>
      </c>
      <c r="BK20" s="3">
        <f t="shared" si="19"/>
        <v>191733757.68000004</v>
      </c>
      <c r="BL20" s="3">
        <f t="shared" si="31"/>
        <v>191733.75768000004</v>
      </c>
      <c r="BN20" s="3">
        <v>197572885.49000004</v>
      </c>
      <c r="BO20" s="3">
        <v>12681314</v>
      </c>
      <c r="BP20" s="3">
        <f t="shared" si="21"/>
        <v>184891571.49000004</v>
      </c>
      <c r="BQ20" s="3">
        <f t="shared" si="22"/>
        <v>184891.57149000003</v>
      </c>
    </row>
    <row r="21" spans="1:69" x14ac:dyDescent="0.2">
      <c r="A21" s="1" t="s">
        <v>11</v>
      </c>
      <c r="B21" s="13">
        <v>306472.51009999996</v>
      </c>
      <c r="C21" s="13">
        <v>311874.06404000003</v>
      </c>
      <c r="D21" s="13">
        <v>306409.33395999996</v>
      </c>
      <c r="E21" s="13">
        <v>314994.04358</v>
      </c>
      <c r="F21" s="13">
        <v>322367.76267999999</v>
      </c>
      <c r="G21" s="13">
        <v>331519.79194999998</v>
      </c>
      <c r="H21" s="13">
        <v>341969.14600999997</v>
      </c>
      <c r="I21" s="13">
        <v>347729.52141999995</v>
      </c>
      <c r="J21" s="13">
        <v>353864.66719999997</v>
      </c>
      <c r="K21" s="13">
        <f t="shared" si="6"/>
        <v>343517.08403000003</v>
      </c>
      <c r="L21" s="133">
        <f t="shared" si="23"/>
        <v>-2.9241639895490366</v>
      </c>
      <c r="M21" s="133">
        <f t="shared" si="24"/>
        <v>12.087405137221825</v>
      </c>
      <c r="P21" s="3">
        <v>310300960.44999999</v>
      </c>
      <c r="Q21" s="3">
        <v>15472354</v>
      </c>
      <c r="R21" s="3">
        <f>P21-Q21</f>
        <v>294828606.44999999</v>
      </c>
      <c r="S21" s="3">
        <f>R21/1000</f>
        <v>294828.60644999996</v>
      </c>
      <c r="U21" s="3">
        <v>323540688.09999996</v>
      </c>
      <c r="V21" s="3">
        <v>17068178</v>
      </c>
      <c r="W21" s="3">
        <f>U21-V21</f>
        <v>306472510.09999996</v>
      </c>
      <c r="X21" s="3">
        <f>W21/1000</f>
        <v>306472.51009999996</v>
      </c>
      <c r="Z21" s="3">
        <v>332678278.48000002</v>
      </c>
      <c r="AA21" s="161">
        <v>20804214.440000001</v>
      </c>
      <c r="AB21" s="3">
        <f>Z21-AA21</f>
        <v>311874064.04000002</v>
      </c>
      <c r="AC21" s="3">
        <f>AB21/1000</f>
        <v>311874.06404000003</v>
      </c>
      <c r="AE21" s="3">
        <v>330125949.12</v>
      </c>
      <c r="AF21" s="3">
        <v>23716615.16</v>
      </c>
      <c r="AG21" s="3">
        <f>AE21-AF21</f>
        <v>306409333.95999998</v>
      </c>
      <c r="AH21" s="3">
        <f>AG21/1000</f>
        <v>306409.33395999996</v>
      </c>
      <c r="AJ21" s="3">
        <v>338975479.25</v>
      </c>
      <c r="AK21" s="3">
        <v>23981435.670000002</v>
      </c>
      <c r="AL21" s="3">
        <f t="shared" si="9"/>
        <v>314994043.57999998</v>
      </c>
      <c r="AM21" s="3">
        <f t="shared" si="10"/>
        <v>314994.04358</v>
      </c>
      <c r="AO21" s="3">
        <v>344302707.01999998</v>
      </c>
      <c r="AP21" s="3">
        <v>21934944.34</v>
      </c>
      <c r="AQ21" s="3">
        <f t="shared" si="11"/>
        <v>322367762.68000001</v>
      </c>
      <c r="AR21" s="3">
        <f t="shared" si="12"/>
        <v>322367.76267999999</v>
      </c>
      <c r="AT21" s="3">
        <v>353305404.3828488</v>
      </c>
      <c r="AU21" s="3">
        <v>21785612.432848811</v>
      </c>
      <c r="AV21" s="3">
        <f t="shared" si="25"/>
        <v>331519791.94999999</v>
      </c>
      <c r="AW21" s="3">
        <f t="shared" si="26"/>
        <v>331519.79194999998</v>
      </c>
      <c r="AY21" s="3">
        <v>363831332.51674736</v>
      </c>
      <c r="AZ21" s="3">
        <v>21862186.506747395</v>
      </c>
      <c r="BA21" s="3">
        <f t="shared" si="27"/>
        <v>341969146.00999999</v>
      </c>
      <c r="BB21" s="3">
        <f t="shared" si="28"/>
        <v>341969.14600999997</v>
      </c>
      <c r="BD21" s="3">
        <v>369029137.41999996</v>
      </c>
      <c r="BE21" s="3">
        <v>21299616</v>
      </c>
      <c r="BF21" s="3">
        <f t="shared" si="29"/>
        <v>347729521.41999996</v>
      </c>
      <c r="BG21" s="3">
        <f t="shared" si="30"/>
        <v>347729.52141999995</v>
      </c>
      <c r="BI21" s="3">
        <v>374375599.19999999</v>
      </c>
      <c r="BJ21" s="3">
        <v>20510932</v>
      </c>
      <c r="BK21" s="3">
        <f t="shared" si="19"/>
        <v>353864667.19999999</v>
      </c>
      <c r="BL21" s="3">
        <f t="shared" si="31"/>
        <v>353864.66719999997</v>
      </c>
      <c r="BN21" s="3">
        <v>364698816.03000003</v>
      </c>
      <c r="BO21" s="3">
        <v>21181732</v>
      </c>
      <c r="BP21" s="3">
        <f t="shared" si="21"/>
        <v>343517084.03000003</v>
      </c>
      <c r="BQ21" s="3">
        <f t="shared" si="22"/>
        <v>343517.08403000003</v>
      </c>
    </row>
    <row r="22" spans="1:69" x14ac:dyDescent="0.2">
      <c r="A22" s="1" t="s">
        <v>12</v>
      </c>
      <c r="B22" s="13">
        <v>53086.437880000005</v>
      </c>
      <c r="C22" s="13">
        <v>52324.311289999998</v>
      </c>
      <c r="D22" s="13">
        <v>52196.237670000002</v>
      </c>
      <c r="E22" s="13">
        <v>53627.911359999998</v>
      </c>
      <c r="F22" s="13">
        <v>56464.009230000003</v>
      </c>
      <c r="G22" s="13">
        <v>56679.053909999995</v>
      </c>
      <c r="H22" s="13">
        <v>61219.493370000004</v>
      </c>
      <c r="I22" s="13">
        <v>63894.273500000003</v>
      </c>
      <c r="J22" s="13">
        <v>64937.679710000011</v>
      </c>
      <c r="K22" s="13">
        <f t="shared" si="6"/>
        <v>63396.939330000001</v>
      </c>
      <c r="L22" s="133">
        <f t="shared" si="23"/>
        <v>-2.3726446446511167</v>
      </c>
      <c r="M22" s="133">
        <f t="shared" si="24"/>
        <v>19.422100750678574</v>
      </c>
      <c r="P22" s="3">
        <v>56381497.24000001</v>
      </c>
      <c r="Q22" s="3">
        <v>2957761</v>
      </c>
      <c r="R22" s="3">
        <f>P22-Q22</f>
        <v>53423736.24000001</v>
      </c>
      <c r="S22" s="3">
        <f>R22/1000</f>
        <v>53423.736240000013</v>
      </c>
      <c r="U22" s="3">
        <v>56232535.880000003</v>
      </c>
      <c r="V22" s="3">
        <v>3146098</v>
      </c>
      <c r="W22" s="3">
        <f>U22-V22</f>
        <v>53086437.880000003</v>
      </c>
      <c r="X22" s="3">
        <f>W22/1000</f>
        <v>53086.437880000005</v>
      </c>
      <c r="Z22" s="3">
        <v>55971058.369999997</v>
      </c>
      <c r="AA22" s="161">
        <v>3646747.08</v>
      </c>
      <c r="AB22" s="3">
        <f>Z22-AA22</f>
        <v>52324311.289999999</v>
      </c>
      <c r="AC22" s="3">
        <f>AB22/1000</f>
        <v>52324.311289999998</v>
      </c>
      <c r="AE22" s="3">
        <v>56278968.759999998</v>
      </c>
      <c r="AF22" s="3">
        <v>4082731.09</v>
      </c>
      <c r="AG22" s="3">
        <f>AE22-AF22</f>
        <v>52196237.670000002</v>
      </c>
      <c r="AH22" s="3">
        <f>AG22/1000</f>
        <v>52196.237670000002</v>
      </c>
      <c r="AJ22" s="3">
        <v>57562682.149999999</v>
      </c>
      <c r="AK22" s="3">
        <v>3934770.79</v>
      </c>
      <c r="AL22" s="3">
        <f t="shared" si="9"/>
        <v>53627911.359999999</v>
      </c>
      <c r="AM22" s="3">
        <f t="shared" si="10"/>
        <v>53627.911359999998</v>
      </c>
      <c r="AO22" s="3">
        <v>60003041.340000004</v>
      </c>
      <c r="AP22" s="3">
        <v>3539032.11</v>
      </c>
      <c r="AQ22" s="3">
        <f t="shared" si="11"/>
        <v>56464009.230000004</v>
      </c>
      <c r="AR22" s="3">
        <f t="shared" si="12"/>
        <v>56464.009230000003</v>
      </c>
      <c r="AT22" s="3">
        <v>60275794.214812301</v>
      </c>
      <c r="AU22" s="3">
        <v>3596740.3048123037</v>
      </c>
      <c r="AV22" s="3">
        <f t="shared" si="25"/>
        <v>56679053.909999996</v>
      </c>
      <c r="AW22" s="3">
        <f t="shared" si="26"/>
        <v>56679.053909999995</v>
      </c>
      <c r="AY22" s="3">
        <v>64904795.434583053</v>
      </c>
      <c r="AZ22" s="3">
        <v>3685302.0645830445</v>
      </c>
      <c r="BA22" s="3">
        <f t="shared" si="27"/>
        <v>61219493.370000005</v>
      </c>
      <c r="BB22" s="3">
        <f t="shared" si="28"/>
        <v>61219.493370000004</v>
      </c>
      <c r="BD22" s="3">
        <v>67496765.5</v>
      </c>
      <c r="BE22" s="3">
        <v>3602492</v>
      </c>
      <c r="BF22" s="3">
        <f t="shared" si="29"/>
        <v>63894273.5</v>
      </c>
      <c r="BG22" s="3">
        <f t="shared" si="30"/>
        <v>63894.273500000003</v>
      </c>
      <c r="BI22" s="3">
        <v>68493900.710000008</v>
      </c>
      <c r="BJ22" s="3">
        <v>3556221</v>
      </c>
      <c r="BK22" s="3">
        <f t="shared" si="19"/>
        <v>64937679.710000008</v>
      </c>
      <c r="BL22" s="3">
        <f t="shared" si="31"/>
        <v>64937.679710000011</v>
      </c>
      <c r="BN22" s="3">
        <v>67129799.329999998</v>
      </c>
      <c r="BO22" s="3">
        <v>3732860</v>
      </c>
      <c r="BP22" s="3">
        <f t="shared" si="21"/>
        <v>63396939.329999998</v>
      </c>
      <c r="BQ22" s="3">
        <f t="shared" si="22"/>
        <v>63396.939330000001</v>
      </c>
    </row>
    <row r="23" spans="1:69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3"/>
      <c r="M23" s="133"/>
      <c r="AA23" s="161"/>
    </row>
    <row r="24" spans="1:69" x14ac:dyDescent="0.2">
      <c r="A24" s="1" t="s">
        <v>13</v>
      </c>
      <c r="B24" s="13">
        <v>457712.33818000002</v>
      </c>
      <c r="C24" s="13">
        <v>455328.64005999989</v>
      </c>
      <c r="D24" s="13">
        <v>456285.67713999999</v>
      </c>
      <c r="E24" s="13">
        <v>473913.55427000002</v>
      </c>
      <c r="F24" s="13">
        <v>478413.76167999982</v>
      </c>
      <c r="G24" s="13">
        <v>482881.28068000008</v>
      </c>
      <c r="H24" s="13">
        <v>495176.6010299999</v>
      </c>
      <c r="I24" s="13">
        <v>496844.18678999989</v>
      </c>
      <c r="J24" s="13">
        <v>506437.75061999989</v>
      </c>
      <c r="K24" s="13">
        <f t="shared" si="6"/>
        <v>487989.38917999971</v>
      </c>
      <c r="L24" s="133">
        <f t="shared" ref="L24:L28" si="32">(K24-J24)*100/J24</f>
        <v>-3.6427698009113683</v>
      </c>
      <c r="M24" s="133">
        <f t="shared" ref="M24:M28" si="33">(K24-B24)*100/B24</f>
        <v>6.6148645064693303</v>
      </c>
      <c r="P24" s="3">
        <v>467308609.14999998</v>
      </c>
      <c r="Q24" s="3">
        <v>23938377</v>
      </c>
      <c r="R24" s="3">
        <f>P24-Q24</f>
        <v>443370232.14999998</v>
      </c>
      <c r="S24" s="3">
        <f>R24/1000</f>
        <v>443370.23215</v>
      </c>
      <c r="U24" s="3">
        <v>484031918.18000001</v>
      </c>
      <c r="V24" s="3">
        <v>26319580</v>
      </c>
      <c r="W24" s="3">
        <f>U24-V24</f>
        <v>457712338.18000001</v>
      </c>
      <c r="X24" s="3">
        <f>W24/1000</f>
        <v>457712.33818000002</v>
      </c>
      <c r="Z24" s="3">
        <v>487074790.5399999</v>
      </c>
      <c r="AA24" s="161">
        <v>31746150.48</v>
      </c>
      <c r="AB24" s="3">
        <f>Z24-AA24</f>
        <v>455328640.05999988</v>
      </c>
      <c r="AC24" s="3">
        <f>AB24/1000</f>
        <v>455328.64005999989</v>
      </c>
      <c r="AE24" s="3">
        <v>492171347.31</v>
      </c>
      <c r="AF24" s="3">
        <v>35885670.170000002</v>
      </c>
      <c r="AG24" s="3">
        <f>AE24-AF24</f>
        <v>456285677.13999999</v>
      </c>
      <c r="AH24" s="3">
        <f>AG24/1000</f>
        <v>456285.67713999999</v>
      </c>
      <c r="AJ24" s="3">
        <v>509454223.34000003</v>
      </c>
      <c r="AK24" s="3">
        <v>35540669.07</v>
      </c>
      <c r="AL24" s="3">
        <f t="shared" si="9"/>
        <v>473913554.27000004</v>
      </c>
      <c r="AM24" s="3">
        <f t="shared" si="10"/>
        <v>473913.55427000002</v>
      </c>
      <c r="AO24" s="3">
        <v>511245318.21999985</v>
      </c>
      <c r="AP24" s="3">
        <v>32831556.539999999</v>
      </c>
      <c r="AQ24" s="3">
        <f t="shared" si="11"/>
        <v>478413761.67999983</v>
      </c>
      <c r="AR24" s="3">
        <f t="shared" si="12"/>
        <v>478413.76167999982</v>
      </c>
      <c r="AT24" s="3">
        <v>514917622.79051507</v>
      </c>
      <c r="AU24" s="3">
        <v>32036342.110514969</v>
      </c>
      <c r="AV24" s="3">
        <f t="shared" ref="AV24:AV28" si="34">AT24-AU24</f>
        <v>482881280.68000007</v>
      </c>
      <c r="AW24" s="3">
        <f t="shared" ref="AW24" si="35">AV24/1000</f>
        <v>482881.28068000008</v>
      </c>
      <c r="AY24" s="3">
        <v>528058312.59527349</v>
      </c>
      <c r="AZ24" s="3">
        <v>32881711.565273609</v>
      </c>
      <c r="BA24" s="3">
        <f t="shared" ref="BA24" si="36">AY24-AZ24</f>
        <v>495176601.02999991</v>
      </c>
      <c r="BB24" s="3">
        <f t="shared" ref="BB24" si="37">BA24/1000</f>
        <v>495176.6010299999</v>
      </c>
      <c r="BD24" s="3">
        <v>529456588.7899999</v>
      </c>
      <c r="BE24" s="3">
        <v>32612402</v>
      </c>
      <c r="BF24" s="3">
        <f t="shared" ref="BF24" si="38">BD24-BE24</f>
        <v>496844186.7899999</v>
      </c>
      <c r="BG24" s="3">
        <f t="shared" ref="BG24" si="39">BF24/1000</f>
        <v>496844.18678999989</v>
      </c>
      <c r="BI24" s="3">
        <v>537563799.61999989</v>
      </c>
      <c r="BJ24" s="3">
        <v>31126049</v>
      </c>
      <c r="BK24" s="3">
        <f t="shared" si="19"/>
        <v>506437750.61999989</v>
      </c>
      <c r="BL24" s="3">
        <f t="shared" ref="BL24:BL28" si="40">BK24/1000</f>
        <v>506437.75061999989</v>
      </c>
      <c r="BN24" s="3">
        <v>519237737.17999971</v>
      </c>
      <c r="BO24" s="3">
        <v>31248348</v>
      </c>
      <c r="BP24" s="3">
        <f t="shared" si="21"/>
        <v>487989389.17999971</v>
      </c>
      <c r="BQ24" s="3">
        <f t="shared" si="22"/>
        <v>487989.38917999971</v>
      </c>
    </row>
    <row r="25" spans="1:69" x14ac:dyDescent="0.2">
      <c r="A25" s="1" t="s">
        <v>14</v>
      </c>
      <c r="B25" s="13">
        <v>51548.936000000023</v>
      </c>
      <c r="C25" s="13">
        <v>53288.94271000001</v>
      </c>
      <c r="D25" s="13">
        <v>52715.264810000001</v>
      </c>
      <c r="E25" s="13">
        <v>52707.253810000002</v>
      </c>
      <c r="F25" s="13">
        <v>53413.524460000001</v>
      </c>
      <c r="G25" s="13">
        <v>50791.514420000007</v>
      </c>
      <c r="H25" s="13">
        <v>52112.350610000023</v>
      </c>
      <c r="I25" s="13">
        <v>54113.108690000008</v>
      </c>
      <c r="J25" s="13">
        <v>51276.451729999979</v>
      </c>
      <c r="K25" s="13">
        <f t="shared" si="6"/>
        <v>46694.534179999995</v>
      </c>
      <c r="L25" s="133">
        <f t="shared" si="32"/>
        <v>-8.9357149245162599</v>
      </c>
      <c r="M25" s="133">
        <f t="shared" si="33"/>
        <v>-9.4170747190592365</v>
      </c>
      <c r="P25" s="3">
        <v>54201104.920000002</v>
      </c>
      <c r="Q25" s="3">
        <v>3008296</v>
      </c>
      <c r="R25" s="3">
        <f>P25-Q25</f>
        <v>51192808.920000002</v>
      </c>
      <c r="S25" s="3">
        <f>R25/1000</f>
        <v>51192.808920000003</v>
      </c>
      <c r="U25" s="3">
        <v>54809304.000000022</v>
      </c>
      <c r="V25" s="3">
        <v>3260368</v>
      </c>
      <c r="W25" s="3">
        <f>U25-V25</f>
        <v>51548936.000000022</v>
      </c>
      <c r="X25" s="3">
        <f>W25/1000</f>
        <v>51548.936000000023</v>
      </c>
      <c r="Z25" s="3">
        <v>56859219.120000005</v>
      </c>
      <c r="AA25" s="161">
        <v>3570276.41</v>
      </c>
      <c r="AB25" s="3">
        <f>Z25-AA25</f>
        <v>53288942.710000008</v>
      </c>
      <c r="AC25" s="3">
        <f>AB25/1000</f>
        <v>53288.94271000001</v>
      </c>
      <c r="AE25" s="3">
        <v>56712452.300000004</v>
      </c>
      <c r="AF25" s="3">
        <v>3997187.49</v>
      </c>
      <c r="AG25" s="3">
        <f>AE25-AF25</f>
        <v>52715264.810000002</v>
      </c>
      <c r="AH25" s="3">
        <f>AG25/1000</f>
        <v>52715.264810000001</v>
      </c>
      <c r="AJ25" s="3">
        <v>56684658.380000003</v>
      </c>
      <c r="AK25" s="3">
        <v>3977404.57</v>
      </c>
      <c r="AL25" s="3">
        <f t="shared" si="9"/>
        <v>52707253.810000002</v>
      </c>
      <c r="AM25" s="3">
        <f t="shared" si="10"/>
        <v>52707.253810000002</v>
      </c>
      <c r="AO25" s="3">
        <v>57027937.609999999</v>
      </c>
      <c r="AP25" s="3">
        <v>3614413.15</v>
      </c>
      <c r="AQ25" s="3">
        <f t="shared" si="11"/>
        <v>53413524.460000001</v>
      </c>
      <c r="AR25" s="3">
        <f t="shared" si="12"/>
        <v>53413.524460000001</v>
      </c>
      <c r="AT25" s="3">
        <v>54264413.031209707</v>
      </c>
      <c r="AU25" s="3">
        <v>3472898.611209699</v>
      </c>
      <c r="AV25" s="3">
        <f t="shared" si="34"/>
        <v>50791514.420000009</v>
      </c>
      <c r="AW25" s="3">
        <f t="shared" si="26"/>
        <v>50791.514420000007</v>
      </c>
      <c r="AY25" s="3">
        <v>55281308.872757293</v>
      </c>
      <c r="AZ25" s="3">
        <v>3168958.2627572711</v>
      </c>
      <c r="BA25" s="3">
        <f t="shared" si="27"/>
        <v>52112350.610000022</v>
      </c>
      <c r="BB25" s="3">
        <f t="shared" si="28"/>
        <v>52112.350610000023</v>
      </c>
      <c r="BD25" s="3">
        <v>57090395.690000005</v>
      </c>
      <c r="BE25" s="3">
        <v>2977287</v>
      </c>
      <c r="BF25" s="3">
        <f t="shared" si="29"/>
        <v>54113108.690000005</v>
      </c>
      <c r="BG25" s="3">
        <f t="shared" si="30"/>
        <v>54113.108690000008</v>
      </c>
      <c r="BI25" s="3">
        <v>54302120.729999982</v>
      </c>
      <c r="BJ25" s="3">
        <v>3025669</v>
      </c>
      <c r="BK25" s="3">
        <f t="shared" si="19"/>
        <v>51276451.729999982</v>
      </c>
      <c r="BL25" s="3">
        <f t="shared" si="40"/>
        <v>51276.451729999979</v>
      </c>
      <c r="BN25" s="3">
        <v>49714889.179999992</v>
      </c>
      <c r="BO25" s="3">
        <v>3020355</v>
      </c>
      <c r="BP25" s="3">
        <f t="shared" si="21"/>
        <v>46694534.179999992</v>
      </c>
      <c r="BQ25" s="3">
        <f t="shared" si="22"/>
        <v>46694.534179999995</v>
      </c>
    </row>
    <row r="26" spans="1:69" x14ac:dyDescent="0.2">
      <c r="A26" s="1" t="s">
        <v>15</v>
      </c>
      <c r="B26" s="13">
        <v>433218.83867999999</v>
      </c>
      <c r="C26" s="13">
        <v>442881.79856000002</v>
      </c>
      <c r="D26" s="13">
        <v>450317.57029</v>
      </c>
      <c r="E26" s="13">
        <v>456204.16802999988</v>
      </c>
      <c r="F26" s="13">
        <v>454911.30856000003</v>
      </c>
      <c r="G26" s="13">
        <v>452004.40674000006</v>
      </c>
      <c r="H26" s="13">
        <v>452145.39649000007</v>
      </c>
      <c r="I26" s="13">
        <v>454411.14254999993</v>
      </c>
      <c r="J26" s="13">
        <v>463493.08042000013</v>
      </c>
      <c r="K26" s="13">
        <f t="shared" si="6"/>
        <v>446328.28934999986</v>
      </c>
      <c r="L26" s="133">
        <f t="shared" si="32"/>
        <v>-3.7033543315136819</v>
      </c>
      <c r="M26" s="133">
        <f t="shared" si="33"/>
        <v>3.026057387057274</v>
      </c>
      <c r="P26" s="3">
        <v>448646923.0800001</v>
      </c>
      <c r="Q26" s="3">
        <v>23870733</v>
      </c>
      <c r="R26" s="3">
        <f>P26-Q26</f>
        <v>424776190.0800001</v>
      </c>
      <c r="S26" s="3">
        <f>R26/1000</f>
        <v>424776.19008000009</v>
      </c>
      <c r="U26" s="3">
        <v>459638455.68000001</v>
      </c>
      <c r="V26" s="3">
        <v>26419617</v>
      </c>
      <c r="W26" s="3">
        <f>U26-V26</f>
        <v>433218838.68000001</v>
      </c>
      <c r="X26" s="3">
        <f>W26/1000</f>
        <v>433218.83867999999</v>
      </c>
      <c r="Z26" s="3">
        <v>472969887.25999999</v>
      </c>
      <c r="AA26" s="161">
        <v>30088088.699999999</v>
      </c>
      <c r="AB26" s="3">
        <f>Z26-AA26</f>
        <v>442881798.56</v>
      </c>
      <c r="AC26" s="3">
        <f>AB26/1000</f>
        <v>442881.79856000002</v>
      </c>
      <c r="AE26" s="3">
        <v>482860551.16000003</v>
      </c>
      <c r="AF26" s="3">
        <v>32542980.870000001</v>
      </c>
      <c r="AG26" s="3">
        <f>AE26-AF26</f>
        <v>450317570.29000002</v>
      </c>
      <c r="AH26" s="3">
        <f>AG26/1000</f>
        <v>450317.57029</v>
      </c>
      <c r="AJ26" s="3">
        <v>488634115.95999992</v>
      </c>
      <c r="AK26" s="3">
        <v>32429947.93</v>
      </c>
      <c r="AL26" s="3">
        <f t="shared" si="9"/>
        <v>456204168.02999991</v>
      </c>
      <c r="AM26" s="3">
        <f t="shared" si="10"/>
        <v>456204.16802999988</v>
      </c>
      <c r="AO26" s="3">
        <v>485309182.93000007</v>
      </c>
      <c r="AP26" s="3">
        <v>30397874.370000001</v>
      </c>
      <c r="AQ26" s="3">
        <f t="shared" si="11"/>
        <v>454911308.56000006</v>
      </c>
      <c r="AR26" s="3">
        <f t="shared" si="12"/>
        <v>454911.30856000003</v>
      </c>
      <c r="AT26" s="3">
        <v>481290436.04724139</v>
      </c>
      <c r="AU26" s="3">
        <v>29286029.307241336</v>
      </c>
      <c r="AV26" s="3">
        <f t="shared" si="34"/>
        <v>452004406.74000007</v>
      </c>
      <c r="AW26" s="3">
        <f t="shared" si="26"/>
        <v>452004.40674000006</v>
      </c>
      <c r="AY26" s="3">
        <v>481503140.5286932</v>
      </c>
      <c r="AZ26" s="3">
        <v>29357744.038693152</v>
      </c>
      <c r="BA26" s="3">
        <f t="shared" si="27"/>
        <v>452145396.49000007</v>
      </c>
      <c r="BB26" s="3">
        <f t="shared" si="28"/>
        <v>452145.39649000007</v>
      </c>
      <c r="BD26" s="3">
        <v>481189791.54999995</v>
      </c>
      <c r="BE26" s="3">
        <v>26778649</v>
      </c>
      <c r="BF26" s="3">
        <f t="shared" si="29"/>
        <v>454411142.54999995</v>
      </c>
      <c r="BG26" s="3">
        <f t="shared" si="30"/>
        <v>454411.14254999993</v>
      </c>
      <c r="BI26" s="3">
        <v>489577052.42000014</v>
      </c>
      <c r="BJ26" s="3">
        <v>26083972</v>
      </c>
      <c r="BK26" s="3">
        <f t="shared" si="19"/>
        <v>463493080.42000014</v>
      </c>
      <c r="BL26" s="3">
        <f t="shared" si="40"/>
        <v>463493.08042000013</v>
      </c>
      <c r="BN26" s="3">
        <v>472710016.34999985</v>
      </c>
      <c r="BO26" s="3">
        <v>26381727</v>
      </c>
      <c r="BP26" s="3">
        <f t="shared" si="21"/>
        <v>446328289.34999985</v>
      </c>
      <c r="BQ26" s="3">
        <f t="shared" si="22"/>
        <v>446328.28934999986</v>
      </c>
    </row>
    <row r="27" spans="1:69" x14ac:dyDescent="0.2">
      <c r="A27" s="1" t="s">
        <v>16</v>
      </c>
      <c r="B27" s="13">
        <v>677174.39202999987</v>
      </c>
      <c r="C27" s="13">
        <v>679399.27179999987</v>
      </c>
      <c r="D27" s="13">
        <v>701873.29119999998</v>
      </c>
      <c r="E27" s="13">
        <v>705426.68515999999</v>
      </c>
      <c r="F27" s="13">
        <v>721240.39381999976</v>
      </c>
      <c r="G27" s="13">
        <v>753721.25865999993</v>
      </c>
      <c r="H27" s="13">
        <v>783972.9154399999</v>
      </c>
      <c r="I27" s="13">
        <v>802180.75759000005</v>
      </c>
      <c r="J27" s="13">
        <v>827802.13717999985</v>
      </c>
      <c r="K27" s="13">
        <f t="shared" si="6"/>
        <v>789485.29600000032</v>
      </c>
      <c r="L27" s="133">
        <f t="shared" si="32"/>
        <v>-4.628743930346702</v>
      </c>
      <c r="M27" s="133">
        <f t="shared" si="33"/>
        <v>16.585226094170569</v>
      </c>
      <c r="P27" s="3">
        <v>671766550.25999999</v>
      </c>
      <c r="Q27" s="3">
        <v>37975636</v>
      </c>
      <c r="R27" s="3">
        <f>P27-Q27</f>
        <v>633790914.25999999</v>
      </c>
      <c r="S27" s="3">
        <f>R27/1000</f>
        <v>633790.91425999999</v>
      </c>
      <c r="U27" s="3">
        <v>718598360.02999985</v>
      </c>
      <c r="V27" s="3">
        <v>41423968</v>
      </c>
      <c r="W27" s="3">
        <f>U27-V27</f>
        <v>677174392.02999985</v>
      </c>
      <c r="X27" s="3">
        <f>W27/1000</f>
        <v>677174.39202999987</v>
      </c>
      <c r="Z27" s="3">
        <v>730008616.65999985</v>
      </c>
      <c r="AA27" s="161">
        <v>50609344.859999999</v>
      </c>
      <c r="AB27" s="3">
        <f>Z27-AA27</f>
        <v>679399271.79999983</v>
      </c>
      <c r="AC27" s="3">
        <f>AB27/1000</f>
        <v>679399.27179999987</v>
      </c>
      <c r="AE27" s="3">
        <v>760623810.07999992</v>
      </c>
      <c r="AF27" s="3">
        <v>58750518.880000003</v>
      </c>
      <c r="AG27" s="3">
        <f>AE27-AF27</f>
        <v>701873291.19999993</v>
      </c>
      <c r="AH27" s="3">
        <f>AG27/1000</f>
        <v>701873.29119999998</v>
      </c>
      <c r="AJ27" s="3">
        <v>763767295.14999998</v>
      </c>
      <c r="AK27" s="3">
        <v>58340609.990000002</v>
      </c>
      <c r="AL27" s="3">
        <f t="shared" si="9"/>
        <v>705426685.15999997</v>
      </c>
      <c r="AM27" s="3">
        <f t="shared" si="10"/>
        <v>705426.68515999999</v>
      </c>
      <c r="AO27" s="3">
        <v>776628790.68999982</v>
      </c>
      <c r="AP27" s="3">
        <v>55388396.869999997</v>
      </c>
      <c r="AQ27" s="3">
        <f t="shared" si="11"/>
        <v>721240393.81999981</v>
      </c>
      <c r="AR27" s="3">
        <f t="shared" si="12"/>
        <v>721240.39381999976</v>
      </c>
      <c r="AT27" s="3">
        <v>807820728.14265621</v>
      </c>
      <c r="AU27" s="3">
        <v>54099469.482656211</v>
      </c>
      <c r="AV27" s="3">
        <f t="shared" si="34"/>
        <v>753721258.65999997</v>
      </c>
      <c r="AW27" s="3">
        <f t="shared" si="26"/>
        <v>753721.25865999993</v>
      </c>
      <c r="AY27" s="3">
        <v>840044773.0332303</v>
      </c>
      <c r="AZ27" s="3">
        <v>56071857.593230352</v>
      </c>
      <c r="BA27" s="3">
        <f t="shared" si="27"/>
        <v>783972915.43999994</v>
      </c>
      <c r="BB27" s="3">
        <f t="shared" si="28"/>
        <v>783972.9154399999</v>
      </c>
      <c r="BD27" s="3">
        <v>857968940.59000003</v>
      </c>
      <c r="BE27" s="3">
        <v>55788183</v>
      </c>
      <c r="BF27" s="3">
        <f t="shared" si="29"/>
        <v>802180757.59000003</v>
      </c>
      <c r="BG27" s="3">
        <f t="shared" si="30"/>
        <v>802180.75759000005</v>
      </c>
      <c r="BI27" s="3">
        <v>882707013.17999983</v>
      </c>
      <c r="BJ27" s="3">
        <v>54904876</v>
      </c>
      <c r="BK27" s="3">
        <f t="shared" si="19"/>
        <v>827802137.17999983</v>
      </c>
      <c r="BL27" s="3">
        <f t="shared" si="40"/>
        <v>827802.13717999985</v>
      </c>
      <c r="BN27" s="3">
        <v>844518062.00000036</v>
      </c>
      <c r="BO27" s="3">
        <v>55032766</v>
      </c>
      <c r="BP27" s="3">
        <f t="shared" si="21"/>
        <v>789485296.00000036</v>
      </c>
      <c r="BQ27" s="3">
        <f t="shared" si="22"/>
        <v>789485.29600000032</v>
      </c>
    </row>
    <row r="28" spans="1:69" x14ac:dyDescent="0.2">
      <c r="A28" s="1" t="s">
        <v>17</v>
      </c>
      <c r="B28" s="13">
        <v>29771.891370000001</v>
      </c>
      <c r="C28" s="13">
        <v>30928.958039999998</v>
      </c>
      <c r="D28" s="13">
        <v>29588.883700000002</v>
      </c>
      <c r="E28" s="13">
        <v>28563.218419999997</v>
      </c>
      <c r="F28" s="13">
        <v>29581.260019999991</v>
      </c>
      <c r="G28" s="13">
        <v>28527.341929999999</v>
      </c>
      <c r="H28" s="13">
        <v>27991.930569999997</v>
      </c>
      <c r="I28" s="13">
        <v>28173.198240000012</v>
      </c>
      <c r="J28" s="13">
        <v>29344.614309999997</v>
      </c>
      <c r="K28" s="13">
        <f t="shared" si="6"/>
        <v>27318.039389999994</v>
      </c>
      <c r="L28" s="133">
        <f t="shared" si="32"/>
        <v>-6.9061221885250355</v>
      </c>
      <c r="M28" s="133">
        <f t="shared" si="33"/>
        <v>-8.2421769900472626</v>
      </c>
      <c r="P28" s="3">
        <v>28787983.5</v>
      </c>
      <c r="Q28" s="3">
        <v>1678794</v>
      </c>
      <c r="R28" s="3">
        <f>P28-Q28</f>
        <v>27109189.5</v>
      </c>
      <c r="S28" s="3">
        <f>R28/1000</f>
        <v>27109.1895</v>
      </c>
      <c r="U28" s="3">
        <v>31560237.370000001</v>
      </c>
      <c r="V28" s="3">
        <v>1788346</v>
      </c>
      <c r="W28" s="3">
        <f>U28-V28</f>
        <v>29771891.370000001</v>
      </c>
      <c r="X28" s="3">
        <f>W28/1000</f>
        <v>29771.891370000001</v>
      </c>
      <c r="Z28" s="3">
        <v>32913089.709999997</v>
      </c>
      <c r="AA28" s="161">
        <v>1984131.67</v>
      </c>
      <c r="AB28" s="3">
        <f>Z28-AA28</f>
        <v>30928958.039999999</v>
      </c>
      <c r="AC28" s="3">
        <f>AB28/1000</f>
        <v>30928.958039999998</v>
      </c>
      <c r="AE28" s="3">
        <v>31738029.850000001</v>
      </c>
      <c r="AF28" s="3">
        <v>2149146.15</v>
      </c>
      <c r="AG28" s="3">
        <f>AE28-AF28</f>
        <v>29588883.700000003</v>
      </c>
      <c r="AH28" s="3">
        <f>AG28/1000</f>
        <v>29588.883700000002</v>
      </c>
      <c r="AJ28" s="3">
        <v>30686572.139999997</v>
      </c>
      <c r="AK28" s="3">
        <v>2123353.7200000002</v>
      </c>
      <c r="AL28" s="3">
        <f t="shared" si="9"/>
        <v>28563218.419999998</v>
      </c>
      <c r="AM28" s="3">
        <f t="shared" si="10"/>
        <v>28563.218419999997</v>
      </c>
      <c r="AO28" s="3">
        <v>31563067.399999991</v>
      </c>
      <c r="AP28" s="3">
        <v>1981807.38</v>
      </c>
      <c r="AQ28" s="3">
        <f t="shared" si="11"/>
        <v>29581260.019999992</v>
      </c>
      <c r="AR28" s="3">
        <f t="shared" si="12"/>
        <v>29581.260019999991</v>
      </c>
      <c r="AT28" s="3">
        <v>30403698.010044772</v>
      </c>
      <c r="AU28" s="3">
        <v>1876356.0800447711</v>
      </c>
      <c r="AV28" s="3">
        <f t="shared" si="34"/>
        <v>28527341.93</v>
      </c>
      <c r="AW28" s="3">
        <f t="shared" si="26"/>
        <v>28527.341929999999</v>
      </c>
      <c r="AY28" s="3">
        <v>29872523.443013456</v>
      </c>
      <c r="AZ28" s="3">
        <v>1880592.8730134594</v>
      </c>
      <c r="BA28" s="3">
        <f t="shared" si="27"/>
        <v>27991930.569999997</v>
      </c>
      <c r="BB28" s="3">
        <f t="shared" si="28"/>
        <v>27991.930569999997</v>
      </c>
      <c r="BD28" s="3">
        <v>29831375.240000013</v>
      </c>
      <c r="BE28" s="3">
        <v>1658177</v>
      </c>
      <c r="BF28" s="3">
        <f t="shared" si="29"/>
        <v>28173198.240000013</v>
      </c>
      <c r="BG28" s="3">
        <f t="shared" si="30"/>
        <v>28173.198240000012</v>
      </c>
      <c r="BI28" s="3">
        <v>31032362.309999999</v>
      </c>
      <c r="BJ28" s="3">
        <v>1687748</v>
      </c>
      <c r="BK28" s="3">
        <f t="shared" si="19"/>
        <v>29344614.309999999</v>
      </c>
      <c r="BL28" s="3">
        <f t="shared" si="40"/>
        <v>29344.614309999997</v>
      </c>
      <c r="BN28" s="3">
        <v>28954587.389999993</v>
      </c>
      <c r="BO28" s="3">
        <v>1636548</v>
      </c>
      <c r="BP28" s="3">
        <f t="shared" si="21"/>
        <v>27318039.389999993</v>
      </c>
      <c r="BQ28" s="3">
        <f t="shared" si="22"/>
        <v>27318.039389999994</v>
      </c>
    </row>
    <row r="29" spans="1:6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3"/>
      <c r="M29" s="133"/>
      <c r="AA29" s="161"/>
    </row>
    <row r="30" spans="1:69" x14ac:dyDescent="0.2">
      <c r="A30" s="1" t="s">
        <v>18</v>
      </c>
      <c r="B30" s="13">
        <v>2006302.4228899998</v>
      </c>
      <c r="C30" s="13">
        <v>2043837.1688399997</v>
      </c>
      <c r="D30" s="13">
        <v>2029433.9132300003</v>
      </c>
      <c r="E30" s="13">
        <v>2017719.1699799998</v>
      </c>
      <c r="F30" s="13">
        <v>2097120.0014</v>
      </c>
      <c r="G30" s="13">
        <v>2161935.7520099999</v>
      </c>
      <c r="H30" s="13">
        <v>2193573.8387300004</v>
      </c>
      <c r="I30" s="13">
        <v>2230786.4149800004</v>
      </c>
      <c r="J30" s="13">
        <v>2378038.8353500008</v>
      </c>
      <c r="K30" s="13">
        <f t="shared" si="6"/>
        <v>2292725.7805200014</v>
      </c>
      <c r="L30" s="133">
        <f t="shared" ref="L30:L34" si="41">(K30-J30)*100/J30</f>
        <v>-3.5875383346060001</v>
      </c>
      <c r="M30" s="133">
        <f t="shared" ref="M30:M34" si="42">(K30-B30)*100/B30</f>
        <v>14.276180617746551</v>
      </c>
      <c r="P30" s="3">
        <v>2042149198.1300011</v>
      </c>
      <c r="Q30" s="3">
        <v>115507019</v>
      </c>
      <c r="R30" s="3">
        <f>P30-Q30</f>
        <v>1926642179.1300011</v>
      </c>
      <c r="S30" s="3">
        <f t="shared" ref="S30:S39" si="43">R30/1000</f>
        <v>1926642.179130001</v>
      </c>
      <c r="U30" s="3">
        <v>2131199809.8899999</v>
      </c>
      <c r="V30" s="3">
        <v>124897387</v>
      </c>
      <c r="W30" s="3">
        <f>U30-V30</f>
        <v>2006302422.8899999</v>
      </c>
      <c r="X30" s="3">
        <f>W30/1000</f>
        <v>2006302.4228899998</v>
      </c>
      <c r="Z30" s="3">
        <v>2187410005.1999998</v>
      </c>
      <c r="AA30" s="161">
        <v>143572836.36000001</v>
      </c>
      <c r="AB30" s="3">
        <f>Z30-AA30</f>
        <v>2043837168.8399997</v>
      </c>
      <c r="AC30" s="3">
        <f>AB30/1000</f>
        <v>2043837.1688399997</v>
      </c>
      <c r="AE30" s="3">
        <v>2193145346.3900003</v>
      </c>
      <c r="AF30" s="3">
        <v>163711433.16</v>
      </c>
      <c r="AG30" s="3">
        <f>AE30-AF30</f>
        <v>2029433913.2300003</v>
      </c>
      <c r="AH30" s="3">
        <f>AG30/1000</f>
        <v>2029433.9132300003</v>
      </c>
      <c r="AJ30" s="3">
        <v>2183035460.2199998</v>
      </c>
      <c r="AK30" s="3">
        <v>165316290.24000001</v>
      </c>
      <c r="AL30" s="3">
        <f t="shared" si="9"/>
        <v>2017719169.9799998</v>
      </c>
      <c r="AM30" s="3">
        <f t="shared" si="10"/>
        <v>2017719.1699799998</v>
      </c>
      <c r="AO30" s="3">
        <v>2248377803.3499999</v>
      </c>
      <c r="AP30" s="3">
        <v>151257801.94999999</v>
      </c>
      <c r="AQ30" s="3">
        <f t="shared" si="11"/>
        <v>2097120001.3999999</v>
      </c>
      <c r="AR30" s="3">
        <f t="shared" si="12"/>
        <v>2097120.0014</v>
      </c>
      <c r="AT30" s="3">
        <v>2308166515.0338941</v>
      </c>
      <c r="AU30" s="3">
        <v>146230763.0238941</v>
      </c>
      <c r="AV30" s="3">
        <f t="shared" ref="AV30:AV34" si="44">AT30-AU30</f>
        <v>2161935752.0099998</v>
      </c>
      <c r="AW30" s="3">
        <f t="shared" ref="AW30" si="45">AV30/1000</f>
        <v>2161935.7520099999</v>
      </c>
      <c r="AY30" s="3">
        <v>2347535220.5488186</v>
      </c>
      <c r="AZ30" s="3">
        <v>153961381.81881812</v>
      </c>
      <c r="BA30" s="3">
        <f t="shared" ref="BA30" si="46">AY30-AZ30</f>
        <v>2193573838.7300005</v>
      </c>
      <c r="BB30" s="3">
        <f t="shared" ref="BB30" si="47">BA30/1000</f>
        <v>2193573.8387300004</v>
      </c>
      <c r="BD30" s="3">
        <v>2384788496.9800005</v>
      </c>
      <c r="BE30" s="3">
        <v>154002082</v>
      </c>
      <c r="BF30" s="3">
        <f t="shared" ref="BF30" si="48">BD30-BE30</f>
        <v>2230786414.9800005</v>
      </c>
      <c r="BG30" s="3">
        <f t="shared" ref="BG30" si="49">BF30/1000</f>
        <v>2230786.4149800004</v>
      </c>
      <c r="BI30" s="3">
        <v>2529584705.3500009</v>
      </c>
      <c r="BJ30" s="3">
        <v>151545870</v>
      </c>
      <c r="BK30" s="3">
        <f t="shared" si="19"/>
        <v>2378038835.3500009</v>
      </c>
      <c r="BL30" s="3">
        <f t="shared" ref="BL30:BL34" si="50">BK30/1000</f>
        <v>2378038.8353500008</v>
      </c>
      <c r="BN30" s="3">
        <v>2446525348.5200014</v>
      </c>
      <c r="BO30" s="3">
        <v>153799568</v>
      </c>
      <c r="BP30" s="3">
        <f t="shared" si="21"/>
        <v>2292725780.5200014</v>
      </c>
      <c r="BQ30" s="3">
        <f t="shared" si="22"/>
        <v>2292725.7805200014</v>
      </c>
    </row>
    <row r="31" spans="1:69" x14ac:dyDescent="0.2">
      <c r="A31" s="1" t="s">
        <v>19</v>
      </c>
      <c r="B31" s="13">
        <v>1657020.5187899994</v>
      </c>
      <c r="C31" s="13">
        <v>1659544.2218000002</v>
      </c>
      <c r="D31" s="13">
        <v>1604147.5851799999</v>
      </c>
      <c r="E31" s="13">
        <v>1551964.9808399999</v>
      </c>
      <c r="F31" s="13">
        <v>1649119.6755700002</v>
      </c>
      <c r="G31" s="13">
        <v>1656088.90102</v>
      </c>
      <c r="H31" s="13">
        <v>1758093.94151</v>
      </c>
      <c r="I31" s="13">
        <v>1811891.8598100003</v>
      </c>
      <c r="J31" s="13">
        <v>1866683.51351</v>
      </c>
      <c r="K31" s="13">
        <f t="shared" si="6"/>
        <v>1810681.8777600001</v>
      </c>
      <c r="L31" s="133">
        <f t="shared" si="41"/>
        <v>-3.0000605536338494</v>
      </c>
      <c r="M31" s="133">
        <f t="shared" si="42"/>
        <v>9.2733528177555851</v>
      </c>
      <c r="P31" s="3">
        <v>1755513547.5599997</v>
      </c>
      <c r="Q31" s="3">
        <v>79744401</v>
      </c>
      <c r="R31" s="3">
        <f>P31-Q31</f>
        <v>1675769146.5599997</v>
      </c>
      <c r="S31" s="3">
        <f t="shared" si="43"/>
        <v>1675769.1465599998</v>
      </c>
      <c r="U31" s="3">
        <v>1747163549.7899995</v>
      </c>
      <c r="V31" s="3">
        <v>90143031</v>
      </c>
      <c r="W31" s="3">
        <f>U31-V31</f>
        <v>1657020518.7899995</v>
      </c>
      <c r="X31" s="3">
        <f>W31/1000</f>
        <v>1657020.5187899994</v>
      </c>
      <c r="Z31" s="3">
        <v>1766759542.4700003</v>
      </c>
      <c r="AA31" s="161">
        <v>107215320.67</v>
      </c>
      <c r="AB31" s="3">
        <f>Z31-AA31</f>
        <v>1659544221.8000002</v>
      </c>
      <c r="AC31" s="3">
        <f>AB31/1000</f>
        <v>1659544.2218000002</v>
      </c>
      <c r="AE31" s="3">
        <v>1725020778.1799998</v>
      </c>
      <c r="AF31" s="3">
        <v>120873193</v>
      </c>
      <c r="AG31" s="3">
        <f>AE31-AF31</f>
        <v>1604147585.1799998</v>
      </c>
      <c r="AH31" s="3">
        <f>AG31/1000</f>
        <v>1604147.5851799999</v>
      </c>
      <c r="AJ31" s="3">
        <v>1670401396.3999999</v>
      </c>
      <c r="AK31" s="3">
        <v>118436415.56</v>
      </c>
      <c r="AL31" s="3">
        <f t="shared" si="9"/>
        <v>1551964980.8399999</v>
      </c>
      <c r="AM31" s="3">
        <f t="shared" si="10"/>
        <v>1551964.9808399999</v>
      </c>
      <c r="AO31" s="3">
        <v>1755484197.1900001</v>
      </c>
      <c r="AP31" s="3">
        <v>106364521.62</v>
      </c>
      <c r="AQ31" s="3">
        <f t="shared" si="11"/>
        <v>1649119675.5700002</v>
      </c>
      <c r="AR31" s="3">
        <f t="shared" si="12"/>
        <v>1649119.6755700002</v>
      </c>
      <c r="AT31" s="3">
        <v>1752220452.8541059</v>
      </c>
      <c r="AU31" s="3">
        <v>96131551.834106028</v>
      </c>
      <c r="AV31" s="3">
        <f t="shared" si="44"/>
        <v>1656088901.02</v>
      </c>
      <c r="AW31" s="3">
        <f t="shared" si="26"/>
        <v>1656088.90102</v>
      </c>
      <c r="AY31" s="3">
        <v>1852973831.4942291</v>
      </c>
      <c r="AZ31" s="3">
        <v>94879889.984228984</v>
      </c>
      <c r="BA31" s="3">
        <f t="shared" si="27"/>
        <v>1758093941.51</v>
      </c>
      <c r="BB31" s="3">
        <f t="shared" si="28"/>
        <v>1758093.94151</v>
      </c>
      <c r="BD31" s="3">
        <v>1911266309.8100002</v>
      </c>
      <c r="BE31" s="3">
        <v>99374450</v>
      </c>
      <c r="BF31" s="3">
        <f t="shared" si="29"/>
        <v>1811891859.8100002</v>
      </c>
      <c r="BG31" s="3">
        <f t="shared" si="30"/>
        <v>1811891.8598100003</v>
      </c>
      <c r="BI31" s="3">
        <v>1972920873.51</v>
      </c>
      <c r="BJ31" s="3">
        <v>106237360</v>
      </c>
      <c r="BK31" s="3">
        <f t="shared" si="19"/>
        <v>1866683513.51</v>
      </c>
      <c r="BL31" s="3">
        <f t="shared" si="50"/>
        <v>1866683.51351</v>
      </c>
      <c r="BN31" s="3">
        <v>1920853348.76</v>
      </c>
      <c r="BO31" s="3">
        <v>110171471</v>
      </c>
      <c r="BP31" s="3">
        <f t="shared" si="21"/>
        <v>1810681877.76</v>
      </c>
      <c r="BQ31" s="3">
        <f t="shared" si="22"/>
        <v>1810681.8777600001</v>
      </c>
    </row>
    <row r="32" spans="1:69" x14ac:dyDescent="0.2">
      <c r="A32" s="1" t="s">
        <v>20</v>
      </c>
      <c r="B32" s="13">
        <v>82881.189349999971</v>
      </c>
      <c r="C32" s="13">
        <v>84732.288849999997</v>
      </c>
      <c r="D32" s="13">
        <v>84861.810169999982</v>
      </c>
      <c r="E32" s="13">
        <v>80211.067710000003</v>
      </c>
      <c r="F32" s="13">
        <v>83064.4372</v>
      </c>
      <c r="G32" s="13">
        <v>85445.222610000012</v>
      </c>
      <c r="H32" s="13">
        <v>90068.887780000034</v>
      </c>
      <c r="I32" s="13">
        <v>90462.06498000001</v>
      </c>
      <c r="J32" s="13">
        <v>93015.607310000021</v>
      </c>
      <c r="K32" s="13">
        <f t="shared" si="6"/>
        <v>89465.050900000002</v>
      </c>
      <c r="L32" s="133">
        <f t="shared" si="41"/>
        <v>-3.8171619932199294</v>
      </c>
      <c r="M32" s="133">
        <f t="shared" si="42"/>
        <v>7.943734400573045</v>
      </c>
      <c r="P32" s="3">
        <v>82468978.599999994</v>
      </c>
      <c r="Q32" s="3">
        <v>4503138</v>
      </c>
      <c r="R32" s="3">
        <f>P32-Q32</f>
        <v>77965840.599999994</v>
      </c>
      <c r="S32" s="3">
        <f t="shared" si="43"/>
        <v>77965.840599999996</v>
      </c>
      <c r="U32" s="3">
        <v>87597406.349999964</v>
      </c>
      <c r="V32" s="3">
        <v>4716217</v>
      </c>
      <c r="W32" s="3">
        <f>U32-V32</f>
        <v>82881189.349999964</v>
      </c>
      <c r="X32" s="3">
        <f>W32/1000</f>
        <v>82881.189349999971</v>
      </c>
      <c r="Z32" s="3">
        <v>90188107.289999992</v>
      </c>
      <c r="AA32" s="161">
        <v>5455818.4400000004</v>
      </c>
      <c r="AB32" s="3">
        <f>Z32-AA32</f>
        <v>84732288.849999994</v>
      </c>
      <c r="AC32" s="3">
        <f>AB32/1000</f>
        <v>84732.288849999997</v>
      </c>
      <c r="AE32" s="3">
        <v>91097227.729999989</v>
      </c>
      <c r="AF32" s="3">
        <v>6235417.5600000005</v>
      </c>
      <c r="AG32" s="3">
        <f>AE32-AF32</f>
        <v>84861810.169999987</v>
      </c>
      <c r="AH32" s="3">
        <f>AG32/1000</f>
        <v>84861.810169999982</v>
      </c>
      <c r="AJ32" s="3">
        <v>86692719.590000004</v>
      </c>
      <c r="AK32" s="3">
        <v>6481651.8799999999</v>
      </c>
      <c r="AL32" s="3">
        <f t="shared" si="9"/>
        <v>80211067.710000008</v>
      </c>
      <c r="AM32" s="3">
        <f t="shared" si="10"/>
        <v>80211.067710000003</v>
      </c>
      <c r="AO32" s="3">
        <v>89163309.189999998</v>
      </c>
      <c r="AP32" s="3">
        <v>6098871.9900000002</v>
      </c>
      <c r="AQ32" s="3">
        <f t="shared" si="11"/>
        <v>83064437.200000003</v>
      </c>
      <c r="AR32" s="3">
        <f t="shared" si="12"/>
        <v>83064.4372</v>
      </c>
      <c r="AT32" s="3">
        <v>91158573.427724421</v>
      </c>
      <c r="AU32" s="3">
        <v>5713350.8177244104</v>
      </c>
      <c r="AV32" s="3">
        <f t="shared" si="44"/>
        <v>85445222.610000014</v>
      </c>
      <c r="AW32" s="3">
        <f t="shared" si="26"/>
        <v>85445.222610000012</v>
      </c>
      <c r="AY32" s="3">
        <v>95738429.972639754</v>
      </c>
      <c r="AZ32" s="3">
        <v>5669542.1926397188</v>
      </c>
      <c r="BA32" s="3">
        <f t="shared" si="27"/>
        <v>90068887.780000031</v>
      </c>
      <c r="BB32" s="3">
        <f t="shared" si="28"/>
        <v>90068.887780000034</v>
      </c>
      <c r="BD32" s="3">
        <v>96280911.980000004</v>
      </c>
      <c r="BE32" s="3">
        <v>5818847</v>
      </c>
      <c r="BF32" s="3">
        <f t="shared" si="29"/>
        <v>90462064.980000004</v>
      </c>
      <c r="BG32" s="3">
        <f t="shared" si="30"/>
        <v>90462.06498000001</v>
      </c>
      <c r="BI32" s="3">
        <v>98862837.310000017</v>
      </c>
      <c r="BJ32" s="3">
        <v>5847230</v>
      </c>
      <c r="BK32" s="3">
        <f t="shared" si="19"/>
        <v>93015607.310000017</v>
      </c>
      <c r="BL32" s="3">
        <f t="shared" si="50"/>
        <v>93015.607310000021</v>
      </c>
      <c r="BN32" s="3">
        <v>95405339.900000006</v>
      </c>
      <c r="BO32" s="3">
        <v>5940289</v>
      </c>
      <c r="BP32" s="3">
        <f t="shared" si="21"/>
        <v>89465050.900000006</v>
      </c>
      <c r="BQ32" s="3">
        <f t="shared" si="22"/>
        <v>89465.050900000002</v>
      </c>
    </row>
    <row r="33" spans="1:69" x14ac:dyDescent="0.2">
      <c r="A33" s="1" t="s">
        <v>21</v>
      </c>
      <c r="B33" s="13">
        <v>183531.43567000001</v>
      </c>
      <c r="C33" s="13">
        <v>195626.52916000001</v>
      </c>
      <c r="D33" s="13">
        <v>190932.47046999997</v>
      </c>
      <c r="E33" s="13">
        <v>189540.70642000006</v>
      </c>
      <c r="F33" s="13">
        <v>198782.72688000006</v>
      </c>
      <c r="G33" s="13">
        <v>204675.63179000001</v>
      </c>
      <c r="H33" s="13">
        <v>201435.76082000005</v>
      </c>
      <c r="I33" s="13">
        <v>210544.78580000004</v>
      </c>
      <c r="J33" s="13">
        <v>220199.35815000001</v>
      </c>
      <c r="K33" s="13">
        <f t="shared" si="6"/>
        <v>209620.05728000001</v>
      </c>
      <c r="L33" s="133">
        <f t="shared" si="41"/>
        <v>-4.8044194855433586</v>
      </c>
      <c r="M33" s="133">
        <f t="shared" si="42"/>
        <v>14.214797326006229</v>
      </c>
      <c r="P33" s="3">
        <v>181042940.19</v>
      </c>
      <c r="Q33" s="3">
        <v>10058740</v>
      </c>
      <c r="R33" s="3">
        <f>P33-Q33</f>
        <v>170984200.19</v>
      </c>
      <c r="S33" s="3">
        <f t="shared" si="43"/>
        <v>170984.20019</v>
      </c>
      <c r="U33" s="3">
        <v>194367532.67000002</v>
      </c>
      <c r="V33" s="3">
        <v>10836097</v>
      </c>
      <c r="W33" s="3">
        <f>U33-V33</f>
        <v>183531435.67000002</v>
      </c>
      <c r="X33" s="3">
        <f>W33/1000</f>
        <v>183531.43567000001</v>
      </c>
      <c r="Z33" s="3">
        <v>208060203.88</v>
      </c>
      <c r="AA33" s="161">
        <v>12433674.720000001</v>
      </c>
      <c r="AB33" s="3">
        <f>Z33-AA33</f>
        <v>195626529.16</v>
      </c>
      <c r="AC33" s="3">
        <f>AB33/1000</f>
        <v>195626.52916000001</v>
      </c>
      <c r="AE33" s="3">
        <v>205031592.87999997</v>
      </c>
      <c r="AF33" s="3">
        <v>14099122.41</v>
      </c>
      <c r="AG33" s="3">
        <f>AE33-AF33</f>
        <v>190932470.46999997</v>
      </c>
      <c r="AH33" s="3">
        <f>AG33/1000</f>
        <v>190932.47046999997</v>
      </c>
      <c r="AJ33" s="3">
        <v>203854528.77000004</v>
      </c>
      <c r="AK33" s="3">
        <v>14313822.35</v>
      </c>
      <c r="AL33" s="3">
        <f t="shared" si="9"/>
        <v>189540706.42000005</v>
      </c>
      <c r="AM33" s="3">
        <f t="shared" si="10"/>
        <v>189540.70642000006</v>
      </c>
      <c r="AO33" s="3">
        <v>212588761.22000006</v>
      </c>
      <c r="AP33" s="3">
        <v>13806034.34</v>
      </c>
      <c r="AQ33" s="3">
        <f t="shared" si="11"/>
        <v>198782726.88000005</v>
      </c>
      <c r="AR33" s="3">
        <f t="shared" si="12"/>
        <v>198782.72688000006</v>
      </c>
      <c r="AT33" s="3">
        <v>217734457.9405596</v>
      </c>
      <c r="AU33" s="3">
        <v>13058826.150559589</v>
      </c>
      <c r="AV33" s="3">
        <f t="shared" si="44"/>
        <v>204675631.79000002</v>
      </c>
      <c r="AW33" s="3">
        <f t="shared" si="26"/>
        <v>204675.63179000001</v>
      </c>
      <c r="AY33" s="3">
        <v>214790299.34199655</v>
      </c>
      <c r="AZ33" s="3">
        <v>13354538.521996494</v>
      </c>
      <c r="BA33" s="3">
        <f t="shared" si="27"/>
        <v>201435760.82000005</v>
      </c>
      <c r="BB33" s="3">
        <f t="shared" si="28"/>
        <v>201435.76082000005</v>
      </c>
      <c r="BD33" s="3">
        <v>223703807.80000004</v>
      </c>
      <c r="BE33" s="3">
        <v>13159022</v>
      </c>
      <c r="BF33" s="3">
        <f t="shared" si="29"/>
        <v>210544785.80000004</v>
      </c>
      <c r="BG33" s="3">
        <f t="shared" si="30"/>
        <v>210544.78580000004</v>
      </c>
      <c r="BI33" s="3">
        <v>232507618.15000001</v>
      </c>
      <c r="BJ33" s="3">
        <v>12308260</v>
      </c>
      <c r="BK33" s="3">
        <f t="shared" si="19"/>
        <v>220199358.15000001</v>
      </c>
      <c r="BL33" s="3">
        <f t="shared" si="50"/>
        <v>220199.35815000001</v>
      </c>
      <c r="BN33" s="3">
        <v>222553671.28</v>
      </c>
      <c r="BO33" s="3">
        <v>12933614</v>
      </c>
      <c r="BP33" s="3">
        <f t="shared" si="21"/>
        <v>209620057.28</v>
      </c>
      <c r="BQ33" s="3">
        <f t="shared" si="22"/>
        <v>209620.05728000001</v>
      </c>
    </row>
    <row r="34" spans="1:69" x14ac:dyDescent="0.2">
      <c r="A34" s="1" t="s">
        <v>22</v>
      </c>
      <c r="B34" s="13">
        <v>39051.780039999998</v>
      </c>
      <c r="C34" s="13">
        <v>38756.911370000002</v>
      </c>
      <c r="D34" s="13">
        <v>37084.451800000003</v>
      </c>
      <c r="E34" s="13">
        <v>37339.143130000004</v>
      </c>
      <c r="F34" s="13">
        <v>37269.748910000002</v>
      </c>
      <c r="G34" s="13">
        <v>39148.419989999995</v>
      </c>
      <c r="H34" s="13">
        <v>42250.035160000007</v>
      </c>
      <c r="I34" s="13">
        <v>43190.926230000005</v>
      </c>
      <c r="J34" s="13">
        <v>43293.083319999998</v>
      </c>
      <c r="K34" s="13">
        <f t="shared" si="6"/>
        <v>43713.176980000004</v>
      </c>
      <c r="L34" s="133">
        <f t="shared" si="41"/>
        <v>0.97034821219567946</v>
      </c>
      <c r="M34" s="133">
        <f t="shared" si="42"/>
        <v>11.93645189854451</v>
      </c>
      <c r="P34" s="3">
        <v>40726485.109999999</v>
      </c>
      <c r="Q34" s="3">
        <v>1985392</v>
      </c>
      <c r="R34" s="3">
        <f>P34-Q34</f>
        <v>38741093.109999999</v>
      </c>
      <c r="S34" s="3">
        <f t="shared" si="43"/>
        <v>38741.093110000002</v>
      </c>
      <c r="U34" s="3">
        <v>41226080.039999999</v>
      </c>
      <c r="V34" s="3">
        <v>2174300</v>
      </c>
      <c r="W34" s="3">
        <f>U34-V34</f>
        <v>39051780.039999999</v>
      </c>
      <c r="X34" s="3">
        <f>W34/1000</f>
        <v>39051.780039999998</v>
      </c>
      <c r="Z34" s="3">
        <v>41219608.160000004</v>
      </c>
      <c r="AA34" s="161">
        <v>2462696.79</v>
      </c>
      <c r="AB34" s="3">
        <f>Z34-AA34</f>
        <v>38756911.370000005</v>
      </c>
      <c r="AC34" s="3">
        <f>AB34/1000</f>
        <v>38756.911370000002</v>
      </c>
      <c r="AE34" s="3">
        <v>39844515.400000006</v>
      </c>
      <c r="AF34" s="3">
        <v>2760063.6</v>
      </c>
      <c r="AG34" s="3">
        <f>AE34-AF34</f>
        <v>37084451.800000004</v>
      </c>
      <c r="AH34" s="3">
        <f>AG34/1000</f>
        <v>37084.451800000003</v>
      </c>
      <c r="AJ34" s="3">
        <v>39990634.190000005</v>
      </c>
      <c r="AK34" s="3">
        <v>2651491.06</v>
      </c>
      <c r="AL34" s="3">
        <f t="shared" si="9"/>
        <v>37339143.130000003</v>
      </c>
      <c r="AM34" s="3">
        <f t="shared" si="10"/>
        <v>37339.143130000004</v>
      </c>
      <c r="AO34" s="3">
        <v>39736337.340000004</v>
      </c>
      <c r="AP34" s="3">
        <v>2466588.4300000002</v>
      </c>
      <c r="AQ34" s="3">
        <f t="shared" si="11"/>
        <v>37269748.910000004</v>
      </c>
      <c r="AR34" s="3">
        <f t="shared" si="12"/>
        <v>37269.748910000002</v>
      </c>
      <c r="AT34" s="3">
        <v>41756225.802414261</v>
      </c>
      <c r="AU34" s="3">
        <v>2607805.8124142624</v>
      </c>
      <c r="AV34" s="3">
        <f t="shared" si="44"/>
        <v>39148419.989999995</v>
      </c>
      <c r="AW34" s="3">
        <f t="shared" si="26"/>
        <v>39148.419989999995</v>
      </c>
      <c r="AY34" s="3">
        <v>44803408.116618909</v>
      </c>
      <c r="AZ34" s="3">
        <v>2553372.9566189023</v>
      </c>
      <c r="BA34" s="3">
        <f t="shared" si="27"/>
        <v>42250035.160000004</v>
      </c>
      <c r="BB34" s="3">
        <f t="shared" si="28"/>
        <v>42250.035160000007</v>
      </c>
      <c r="BD34" s="3">
        <v>45728794.230000004</v>
      </c>
      <c r="BE34" s="3">
        <v>2537868</v>
      </c>
      <c r="BF34" s="3">
        <f t="shared" si="29"/>
        <v>43190926.230000004</v>
      </c>
      <c r="BG34" s="3">
        <f t="shared" si="30"/>
        <v>43190.926230000005</v>
      </c>
      <c r="BI34" s="3">
        <v>45849956.32</v>
      </c>
      <c r="BJ34" s="3">
        <v>2556873</v>
      </c>
      <c r="BK34" s="3">
        <f t="shared" si="19"/>
        <v>43293083.32</v>
      </c>
      <c r="BL34" s="3">
        <f t="shared" si="50"/>
        <v>43293.083319999998</v>
      </c>
      <c r="BN34" s="3">
        <v>46287362.980000004</v>
      </c>
      <c r="BO34" s="3">
        <v>2574186</v>
      </c>
      <c r="BP34" s="3">
        <f t="shared" si="21"/>
        <v>43713176.980000004</v>
      </c>
      <c r="BQ34" s="3">
        <f t="shared" si="22"/>
        <v>43713.176980000004</v>
      </c>
    </row>
    <row r="35" spans="1:69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3"/>
      <c r="M35" s="133"/>
      <c r="AA35" s="161"/>
    </row>
    <row r="36" spans="1:69" x14ac:dyDescent="0.2">
      <c r="A36" s="1" t="s">
        <v>23</v>
      </c>
      <c r="B36" s="13">
        <v>47173.194610000006</v>
      </c>
      <c r="C36" s="13">
        <v>49261.133349999996</v>
      </c>
      <c r="D36" s="13">
        <v>48989.402369999996</v>
      </c>
      <c r="E36" s="13">
        <v>47484.837780000002</v>
      </c>
      <c r="F36" s="13">
        <v>50275.307649999995</v>
      </c>
      <c r="G36" s="13">
        <v>51847.222679999992</v>
      </c>
      <c r="H36" s="13">
        <v>51273.867210000004</v>
      </c>
      <c r="I36" s="13">
        <v>53631.046039999994</v>
      </c>
      <c r="J36" s="13">
        <v>54265.189850000002</v>
      </c>
      <c r="K36" s="13">
        <f t="shared" si="6"/>
        <v>53067.092720000015</v>
      </c>
      <c r="L36" s="133">
        <f t="shared" ref="L36:L39" si="51">(K36-J36)*100/J36</f>
        <v>-2.207855778836803</v>
      </c>
      <c r="M36" s="133">
        <f t="shared" ref="M36:M39" si="52">(K36-B36)*100/B36</f>
        <v>12.494167839865973</v>
      </c>
      <c r="P36" s="3">
        <v>47685054.99000001</v>
      </c>
      <c r="Q36" s="3">
        <v>2774097</v>
      </c>
      <c r="R36" s="3">
        <f>P36-Q36</f>
        <v>44910957.99000001</v>
      </c>
      <c r="S36" s="3">
        <f t="shared" si="43"/>
        <v>44910.95799000001</v>
      </c>
      <c r="U36" s="3">
        <v>50060283.610000007</v>
      </c>
      <c r="V36" s="3">
        <v>2887089</v>
      </c>
      <c r="W36" s="3">
        <f>U36-V36</f>
        <v>47173194.610000007</v>
      </c>
      <c r="X36" s="3">
        <f>W36/1000</f>
        <v>47173.194610000006</v>
      </c>
      <c r="Z36" s="3">
        <v>52369625.549999997</v>
      </c>
      <c r="AA36" s="161">
        <v>3108492.2</v>
      </c>
      <c r="AB36" s="3">
        <f>Z36-AA36</f>
        <v>49261133.349999994</v>
      </c>
      <c r="AC36" s="3">
        <f>AB36/1000</f>
        <v>49261.133349999996</v>
      </c>
      <c r="AE36" s="3">
        <v>52530849.549999997</v>
      </c>
      <c r="AF36" s="3">
        <v>3541447.18</v>
      </c>
      <c r="AG36" s="3">
        <f>AE36-AF36</f>
        <v>48989402.369999997</v>
      </c>
      <c r="AH36" s="3">
        <f>AG36/1000</f>
        <v>48989.402369999996</v>
      </c>
      <c r="AJ36" s="3">
        <v>51113745.050000004</v>
      </c>
      <c r="AK36" s="3">
        <v>3628907.27</v>
      </c>
      <c r="AL36" s="3">
        <f t="shared" si="9"/>
        <v>47484837.780000001</v>
      </c>
      <c r="AM36" s="3">
        <f t="shared" si="10"/>
        <v>47484.837780000002</v>
      </c>
      <c r="AO36" s="3">
        <v>53667840.869999997</v>
      </c>
      <c r="AP36" s="3">
        <v>3392533.22</v>
      </c>
      <c r="AQ36" s="3">
        <f t="shared" si="11"/>
        <v>50275307.649999999</v>
      </c>
      <c r="AR36" s="3">
        <f t="shared" si="12"/>
        <v>50275.307649999995</v>
      </c>
      <c r="AT36" s="3">
        <v>55203809.430844329</v>
      </c>
      <c r="AU36" s="3">
        <v>3356586.7508443384</v>
      </c>
      <c r="AV36" s="3">
        <f t="shared" ref="AV36:AV39" si="53">AT36-AU36</f>
        <v>51847222.679999992</v>
      </c>
      <c r="AW36" s="3">
        <f t="shared" ref="AW36" si="54">AV36/1000</f>
        <v>51847.222679999992</v>
      </c>
      <c r="AY36" s="3">
        <v>54816018.695613742</v>
      </c>
      <c r="AZ36" s="3">
        <v>3542151.48561374</v>
      </c>
      <c r="BA36" s="3">
        <f t="shared" ref="BA36" si="55">AY36-AZ36</f>
        <v>51273867.210000001</v>
      </c>
      <c r="BB36" s="3">
        <f t="shared" ref="BB36" si="56">BA36/1000</f>
        <v>51273.867210000004</v>
      </c>
      <c r="BD36" s="3">
        <v>57035686.039999992</v>
      </c>
      <c r="BE36" s="3">
        <v>3404640</v>
      </c>
      <c r="BF36" s="3">
        <f t="shared" ref="BF36" si="57">BD36-BE36</f>
        <v>53631046.039999992</v>
      </c>
      <c r="BG36" s="3">
        <f t="shared" ref="BG36" si="58">BF36/1000</f>
        <v>53631.046039999994</v>
      </c>
      <c r="BI36" s="3">
        <v>57556253.850000001</v>
      </c>
      <c r="BJ36" s="3">
        <v>3291064</v>
      </c>
      <c r="BK36" s="3">
        <f t="shared" si="19"/>
        <v>54265189.850000001</v>
      </c>
      <c r="BL36" s="3">
        <f t="shared" ref="BL36:BL39" si="59">BK36/1000</f>
        <v>54265.189850000002</v>
      </c>
      <c r="BN36" s="3">
        <v>56395907.720000014</v>
      </c>
      <c r="BO36" s="3">
        <v>3328815</v>
      </c>
      <c r="BP36" s="3">
        <f t="shared" si="21"/>
        <v>53067092.720000014</v>
      </c>
      <c r="BQ36" s="3">
        <f t="shared" si="22"/>
        <v>53067.092720000015</v>
      </c>
    </row>
    <row r="37" spans="1:69" x14ac:dyDescent="0.2">
      <c r="A37" s="1" t="s">
        <v>24</v>
      </c>
      <c r="B37" s="13">
        <v>239699.79889000001</v>
      </c>
      <c r="C37" s="13">
        <v>248756.32440000001</v>
      </c>
      <c r="D37" s="13">
        <v>251711.08924</v>
      </c>
      <c r="E37" s="13">
        <v>258561.54364000002</v>
      </c>
      <c r="F37" s="13">
        <v>260630.31489999994</v>
      </c>
      <c r="G37" s="13">
        <v>266732.48432999995</v>
      </c>
      <c r="H37" s="13">
        <v>273157.35095999995</v>
      </c>
      <c r="I37" s="13">
        <v>276401.19311999995</v>
      </c>
      <c r="J37" s="13">
        <v>275898.17402000003</v>
      </c>
      <c r="K37" s="13">
        <f t="shared" si="6"/>
        <v>273594.42796999996</v>
      </c>
      <c r="L37" s="133">
        <f t="shared" si="51"/>
        <v>-0.83499865781390581</v>
      </c>
      <c r="M37" s="133">
        <f t="shared" si="52"/>
        <v>14.140449527683773</v>
      </c>
      <c r="P37" s="3">
        <v>244887477.20000002</v>
      </c>
      <c r="Q37" s="3">
        <v>12509313</v>
      </c>
      <c r="R37" s="3">
        <f>P37-Q37</f>
        <v>232378164.20000002</v>
      </c>
      <c r="S37" s="3">
        <f t="shared" si="43"/>
        <v>232378.16420000003</v>
      </c>
      <c r="U37" s="3">
        <v>253140846.89000002</v>
      </c>
      <c r="V37" s="3">
        <v>13441048</v>
      </c>
      <c r="W37" s="3">
        <f>U37-V37</f>
        <v>239699798.89000002</v>
      </c>
      <c r="X37" s="3">
        <f>W37/1000</f>
        <v>239699.79889000001</v>
      </c>
      <c r="Z37" s="3">
        <v>264255325.56</v>
      </c>
      <c r="AA37" s="161">
        <v>15499001.16</v>
      </c>
      <c r="AB37" s="3">
        <f>Z37-AA37</f>
        <v>248756324.40000001</v>
      </c>
      <c r="AC37" s="3">
        <f>AB37/1000</f>
        <v>248756.32440000001</v>
      </c>
      <c r="AE37" s="3">
        <v>269187901.06</v>
      </c>
      <c r="AF37" s="3">
        <v>17476811.82</v>
      </c>
      <c r="AG37" s="3">
        <f>AE37-AF37</f>
        <v>251711089.24000001</v>
      </c>
      <c r="AH37" s="3">
        <f>AG37/1000</f>
        <v>251711.08924</v>
      </c>
      <c r="AJ37" s="3">
        <v>277014514.17000002</v>
      </c>
      <c r="AK37" s="3">
        <v>18452970.530000001</v>
      </c>
      <c r="AL37" s="3">
        <f t="shared" si="9"/>
        <v>258561543.64000002</v>
      </c>
      <c r="AM37" s="3">
        <f t="shared" si="10"/>
        <v>258561.54364000002</v>
      </c>
      <c r="AO37" s="3">
        <v>277662713.67999995</v>
      </c>
      <c r="AP37" s="3">
        <v>17032398.780000001</v>
      </c>
      <c r="AQ37" s="3">
        <f t="shared" si="11"/>
        <v>260630314.89999995</v>
      </c>
      <c r="AR37" s="3">
        <f t="shared" si="12"/>
        <v>260630.31489999994</v>
      </c>
      <c r="AT37" s="3">
        <v>283829547.38058859</v>
      </c>
      <c r="AU37" s="3">
        <v>17097063.050588675</v>
      </c>
      <c r="AV37" s="3">
        <f t="shared" si="53"/>
        <v>266732484.32999992</v>
      </c>
      <c r="AW37" s="3">
        <f t="shared" si="26"/>
        <v>266732.48432999995</v>
      </c>
      <c r="AY37" s="3">
        <v>290486500.40010864</v>
      </c>
      <c r="AZ37" s="3">
        <v>17329149.440108642</v>
      </c>
      <c r="BA37" s="3">
        <f t="shared" si="27"/>
        <v>273157350.95999998</v>
      </c>
      <c r="BB37" s="3">
        <f t="shared" si="28"/>
        <v>273157.35095999995</v>
      </c>
      <c r="BD37" s="3">
        <v>293071647.11999995</v>
      </c>
      <c r="BE37" s="3">
        <v>16670454</v>
      </c>
      <c r="BF37" s="3">
        <f t="shared" si="29"/>
        <v>276401193.11999995</v>
      </c>
      <c r="BG37" s="3">
        <f t="shared" si="30"/>
        <v>276401.19311999995</v>
      </c>
      <c r="BI37" s="3">
        <v>292184856.02000004</v>
      </c>
      <c r="BJ37" s="3">
        <v>16286682</v>
      </c>
      <c r="BK37" s="3">
        <f t="shared" si="19"/>
        <v>275898174.02000004</v>
      </c>
      <c r="BL37" s="3">
        <f t="shared" si="59"/>
        <v>275898.17402000003</v>
      </c>
      <c r="BN37" s="3">
        <v>289987422.96999997</v>
      </c>
      <c r="BO37" s="3">
        <v>16392995</v>
      </c>
      <c r="BP37" s="3">
        <f t="shared" si="21"/>
        <v>273594427.96999997</v>
      </c>
      <c r="BQ37" s="3">
        <f t="shared" si="22"/>
        <v>273594.42796999996</v>
      </c>
    </row>
    <row r="38" spans="1:69" x14ac:dyDescent="0.2">
      <c r="A38" s="1" t="s">
        <v>25</v>
      </c>
      <c r="B38" s="13">
        <v>171070.73019000003</v>
      </c>
      <c r="C38" s="13">
        <v>174663.16193999999</v>
      </c>
      <c r="D38" s="13">
        <v>173221.13875000001</v>
      </c>
      <c r="E38" s="13">
        <v>167201.63373000003</v>
      </c>
      <c r="F38" s="13">
        <v>174506.72279999996</v>
      </c>
      <c r="G38" s="13">
        <v>175399.24354</v>
      </c>
      <c r="H38" s="13">
        <v>181374.42709999994</v>
      </c>
      <c r="I38" s="13">
        <v>189348.56464000006</v>
      </c>
      <c r="J38" s="13">
        <v>193574.78395999997</v>
      </c>
      <c r="K38" s="13">
        <f t="shared" si="6"/>
        <v>191200.46338</v>
      </c>
      <c r="L38" s="133">
        <f t="shared" si="51"/>
        <v>-1.226565016076989</v>
      </c>
      <c r="M38" s="133">
        <f t="shared" si="52"/>
        <v>11.766906686867381</v>
      </c>
      <c r="P38" s="3">
        <v>175327218.65000001</v>
      </c>
      <c r="Q38" s="3">
        <v>9495371</v>
      </c>
      <c r="R38" s="3">
        <f>P38-Q38</f>
        <v>165831847.65000001</v>
      </c>
      <c r="S38" s="3">
        <f t="shared" si="43"/>
        <v>165831.84765000001</v>
      </c>
      <c r="U38" s="3">
        <v>181461183.19000003</v>
      </c>
      <c r="V38" s="3">
        <v>10390453</v>
      </c>
      <c r="W38" s="3">
        <f>U38-V38</f>
        <v>171070730.19000003</v>
      </c>
      <c r="X38" s="3">
        <f>W38/1000</f>
        <v>171070.73019000003</v>
      </c>
      <c r="Z38" s="3">
        <v>186184084.37</v>
      </c>
      <c r="AA38" s="162">
        <v>11520922.43</v>
      </c>
      <c r="AB38" s="3">
        <f>Z38-AA38</f>
        <v>174663161.94</v>
      </c>
      <c r="AC38" s="3">
        <f>AB38/1000</f>
        <v>174663.16193999999</v>
      </c>
      <c r="AE38" s="3">
        <v>186269358.02000001</v>
      </c>
      <c r="AF38" s="3">
        <v>13048219.27</v>
      </c>
      <c r="AG38" s="3">
        <f>AE38-AF38</f>
        <v>173221138.75</v>
      </c>
      <c r="AH38" s="3">
        <f>AG38/1000</f>
        <v>173221.13875000001</v>
      </c>
      <c r="AJ38" s="3">
        <v>180296309.74000001</v>
      </c>
      <c r="AK38" s="3">
        <v>13094676.01</v>
      </c>
      <c r="AL38" s="3">
        <f t="shared" si="9"/>
        <v>167201633.73000002</v>
      </c>
      <c r="AM38" s="3">
        <f t="shared" si="10"/>
        <v>167201.63373000003</v>
      </c>
      <c r="AO38" s="3">
        <v>186335725.29999995</v>
      </c>
      <c r="AP38" s="3">
        <v>11829002.5</v>
      </c>
      <c r="AQ38" s="3">
        <f t="shared" si="11"/>
        <v>174506722.79999995</v>
      </c>
      <c r="AR38" s="3">
        <f t="shared" si="12"/>
        <v>174506.72279999996</v>
      </c>
      <c r="AT38" s="3">
        <v>186901168.67996651</v>
      </c>
      <c r="AU38" s="3">
        <v>11501925.139966529</v>
      </c>
      <c r="AV38" s="3">
        <f t="shared" si="53"/>
        <v>175399243.53999999</v>
      </c>
      <c r="AW38" s="3">
        <f t="shared" si="26"/>
        <v>175399.24354</v>
      </c>
      <c r="AY38" s="3">
        <v>193489637.63795808</v>
      </c>
      <c r="AZ38" s="3">
        <v>12115210.537958141</v>
      </c>
      <c r="BA38" s="3">
        <f t="shared" si="27"/>
        <v>181374427.09999993</v>
      </c>
      <c r="BB38" s="3">
        <f t="shared" si="28"/>
        <v>181374.42709999994</v>
      </c>
      <c r="BD38" s="3">
        <v>201283144.64000005</v>
      </c>
      <c r="BE38" s="3">
        <v>11934580</v>
      </c>
      <c r="BF38" s="3">
        <f t="shared" si="29"/>
        <v>189348564.64000005</v>
      </c>
      <c r="BG38" s="3">
        <f t="shared" si="30"/>
        <v>189348.56464000006</v>
      </c>
      <c r="BI38" s="3">
        <v>205228176.95999998</v>
      </c>
      <c r="BJ38" s="3">
        <v>11653393</v>
      </c>
      <c r="BK38" s="3">
        <f t="shared" si="19"/>
        <v>193574783.95999998</v>
      </c>
      <c r="BL38" s="3">
        <f t="shared" si="59"/>
        <v>193574.78395999997</v>
      </c>
      <c r="BN38" s="3">
        <v>203017586.38</v>
      </c>
      <c r="BO38" s="3">
        <v>11817123</v>
      </c>
      <c r="BP38" s="3">
        <f t="shared" si="21"/>
        <v>191200463.38</v>
      </c>
      <c r="BQ38" s="3">
        <f t="shared" si="22"/>
        <v>191200.46338</v>
      </c>
    </row>
    <row r="39" spans="1:69" x14ac:dyDescent="0.2">
      <c r="A39" s="15" t="s">
        <v>26</v>
      </c>
      <c r="B39" s="13">
        <v>95938.999120000022</v>
      </c>
      <c r="C39" s="13">
        <v>96359.727479999987</v>
      </c>
      <c r="D39" s="13">
        <v>97979.266210000045</v>
      </c>
      <c r="E39" s="13">
        <v>98493.825660000031</v>
      </c>
      <c r="F39" s="13">
        <v>98818.350189999997</v>
      </c>
      <c r="G39" s="13">
        <v>112897.00674000001</v>
      </c>
      <c r="H39" s="13">
        <v>104299.18753999998</v>
      </c>
      <c r="I39" s="13">
        <v>106334.86390000003</v>
      </c>
      <c r="J39" s="13">
        <v>107584.04259000006</v>
      </c>
      <c r="K39" s="13">
        <f t="shared" si="6"/>
        <v>104031.35428999999</v>
      </c>
      <c r="L39" s="133">
        <f t="shared" si="51"/>
        <v>-3.3022446586611998</v>
      </c>
      <c r="M39" s="133">
        <f t="shared" si="52"/>
        <v>8.4348963864820909</v>
      </c>
      <c r="P39" s="3">
        <v>96177302.820000023</v>
      </c>
      <c r="Q39" s="3">
        <v>5243341</v>
      </c>
      <c r="R39" s="3">
        <f>P39-Q39</f>
        <v>90933961.820000023</v>
      </c>
      <c r="S39" s="3">
        <f t="shared" si="43"/>
        <v>90933.961820000026</v>
      </c>
      <c r="U39" s="3">
        <v>101716563.12000002</v>
      </c>
      <c r="V39" s="3">
        <v>5777564</v>
      </c>
      <c r="W39" s="3">
        <f>U39-V39</f>
        <v>95938999.12000002</v>
      </c>
      <c r="X39" s="3">
        <f>W39/1000</f>
        <v>95938.999120000022</v>
      </c>
      <c r="Z39" s="3">
        <v>103102986.28999999</v>
      </c>
      <c r="AA39" s="163">
        <v>6743258.8099999996</v>
      </c>
      <c r="AB39" s="3">
        <f>Z39-AA39</f>
        <v>96359727.479999989</v>
      </c>
      <c r="AC39" s="3">
        <f>AB39/1000</f>
        <v>96359.727479999987</v>
      </c>
      <c r="AE39" s="3">
        <v>105647223.84000003</v>
      </c>
      <c r="AF39" s="3">
        <v>7667957.6299999999</v>
      </c>
      <c r="AG39" s="3">
        <f>AE39-AF39</f>
        <v>97979266.210000038</v>
      </c>
      <c r="AH39" s="3">
        <f>AG39/1000</f>
        <v>97979.266210000045</v>
      </c>
      <c r="AJ39" s="3">
        <v>105924461.37000002</v>
      </c>
      <c r="AK39" s="3">
        <v>7430635.71</v>
      </c>
      <c r="AL39" s="3">
        <f t="shared" si="9"/>
        <v>98493825.660000026</v>
      </c>
      <c r="AM39" s="3">
        <f t="shared" si="10"/>
        <v>98493.825660000031</v>
      </c>
      <c r="AO39" s="3">
        <v>105862262.45999999</v>
      </c>
      <c r="AP39" s="3">
        <v>7043912.2699999996</v>
      </c>
      <c r="AQ39" s="3">
        <f t="shared" si="11"/>
        <v>98818350.189999998</v>
      </c>
      <c r="AR39" s="3">
        <f t="shared" si="12"/>
        <v>98818.350189999997</v>
      </c>
      <c r="AT39" s="3">
        <v>119670050.0270671</v>
      </c>
      <c r="AU39" s="3">
        <v>6773043.2870670892</v>
      </c>
      <c r="AV39" s="3">
        <f t="shared" si="53"/>
        <v>112897006.74000001</v>
      </c>
      <c r="AW39" s="3">
        <f t="shared" si="26"/>
        <v>112897.00674000001</v>
      </c>
      <c r="AY39" s="3">
        <v>111089009.61844802</v>
      </c>
      <c r="AZ39" s="3">
        <v>6789822.078448032</v>
      </c>
      <c r="BA39" s="3">
        <f t="shared" si="27"/>
        <v>104299187.53999999</v>
      </c>
      <c r="BB39" s="3">
        <f t="shared" si="28"/>
        <v>104299.18753999998</v>
      </c>
      <c r="BD39" s="3">
        <v>112853772.51398528</v>
      </c>
      <c r="BE39" s="3">
        <v>6518908.6139852609</v>
      </c>
      <c r="BF39" s="3">
        <f t="shared" si="29"/>
        <v>106334863.90000002</v>
      </c>
      <c r="BG39" s="3">
        <f t="shared" si="30"/>
        <v>106334.86390000003</v>
      </c>
      <c r="BI39" s="3">
        <v>114093027.59000005</v>
      </c>
      <c r="BJ39" s="3">
        <v>6508985</v>
      </c>
      <c r="BK39" s="3">
        <f t="shared" si="19"/>
        <v>107584042.59000005</v>
      </c>
      <c r="BL39" s="3">
        <f t="shared" si="59"/>
        <v>107584.04259000006</v>
      </c>
      <c r="BN39" s="3">
        <v>110704343.28999999</v>
      </c>
      <c r="BO39" s="3">
        <v>6672989</v>
      </c>
      <c r="BP39" s="3">
        <f t="shared" si="21"/>
        <v>104031354.28999999</v>
      </c>
      <c r="BQ39" s="3">
        <f t="shared" si="22"/>
        <v>104031.35428999999</v>
      </c>
    </row>
    <row r="40" spans="1:69" x14ac:dyDescent="0.2">
      <c r="A40" s="1" t="s">
        <v>225</v>
      </c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</row>
    <row r="41" spans="1:69" x14ac:dyDescent="0.2">
      <c r="A41" s="1" t="s">
        <v>293</v>
      </c>
      <c r="B41" s="13"/>
      <c r="C41" s="13"/>
      <c r="D41" s="13"/>
      <c r="E41" s="13"/>
    </row>
    <row r="42" spans="1:69" x14ac:dyDescent="0.2">
      <c r="B42" s="13"/>
      <c r="C42" s="13"/>
      <c r="D42" s="13"/>
      <c r="E42" s="13"/>
    </row>
    <row r="45" spans="1:69" ht="15.75" x14ac:dyDescent="0.25">
      <c r="G45" s="42"/>
      <c r="H45" s="42"/>
      <c r="I45" s="42"/>
      <c r="J45" s="42"/>
      <c r="K45" s="42"/>
      <c r="L45" s="42"/>
      <c r="M45" s="42"/>
    </row>
    <row r="46" spans="1:69" ht="15.75" x14ac:dyDescent="0.25">
      <c r="G46" s="42"/>
      <c r="H46" s="42"/>
      <c r="I46" s="42"/>
      <c r="J46" s="42"/>
      <c r="K46" s="42"/>
      <c r="L46" s="42"/>
      <c r="M46" s="42"/>
    </row>
    <row r="47" spans="1:69" ht="15.75" x14ac:dyDescent="0.25">
      <c r="G47" s="42"/>
      <c r="H47" s="42"/>
      <c r="I47" s="42"/>
      <c r="J47" s="42"/>
      <c r="K47" s="42"/>
      <c r="L47" s="42"/>
      <c r="M47" s="42"/>
    </row>
    <row r="48" spans="1:69" ht="15.75" x14ac:dyDescent="0.25">
      <c r="G48" s="42"/>
      <c r="H48" s="42"/>
      <c r="I48" s="42"/>
      <c r="J48" s="42"/>
      <c r="K48" s="42"/>
      <c r="L48" s="42"/>
      <c r="M48" s="42"/>
    </row>
    <row r="49" spans="7:13" ht="15.75" x14ac:dyDescent="0.25">
      <c r="G49" s="42"/>
      <c r="H49" s="42"/>
      <c r="I49" s="42"/>
      <c r="J49" s="42"/>
      <c r="K49" s="42"/>
      <c r="L49" s="42"/>
      <c r="M49" s="42"/>
    </row>
    <row r="50" spans="7:13" ht="15.75" x14ac:dyDescent="0.25">
      <c r="G50" s="42"/>
      <c r="H50" s="42"/>
      <c r="I50" s="42"/>
      <c r="J50" s="42"/>
      <c r="K50" s="42"/>
      <c r="L50" s="42"/>
      <c r="M50" s="42"/>
    </row>
    <row r="51" spans="7:13" ht="15.75" x14ac:dyDescent="0.25">
      <c r="G51" s="42"/>
      <c r="H51" s="42"/>
      <c r="I51" s="42"/>
      <c r="J51" s="42"/>
      <c r="K51" s="42"/>
      <c r="L51" s="42"/>
      <c r="M51" s="42"/>
    </row>
    <row r="52" spans="7:13" ht="15.75" x14ac:dyDescent="0.25">
      <c r="G52" s="42"/>
      <c r="H52" s="42"/>
      <c r="I52" s="42"/>
      <c r="J52" s="42"/>
      <c r="K52" s="42"/>
      <c r="L52" s="42"/>
      <c r="M52" s="42"/>
    </row>
    <row r="53" spans="7:13" ht="15.75" x14ac:dyDescent="0.25">
      <c r="G53" s="42"/>
      <c r="H53" s="42"/>
      <c r="I53" s="42"/>
      <c r="J53" s="42"/>
      <c r="K53" s="42"/>
      <c r="L53" s="42"/>
      <c r="M53" s="42"/>
    </row>
    <row r="54" spans="7:13" ht="15.75" x14ac:dyDescent="0.25">
      <c r="G54" s="42"/>
      <c r="H54" s="42"/>
      <c r="I54" s="42"/>
      <c r="J54" s="42"/>
      <c r="K54" s="42"/>
      <c r="L54" s="42"/>
      <c r="M54" s="42"/>
    </row>
    <row r="55" spans="7:13" ht="15.75" x14ac:dyDescent="0.25">
      <c r="G55" s="42"/>
      <c r="H55" s="42"/>
      <c r="I55" s="42"/>
      <c r="J55" s="42"/>
      <c r="K55" s="42"/>
      <c r="L55" s="42"/>
      <c r="M55" s="42"/>
    </row>
    <row r="56" spans="7:13" ht="15.75" x14ac:dyDescent="0.25">
      <c r="G56" s="42"/>
      <c r="H56" s="42"/>
      <c r="I56" s="42"/>
      <c r="J56" s="42"/>
      <c r="K56" s="42"/>
      <c r="L56" s="42"/>
      <c r="M56" s="42"/>
    </row>
    <row r="57" spans="7:13" ht="15.75" x14ac:dyDescent="0.25">
      <c r="G57" s="42"/>
      <c r="H57" s="42"/>
      <c r="I57" s="42"/>
      <c r="J57" s="42"/>
      <c r="K57" s="42"/>
      <c r="L57" s="42"/>
      <c r="M57" s="42"/>
    </row>
    <row r="58" spans="7:13" ht="15.75" x14ac:dyDescent="0.25">
      <c r="G58" s="42"/>
      <c r="H58" s="42"/>
      <c r="I58" s="42"/>
      <c r="J58" s="42"/>
      <c r="K58" s="42"/>
      <c r="L58" s="42"/>
      <c r="M58" s="42"/>
    </row>
    <row r="59" spans="7:13" ht="15.75" x14ac:dyDescent="0.25">
      <c r="G59" s="42"/>
      <c r="H59" s="42"/>
      <c r="I59" s="42"/>
      <c r="J59" s="42"/>
      <c r="K59" s="42"/>
      <c r="L59" s="42"/>
      <c r="M59" s="42"/>
    </row>
    <row r="60" spans="7:13" ht="15.75" x14ac:dyDescent="0.25">
      <c r="G60" s="42"/>
      <c r="H60" s="42"/>
      <c r="I60" s="42"/>
      <c r="J60" s="42"/>
      <c r="K60" s="42"/>
      <c r="L60" s="42"/>
      <c r="M60" s="42"/>
    </row>
    <row r="61" spans="7:13" ht="15.75" x14ac:dyDescent="0.25">
      <c r="G61" s="42"/>
      <c r="H61" s="42"/>
      <c r="I61" s="42"/>
      <c r="J61" s="42"/>
      <c r="K61" s="42"/>
      <c r="L61" s="42"/>
      <c r="M61" s="42"/>
    </row>
    <row r="62" spans="7:13" ht="15.75" x14ac:dyDescent="0.25">
      <c r="G62" s="42"/>
      <c r="H62" s="42"/>
      <c r="I62" s="42"/>
      <c r="J62" s="42"/>
      <c r="K62" s="42"/>
      <c r="L62" s="42"/>
      <c r="M62" s="42"/>
    </row>
    <row r="63" spans="7:13" ht="15.75" x14ac:dyDescent="0.25">
      <c r="G63" s="42"/>
      <c r="H63" s="42"/>
      <c r="I63" s="42"/>
      <c r="J63" s="42"/>
      <c r="K63" s="42"/>
      <c r="L63" s="42"/>
      <c r="M63" s="42"/>
    </row>
    <row r="64" spans="7:13" ht="15.75" x14ac:dyDescent="0.25">
      <c r="G64" s="42"/>
      <c r="H64" s="42"/>
      <c r="I64" s="42"/>
      <c r="J64" s="42"/>
      <c r="K64" s="42"/>
      <c r="L64" s="42"/>
      <c r="M64" s="42"/>
    </row>
    <row r="65" spans="7:13" ht="15.75" x14ac:dyDescent="0.25">
      <c r="G65" s="42"/>
      <c r="H65" s="42"/>
      <c r="I65" s="42"/>
      <c r="J65" s="42"/>
      <c r="K65" s="42"/>
      <c r="L65" s="42"/>
      <c r="M65" s="42"/>
    </row>
    <row r="66" spans="7:13" ht="15.75" x14ac:dyDescent="0.25">
      <c r="G66" s="42"/>
      <c r="H66" s="42"/>
      <c r="I66" s="42"/>
      <c r="J66" s="42"/>
      <c r="K66" s="42"/>
      <c r="L66" s="42"/>
      <c r="M66" s="42"/>
    </row>
    <row r="67" spans="7:13" ht="15.75" x14ac:dyDescent="0.25">
      <c r="G67" s="42"/>
      <c r="H67" s="42"/>
      <c r="I67" s="42"/>
      <c r="J67" s="42"/>
      <c r="K67" s="42"/>
      <c r="L67" s="42"/>
      <c r="M67" s="42"/>
    </row>
    <row r="68" spans="7:13" ht="15.75" x14ac:dyDescent="0.25">
      <c r="G68" s="42"/>
      <c r="H68" s="42"/>
      <c r="I68" s="42"/>
      <c r="J68" s="42"/>
      <c r="K68" s="42"/>
      <c r="L68" s="42"/>
      <c r="M68" s="42"/>
    </row>
    <row r="69" spans="7:13" ht="15.75" x14ac:dyDescent="0.25">
      <c r="G69" s="42"/>
      <c r="H69" s="42"/>
      <c r="I69" s="42"/>
      <c r="J69" s="42"/>
      <c r="K69" s="42"/>
      <c r="L69" s="42"/>
      <c r="M69" s="42"/>
    </row>
    <row r="70" spans="7:13" ht="15.75" x14ac:dyDescent="0.25">
      <c r="G70" s="42"/>
      <c r="H70" s="42"/>
      <c r="I70" s="42"/>
      <c r="J70" s="42"/>
      <c r="K70" s="42"/>
      <c r="L70" s="42"/>
      <c r="M70" s="42"/>
    </row>
    <row r="71" spans="7:13" ht="15.75" x14ac:dyDescent="0.25">
      <c r="G71" s="42"/>
      <c r="H71" s="42"/>
      <c r="I71" s="42"/>
      <c r="J71" s="42"/>
      <c r="K71" s="42"/>
      <c r="L71" s="42"/>
      <c r="M71" s="42"/>
    </row>
    <row r="72" spans="7:13" ht="15.75" x14ac:dyDescent="0.25">
      <c r="G72" s="43"/>
      <c r="H72" s="42"/>
      <c r="I72" s="42"/>
      <c r="J72" s="42"/>
      <c r="K72" s="42"/>
      <c r="L72" s="42"/>
      <c r="M72" s="42"/>
    </row>
  </sheetData>
  <mergeCells count="13">
    <mergeCell ref="BN7:BQ7"/>
    <mergeCell ref="BI7:BL7"/>
    <mergeCell ref="BD7:BG7"/>
    <mergeCell ref="AY7:BB7"/>
    <mergeCell ref="AT7:AW7"/>
    <mergeCell ref="AO7:AR7"/>
    <mergeCell ref="AE7:AH7"/>
    <mergeCell ref="Z7:AC7"/>
    <mergeCell ref="A4:M4"/>
    <mergeCell ref="U7:X7"/>
    <mergeCell ref="L7:M7"/>
    <mergeCell ref="P7:S7"/>
    <mergeCell ref="AJ7:AM7"/>
  </mergeCells>
  <phoneticPr fontId="2" type="noConversion"/>
  <printOptions horizontalCentered="1"/>
  <pageMargins left="0.34" right="0.36" top="1" bottom="0.93" header="0.5" footer="0.52"/>
  <pageSetup scale="85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FF00"/>
  </sheetPr>
  <dimension ref="A1:CM74"/>
  <sheetViews>
    <sheetView topLeftCell="BX1" zoomScaleNormal="100" workbookViewId="0">
      <selection activeCell="CF30" sqref="CF30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375" style="1" customWidth="1"/>
    <col min="12" max="13" width="6.625" style="1" customWidth="1"/>
    <col min="14" max="14" width="10.875" style="3" customWidth="1"/>
    <col min="15" max="15" width="6.75" style="3" customWidth="1"/>
    <col min="16" max="16" width="12.625" style="3" customWidth="1"/>
    <col min="17" max="19" width="10" style="3" customWidth="1"/>
    <col min="20" max="20" width="12.375" style="3" customWidth="1"/>
    <col min="21" max="22" width="10" style="3"/>
    <col min="23" max="23" width="12.5" style="3" bestFit="1" customWidth="1"/>
    <col min="24" max="24" width="10" style="3"/>
    <col min="25" max="26" width="11.25" style="3" bestFit="1" customWidth="1"/>
    <col min="27" max="27" width="12.5" style="3" bestFit="1" customWidth="1"/>
    <col min="28" max="28" width="14.25" style="3" bestFit="1" customWidth="1"/>
    <col min="29" max="29" width="10" style="3" customWidth="1"/>
    <col min="30" max="30" width="12.5" style="3" bestFit="1" customWidth="1"/>
    <col min="31" max="31" width="10.25" style="3" bestFit="1" customWidth="1"/>
    <col min="32" max="32" width="11.25" style="3" bestFit="1" customWidth="1"/>
    <col min="33" max="33" width="11.75" style="3" customWidth="1"/>
    <col min="34" max="34" width="12.5" style="3" bestFit="1" customWidth="1"/>
    <col min="35" max="36" width="10" style="3"/>
    <col min="37" max="37" width="12.5" style="3" bestFit="1" customWidth="1"/>
    <col min="38" max="38" width="10" style="3"/>
    <col min="39" max="39" width="11.125" style="3" customWidth="1"/>
    <col min="40" max="40" width="10" style="3"/>
    <col min="41" max="41" width="12.5" style="3" bestFit="1" customWidth="1"/>
    <col min="42" max="42" width="10.5" style="3" customWidth="1"/>
    <col min="43" max="43" width="6.125" style="3" customWidth="1"/>
    <col min="44" max="44" width="13.375" style="3" customWidth="1"/>
    <col min="45" max="45" width="11.25" style="3" customWidth="1"/>
    <col min="46" max="47" width="10.625" style="3" customWidth="1"/>
    <col min="48" max="48" width="12.25" style="3" customWidth="1"/>
    <col min="49" max="52" width="10" style="3"/>
    <col min="53" max="53" width="11.25" style="3" bestFit="1" customWidth="1"/>
    <col min="54" max="57" width="10" style="3"/>
    <col min="58" max="58" width="11.375" style="3" customWidth="1"/>
    <col min="59" max="60" width="11.125" style="3" customWidth="1"/>
    <col min="61" max="68" width="10" style="3"/>
    <col min="69" max="69" width="11.375" style="3" customWidth="1"/>
    <col min="70" max="80" width="10" style="3"/>
    <col min="81" max="82" width="11.25" style="3" bestFit="1" customWidth="1"/>
    <col min="83" max="87" width="10" style="3"/>
    <col min="88" max="89" width="11.25" style="3" bestFit="1" customWidth="1"/>
    <col min="90" max="16384" width="10" style="3"/>
  </cols>
  <sheetData>
    <row r="1" spans="1:91" ht="15.75" customHeight="1" x14ac:dyDescent="0.2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AY1" s="240"/>
      <c r="BF1" s="230" t="s">
        <v>263</v>
      </c>
    </row>
    <row r="2" spans="1:9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1" x14ac:dyDescent="0.2">
      <c r="A3" s="68" t="s">
        <v>135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91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98"/>
    </row>
    <row r="5" spans="1:91" ht="13.5" thickBot="1" x14ac:dyDescent="0.25">
      <c r="N5" s="199"/>
      <c r="P5" s="308" t="s">
        <v>160</v>
      </c>
      <c r="Q5" s="308"/>
      <c r="R5" s="308"/>
      <c r="S5" s="308"/>
      <c r="T5" s="308"/>
      <c r="U5" s="308"/>
      <c r="W5" s="3" t="s">
        <v>172</v>
      </c>
      <c r="AD5" s="3" t="s">
        <v>186</v>
      </c>
      <c r="AK5" s="3" t="s">
        <v>212</v>
      </c>
      <c r="AR5" s="3" t="s">
        <v>232</v>
      </c>
      <c r="AY5" s="3" t="s">
        <v>241</v>
      </c>
      <c r="BF5" s="3" t="s">
        <v>248</v>
      </c>
      <c r="BM5" s="3" t="s">
        <v>258</v>
      </c>
      <c r="BT5" s="3" t="s">
        <v>270</v>
      </c>
      <c r="CA5" s="3" t="s">
        <v>279</v>
      </c>
      <c r="CH5" s="3" t="s">
        <v>296</v>
      </c>
    </row>
    <row r="6" spans="1:91" ht="13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99"/>
      <c r="P6" s="3" t="s">
        <v>113</v>
      </c>
      <c r="Q6" s="3" t="s">
        <v>113</v>
      </c>
      <c r="R6" s="3" t="s">
        <v>115</v>
      </c>
      <c r="S6" s="3" t="s">
        <v>115</v>
      </c>
      <c r="T6" s="309" t="s">
        <v>62</v>
      </c>
      <c r="U6" s="309" t="s">
        <v>116</v>
      </c>
      <c r="W6" s="3" t="s">
        <v>113</v>
      </c>
      <c r="X6" s="3" t="s">
        <v>113</v>
      </c>
      <c r="Y6" s="3" t="s">
        <v>115</v>
      </c>
      <c r="Z6" s="3" t="s">
        <v>115</v>
      </c>
      <c r="AA6" s="3" t="s">
        <v>62</v>
      </c>
      <c r="AB6" s="3" t="s">
        <v>116</v>
      </c>
      <c r="AD6" s="3" t="s">
        <v>113</v>
      </c>
      <c r="AE6" s="3" t="s">
        <v>113</v>
      </c>
      <c r="AF6" s="3" t="s">
        <v>115</v>
      </c>
      <c r="AG6" s="3" t="s">
        <v>115</v>
      </c>
      <c r="AH6" s="3" t="s">
        <v>62</v>
      </c>
      <c r="AI6" s="3" t="s">
        <v>116</v>
      </c>
      <c r="AK6" s="3" t="s">
        <v>113</v>
      </c>
      <c r="AL6" s="3" t="s">
        <v>113</v>
      </c>
      <c r="AM6" s="3" t="s">
        <v>115</v>
      </c>
      <c r="AN6" s="3" t="s">
        <v>115</v>
      </c>
      <c r="AO6" s="185" t="s">
        <v>62</v>
      </c>
      <c r="AP6" s="307" t="s">
        <v>116</v>
      </c>
      <c r="AQ6" s="201"/>
      <c r="AR6" s="3" t="s">
        <v>113</v>
      </c>
      <c r="AS6" s="3" t="s">
        <v>113</v>
      </c>
      <c r="AT6" s="3" t="s">
        <v>115</v>
      </c>
      <c r="AU6" s="3" t="s">
        <v>115</v>
      </c>
      <c r="AV6" s="200" t="s">
        <v>62</v>
      </c>
      <c r="AW6" s="307" t="s">
        <v>116</v>
      </c>
      <c r="AY6" s="3" t="s">
        <v>113</v>
      </c>
      <c r="AZ6" s="3" t="s">
        <v>113</v>
      </c>
      <c r="BA6" s="3" t="s">
        <v>115</v>
      </c>
      <c r="BB6" s="3" t="s">
        <v>115</v>
      </c>
      <c r="BC6" s="215" t="s">
        <v>62</v>
      </c>
      <c r="BD6" s="307" t="s">
        <v>116</v>
      </c>
      <c r="BF6" s="3" t="s">
        <v>113</v>
      </c>
      <c r="BG6" s="3" t="s">
        <v>113</v>
      </c>
      <c r="BH6" s="3" t="s">
        <v>115</v>
      </c>
      <c r="BI6" s="3" t="s">
        <v>115</v>
      </c>
      <c r="BJ6" s="3" t="s">
        <v>62</v>
      </c>
      <c r="BK6" s="306" t="s">
        <v>116</v>
      </c>
      <c r="BM6" s="3" t="s">
        <v>113</v>
      </c>
      <c r="BN6" s="3" t="s">
        <v>113</v>
      </c>
      <c r="BO6" s="3" t="s">
        <v>115</v>
      </c>
      <c r="BP6" s="3" t="s">
        <v>115</v>
      </c>
      <c r="BQ6" s="3" t="s">
        <v>62</v>
      </c>
      <c r="BR6" s="3" t="s">
        <v>116</v>
      </c>
      <c r="BT6" s="3" t="s">
        <v>113</v>
      </c>
      <c r="BU6" s="3" t="s">
        <v>113</v>
      </c>
      <c r="BV6" s="3" t="s">
        <v>115</v>
      </c>
      <c r="BW6" s="3" t="s">
        <v>115</v>
      </c>
      <c r="BX6" s="3" t="s">
        <v>62</v>
      </c>
      <c r="BY6" s="3" t="s">
        <v>116</v>
      </c>
      <c r="CA6" s="3" t="s">
        <v>113</v>
      </c>
      <c r="CB6" s="3" t="s">
        <v>113</v>
      </c>
      <c r="CC6" s="3" t="s">
        <v>115</v>
      </c>
      <c r="CD6" s="3" t="s">
        <v>115</v>
      </c>
      <c r="CE6" s="3" t="s">
        <v>62</v>
      </c>
      <c r="CF6" s="3" t="s">
        <v>116</v>
      </c>
      <c r="CH6" s="3" t="s">
        <v>113</v>
      </c>
      <c r="CI6" s="3" t="s">
        <v>113</v>
      </c>
      <c r="CJ6" s="3" t="s">
        <v>115</v>
      </c>
      <c r="CK6" s="3" t="s">
        <v>115</v>
      </c>
      <c r="CL6" s="3" t="s">
        <v>62</v>
      </c>
      <c r="CM6" s="3" t="s">
        <v>116</v>
      </c>
    </row>
    <row r="7" spans="1:91" ht="13.5" thickBot="1" x14ac:dyDescent="0.25">
      <c r="A7" s="7"/>
      <c r="L7" s="298" t="s">
        <v>27</v>
      </c>
      <c r="M7" s="298"/>
      <c r="N7" s="197"/>
      <c r="P7" s="3" t="s">
        <v>114</v>
      </c>
      <c r="Q7" s="3" t="s">
        <v>136</v>
      </c>
      <c r="R7" s="3" t="s">
        <v>147</v>
      </c>
      <c r="S7" s="3" t="s">
        <v>128</v>
      </c>
      <c r="T7" s="310"/>
      <c r="U7" s="311"/>
      <c r="W7" s="3" t="s">
        <v>114</v>
      </c>
      <c r="X7" s="3" t="s">
        <v>136</v>
      </c>
      <c r="Y7" s="3" t="s">
        <v>147</v>
      </c>
      <c r="Z7" s="3" t="s">
        <v>128</v>
      </c>
      <c r="AD7" s="3" t="s">
        <v>114</v>
      </c>
      <c r="AE7" s="3" t="s">
        <v>136</v>
      </c>
      <c r="AF7" s="3" t="s">
        <v>147</v>
      </c>
      <c r="AG7" s="3" t="s">
        <v>128</v>
      </c>
      <c r="AK7" s="3" t="s">
        <v>114</v>
      </c>
      <c r="AL7" s="3" t="s">
        <v>136</v>
      </c>
      <c r="AM7" s="3" t="s">
        <v>147</v>
      </c>
      <c r="AN7" s="3" t="s">
        <v>128</v>
      </c>
      <c r="AP7" s="307"/>
      <c r="AQ7" s="201"/>
      <c r="AR7" s="3" t="s">
        <v>114</v>
      </c>
      <c r="AS7" s="3" t="s">
        <v>136</v>
      </c>
      <c r="AT7" s="3" t="s">
        <v>147</v>
      </c>
      <c r="AU7" s="3" t="s">
        <v>128</v>
      </c>
      <c r="AW7" s="307"/>
      <c r="AY7" s="3" t="s">
        <v>114</v>
      </c>
      <c r="AZ7" s="3" t="s">
        <v>136</v>
      </c>
      <c r="BA7" s="3" t="s">
        <v>147</v>
      </c>
      <c r="BB7" s="3" t="s">
        <v>128</v>
      </c>
      <c r="BD7" s="307"/>
      <c r="BF7" s="3" t="s">
        <v>114</v>
      </c>
      <c r="BG7" s="3" t="s">
        <v>136</v>
      </c>
      <c r="BH7" s="3" t="s">
        <v>147</v>
      </c>
      <c r="BI7" s="3" t="s">
        <v>128</v>
      </c>
      <c r="BK7" s="306"/>
      <c r="BM7" s="3" t="s">
        <v>114</v>
      </c>
      <c r="BN7" s="3" t="s">
        <v>136</v>
      </c>
      <c r="BO7" s="3" t="s">
        <v>147</v>
      </c>
      <c r="BP7" s="3" t="s">
        <v>128</v>
      </c>
      <c r="BT7" s="3" t="s">
        <v>114</v>
      </c>
      <c r="BU7" s="3" t="s">
        <v>136</v>
      </c>
      <c r="BV7" s="3" t="s">
        <v>147</v>
      </c>
      <c r="BW7" s="3" t="s">
        <v>128</v>
      </c>
      <c r="CA7" s="3" t="s">
        <v>114</v>
      </c>
      <c r="CB7" s="3" t="s">
        <v>280</v>
      </c>
      <c r="CC7" s="3" t="s">
        <v>147</v>
      </c>
      <c r="CD7" s="3" t="s">
        <v>128</v>
      </c>
      <c r="CH7" s="3" t="s">
        <v>114</v>
      </c>
      <c r="CI7" s="3" t="s">
        <v>280</v>
      </c>
      <c r="CJ7" s="3" t="s">
        <v>147</v>
      </c>
      <c r="CK7" s="3" t="s">
        <v>128</v>
      </c>
    </row>
    <row r="8" spans="1:91" x14ac:dyDescent="0.2">
      <c r="A8" s="7"/>
      <c r="B8" s="7"/>
      <c r="C8" s="7"/>
      <c r="D8" s="7"/>
      <c r="E8" s="7"/>
      <c r="F8" s="7"/>
      <c r="G8" s="7"/>
      <c r="H8" s="7"/>
      <c r="I8" s="7"/>
      <c r="L8" s="10" t="s">
        <v>39</v>
      </c>
      <c r="M8" s="10" t="s">
        <v>40</v>
      </c>
      <c r="N8" s="65"/>
      <c r="P8" s="3" t="s">
        <v>58</v>
      </c>
      <c r="Q8" s="3" t="s">
        <v>61</v>
      </c>
      <c r="R8" s="3" t="s">
        <v>59</v>
      </c>
      <c r="S8" s="3" t="s">
        <v>59</v>
      </c>
      <c r="T8" s="65" t="s">
        <v>63</v>
      </c>
      <c r="U8" s="65" t="s">
        <v>63</v>
      </c>
      <c r="W8" s="3" t="s">
        <v>58</v>
      </c>
      <c r="X8" s="3" t="s">
        <v>61</v>
      </c>
      <c r="Y8" s="3" t="s">
        <v>59</v>
      </c>
      <c r="Z8" s="3" t="s">
        <v>59</v>
      </c>
      <c r="AA8" s="3" t="s">
        <v>63</v>
      </c>
      <c r="AB8" s="3" t="s">
        <v>63</v>
      </c>
      <c r="AD8" s="3" t="s">
        <v>58</v>
      </c>
      <c r="AE8" s="3" t="s">
        <v>61</v>
      </c>
      <c r="AF8" s="3" t="s">
        <v>59</v>
      </c>
      <c r="AG8" s="3" t="s">
        <v>59</v>
      </c>
      <c r="AH8" s="3" t="s">
        <v>63</v>
      </c>
      <c r="AI8" s="3" t="s">
        <v>63</v>
      </c>
      <c r="AK8" s="3" t="s">
        <v>58</v>
      </c>
      <c r="AL8" s="3" t="s">
        <v>61</v>
      </c>
      <c r="AM8" s="3" t="s">
        <v>59</v>
      </c>
      <c r="AN8" s="3" t="s">
        <v>59</v>
      </c>
      <c r="AO8" s="185" t="s">
        <v>88</v>
      </c>
      <c r="AP8" s="185" t="s">
        <v>88</v>
      </c>
      <c r="AQ8" s="200"/>
      <c r="AR8" s="3" t="s">
        <v>58</v>
      </c>
      <c r="AS8" s="3" t="s">
        <v>61</v>
      </c>
      <c r="AT8" s="3" t="s">
        <v>59</v>
      </c>
      <c r="AU8" s="3" t="s">
        <v>59</v>
      </c>
      <c r="AV8" s="200" t="s">
        <v>88</v>
      </c>
      <c r="AW8" s="200" t="s">
        <v>88</v>
      </c>
      <c r="AY8" s="3" t="s">
        <v>58</v>
      </c>
      <c r="AZ8" s="3" t="s">
        <v>61</v>
      </c>
      <c r="BA8" s="3" t="s">
        <v>59</v>
      </c>
      <c r="BB8" s="3" t="s">
        <v>59</v>
      </c>
      <c r="BC8" s="215" t="s">
        <v>88</v>
      </c>
      <c r="BD8" s="215" t="s">
        <v>88</v>
      </c>
      <c r="BF8" s="3" t="s">
        <v>58</v>
      </c>
      <c r="BG8" s="3" t="s">
        <v>61</v>
      </c>
      <c r="BH8" s="3" t="s">
        <v>59</v>
      </c>
      <c r="BI8" s="3" t="s">
        <v>59</v>
      </c>
      <c r="BJ8" s="3" t="s">
        <v>88</v>
      </c>
      <c r="BK8" s="3" t="s">
        <v>88</v>
      </c>
      <c r="BM8" s="3" t="s">
        <v>58</v>
      </c>
      <c r="BN8" s="3" t="s">
        <v>61</v>
      </c>
      <c r="BO8" s="3" t="s">
        <v>59</v>
      </c>
      <c r="BP8" s="3" t="s">
        <v>59</v>
      </c>
      <c r="BQ8" s="3" t="s">
        <v>88</v>
      </c>
      <c r="BR8" s="3" t="s">
        <v>88</v>
      </c>
      <c r="BT8" s="3" t="s">
        <v>58</v>
      </c>
      <c r="BU8" s="3" t="s">
        <v>61</v>
      </c>
      <c r="BV8" s="3" t="s">
        <v>59</v>
      </c>
      <c r="BW8" s="3" t="s">
        <v>59</v>
      </c>
      <c r="BX8" s="3" t="s">
        <v>88</v>
      </c>
      <c r="BY8" s="3" t="s">
        <v>88</v>
      </c>
      <c r="CA8" s="3" t="s">
        <v>58</v>
      </c>
      <c r="CB8" s="3" t="s">
        <v>61</v>
      </c>
      <c r="CC8" s="3" t="s">
        <v>59</v>
      </c>
      <c r="CD8" s="3" t="s">
        <v>59</v>
      </c>
      <c r="CE8" s="3" t="s">
        <v>88</v>
      </c>
      <c r="CF8" s="3" t="s">
        <v>88</v>
      </c>
      <c r="CH8" s="3" t="s">
        <v>58</v>
      </c>
      <c r="CI8" s="3" t="s">
        <v>61</v>
      </c>
      <c r="CJ8" s="3" t="s">
        <v>59</v>
      </c>
      <c r="CK8" s="3" t="s">
        <v>59</v>
      </c>
      <c r="CL8" s="3" t="s">
        <v>88</v>
      </c>
      <c r="CM8" s="3" t="s">
        <v>88</v>
      </c>
    </row>
    <row r="9" spans="1:91" ht="13.5" thickBot="1" x14ac:dyDescent="0.25">
      <c r="A9" s="8" t="s">
        <v>1</v>
      </c>
      <c r="B9" s="275" t="str">
        <f>'1'!B9</f>
        <v>2008-2009</v>
      </c>
      <c r="C9" s="288" t="str">
        <f>'1'!C9</f>
        <v>2009-2010</v>
      </c>
      <c r="D9" s="288" t="str">
        <f>'1'!D9</f>
        <v>2010-2011</v>
      </c>
      <c r="E9" s="288" t="str">
        <f>'1'!E9</f>
        <v>2011-2012</v>
      </c>
      <c r="F9" s="288" t="str">
        <f>'1'!F9</f>
        <v>2012-2013</v>
      </c>
      <c r="G9" s="288" t="str">
        <f>'1'!G9</f>
        <v>2013-2014</v>
      </c>
      <c r="H9" s="288" t="str">
        <f>'1'!H9</f>
        <v>2014-2015</v>
      </c>
      <c r="I9" s="288" t="str">
        <f>'1'!I9</f>
        <v>2015-2016</v>
      </c>
      <c r="J9" s="288" t="str">
        <f>'1'!J9</f>
        <v>2016-2017</v>
      </c>
      <c r="K9" s="288" t="str">
        <f>'1'!K9</f>
        <v>2017-2018</v>
      </c>
      <c r="L9" s="9" t="s">
        <v>38</v>
      </c>
      <c r="M9" s="9" t="s">
        <v>38</v>
      </c>
      <c r="N9" s="65"/>
      <c r="P9" s="3" t="s">
        <v>62</v>
      </c>
      <c r="Q9" s="3" t="s">
        <v>60</v>
      </c>
      <c r="R9" s="3" t="s">
        <v>62</v>
      </c>
      <c r="S9" s="3" t="s">
        <v>60</v>
      </c>
      <c r="T9" s="65" t="s">
        <v>61</v>
      </c>
      <c r="U9" s="65" t="s">
        <v>61</v>
      </c>
      <c r="W9" s="3" t="s">
        <v>62</v>
      </c>
      <c r="X9" s="3" t="s">
        <v>60</v>
      </c>
      <c r="Y9" s="3" t="s">
        <v>62</v>
      </c>
      <c r="Z9" s="3" t="s">
        <v>60</v>
      </c>
      <c r="AA9" s="3" t="s">
        <v>61</v>
      </c>
      <c r="AB9" s="3" t="s">
        <v>61</v>
      </c>
      <c r="AD9" s="3" t="s">
        <v>62</v>
      </c>
      <c r="AE9" s="3" t="s">
        <v>60</v>
      </c>
      <c r="AF9" s="3" t="s">
        <v>62</v>
      </c>
      <c r="AG9" s="3" t="s">
        <v>60</v>
      </c>
      <c r="AH9" s="3" t="s">
        <v>61</v>
      </c>
      <c r="AI9" s="3" t="s">
        <v>61</v>
      </c>
      <c r="AK9" s="3" t="s">
        <v>62</v>
      </c>
      <c r="AL9" s="3" t="s">
        <v>60</v>
      </c>
      <c r="AM9" s="3" t="s">
        <v>62</v>
      </c>
      <c r="AN9" s="3" t="s">
        <v>60</v>
      </c>
      <c r="AO9" s="185" t="s">
        <v>63</v>
      </c>
      <c r="AP9" s="185" t="s">
        <v>63</v>
      </c>
      <c r="AQ9" s="200"/>
      <c r="AR9" s="3" t="s">
        <v>62</v>
      </c>
      <c r="AS9" s="3" t="s">
        <v>60</v>
      </c>
      <c r="AT9" s="3" t="s">
        <v>62</v>
      </c>
      <c r="AU9" s="3" t="s">
        <v>60</v>
      </c>
      <c r="AV9" s="200" t="s">
        <v>63</v>
      </c>
      <c r="AW9" s="200" t="s">
        <v>63</v>
      </c>
      <c r="AY9" s="3" t="s">
        <v>62</v>
      </c>
      <c r="AZ9" s="3" t="s">
        <v>60</v>
      </c>
      <c r="BA9" s="3" t="s">
        <v>62</v>
      </c>
      <c r="BB9" s="3" t="s">
        <v>60</v>
      </c>
      <c r="BC9" s="215" t="s">
        <v>63</v>
      </c>
      <c r="BD9" s="215" t="s">
        <v>63</v>
      </c>
      <c r="BF9" s="3" t="s">
        <v>62</v>
      </c>
      <c r="BG9" s="3" t="s">
        <v>60</v>
      </c>
      <c r="BH9" s="3" t="s">
        <v>62</v>
      </c>
      <c r="BI9" s="3" t="s">
        <v>60</v>
      </c>
      <c r="BJ9" s="3" t="s">
        <v>63</v>
      </c>
      <c r="BK9" s="3" t="s">
        <v>63</v>
      </c>
      <c r="BM9" s="3" t="s">
        <v>62</v>
      </c>
      <c r="BN9" s="3" t="s">
        <v>60</v>
      </c>
      <c r="BO9" s="3" t="s">
        <v>62</v>
      </c>
      <c r="BP9" s="3" t="s">
        <v>60</v>
      </c>
      <c r="BQ9" s="3" t="s">
        <v>63</v>
      </c>
      <c r="BR9" s="3" t="s">
        <v>63</v>
      </c>
      <c r="BT9" s="3" t="s">
        <v>62</v>
      </c>
      <c r="BU9" s="3" t="s">
        <v>60</v>
      </c>
      <c r="BV9" s="3" t="s">
        <v>62</v>
      </c>
      <c r="BW9" s="3" t="s">
        <v>60</v>
      </c>
      <c r="BX9" s="3" t="s">
        <v>63</v>
      </c>
      <c r="BY9" s="3" t="s">
        <v>63</v>
      </c>
      <c r="CA9" s="3" t="s">
        <v>62</v>
      </c>
      <c r="CB9" s="3" t="s">
        <v>60</v>
      </c>
      <c r="CC9" s="3" t="s">
        <v>62</v>
      </c>
      <c r="CD9" s="3" t="s">
        <v>60</v>
      </c>
      <c r="CE9" s="3" t="s">
        <v>63</v>
      </c>
      <c r="CF9" s="3" t="s">
        <v>63</v>
      </c>
      <c r="CH9" s="3" t="s">
        <v>62</v>
      </c>
      <c r="CI9" s="3" t="s">
        <v>60</v>
      </c>
      <c r="CJ9" s="3" t="s">
        <v>62</v>
      </c>
      <c r="CK9" s="3" t="s">
        <v>60</v>
      </c>
      <c r="CL9" s="3" t="s">
        <v>63</v>
      </c>
      <c r="CM9" s="3" t="s">
        <v>63</v>
      </c>
    </row>
    <row r="10" spans="1:91" x14ac:dyDescent="0.2">
      <c r="A10" s="7" t="s">
        <v>2</v>
      </c>
      <c r="B10" s="11">
        <f>SUM(B12:B39)</f>
        <v>4498059.4071000004</v>
      </c>
      <c r="C10" s="11">
        <f t="shared" ref="C10:J10" si="0">SUM(C12:C39)</f>
        <v>4538661.0946099991</v>
      </c>
      <c r="D10" s="11">
        <f t="shared" si="0"/>
        <v>4501688.0286400001</v>
      </c>
      <c r="E10" s="11">
        <f t="shared" si="0"/>
        <v>4376764.7927299989</v>
      </c>
      <c r="F10" s="11">
        <f t="shared" si="0"/>
        <v>4462035.5124500003</v>
      </c>
      <c r="G10" s="11">
        <f t="shared" si="0"/>
        <v>4603582.4800399998</v>
      </c>
      <c r="H10" s="11">
        <f t="shared" si="0"/>
        <v>4661153.2067300016</v>
      </c>
      <c r="I10" s="11">
        <f t="shared" si="0"/>
        <v>4732536.5848400006</v>
      </c>
      <c r="J10" s="11">
        <f t="shared" si="0"/>
        <v>4914093.7779700011</v>
      </c>
      <c r="K10" s="11">
        <f t="shared" ref="K10" si="1">SUM(K12:K39)</f>
        <v>5046025.9481500005</v>
      </c>
      <c r="L10" s="134">
        <f>(K10-J10)*100/J10</f>
        <v>2.6847711122537889</v>
      </c>
      <c r="M10" s="32">
        <f>(K10-B10)*100/B10</f>
        <v>12.18228777025616</v>
      </c>
      <c r="N10" s="11"/>
      <c r="P10" s="11">
        <f t="shared" ref="P10:U10" si="2">SUM(P12:P39)</f>
        <v>4449443870.9699993</v>
      </c>
      <c r="Q10" s="11">
        <f t="shared" si="2"/>
        <v>54835933.429999985</v>
      </c>
      <c r="R10" s="11">
        <f t="shared" si="2"/>
        <v>6284711.79</v>
      </c>
      <c r="S10" s="11">
        <f t="shared" si="2"/>
        <v>5801.85</v>
      </c>
      <c r="T10" s="11">
        <f t="shared" si="2"/>
        <v>4388329027.6000004</v>
      </c>
      <c r="U10" s="11">
        <f t="shared" si="2"/>
        <v>4388329.0275999997</v>
      </c>
      <c r="W10" s="11">
        <f t="shared" ref="W10:AB10" si="3">SUM(W12:W39)</f>
        <v>4550101427.9500017</v>
      </c>
      <c r="X10" s="11">
        <f t="shared" si="3"/>
        <v>46706718.560000002</v>
      </c>
      <c r="Y10" s="11">
        <f t="shared" si="3"/>
        <v>5374110.080000001</v>
      </c>
      <c r="Z10" s="11">
        <f t="shared" si="3"/>
        <v>38807.79</v>
      </c>
      <c r="AA10" s="11">
        <f t="shared" si="3"/>
        <v>4498059407.1000004</v>
      </c>
      <c r="AB10" s="11">
        <f t="shared" si="3"/>
        <v>4498059.4071000004</v>
      </c>
      <c r="AD10" s="11">
        <f t="shared" ref="AD10:AI10" si="4">SUM(AD12:AD39)</f>
        <v>4578273601.8900003</v>
      </c>
      <c r="AE10" s="11">
        <f t="shared" si="4"/>
        <v>35197318.120000005</v>
      </c>
      <c r="AF10" s="11">
        <f t="shared" si="4"/>
        <v>4419401.16</v>
      </c>
      <c r="AG10" s="11">
        <f t="shared" si="4"/>
        <v>4212</v>
      </c>
      <c r="AH10" s="11">
        <f t="shared" si="4"/>
        <v>4538661094.6099987</v>
      </c>
      <c r="AI10" s="11">
        <f t="shared" si="4"/>
        <v>4538661.0946099991</v>
      </c>
      <c r="AK10" s="11">
        <f t="shared" ref="AK10:AP10" si="5">SUM(AK12:AK39)</f>
        <v>4533457999.9899998</v>
      </c>
      <c r="AL10" s="11">
        <f t="shared" si="5"/>
        <v>29219899.060000002</v>
      </c>
      <c r="AM10" s="11">
        <f t="shared" si="5"/>
        <v>2550571.2900000005</v>
      </c>
      <c r="AN10" s="11">
        <f t="shared" si="5"/>
        <v>499</v>
      </c>
      <c r="AO10" s="11">
        <f t="shared" si="5"/>
        <v>4501688028.6400003</v>
      </c>
      <c r="AP10" s="11">
        <f t="shared" si="5"/>
        <v>4501688.0286400001</v>
      </c>
      <c r="AQ10" s="11"/>
      <c r="AR10" s="11">
        <f t="shared" ref="AR10:AW10" si="6">SUM(AR12:AR39)</f>
        <v>4398925953.7200003</v>
      </c>
      <c r="AS10" s="11">
        <f t="shared" si="6"/>
        <v>19867548.879999999</v>
      </c>
      <c r="AT10" s="11">
        <f t="shared" si="6"/>
        <v>2297611.1599999997</v>
      </c>
      <c r="AU10" s="11">
        <f t="shared" si="6"/>
        <v>3999.05</v>
      </c>
      <c r="AV10" s="11">
        <f t="shared" si="6"/>
        <v>4376764792.7299995</v>
      </c>
      <c r="AW10" s="11">
        <f t="shared" si="6"/>
        <v>4376764.7927299989</v>
      </c>
      <c r="AY10" s="3">
        <f>SUM(AY12:AY39)</f>
        <v>4499857123.8199997</v>
      </c>
      <c r="AZ10" s="3">
        <f t="shared" ref="AZ10:BD10" si="7">SUM(AZ12:AZ39)</f>
        <v>35722987.100000001</v>
      </c>
      <c r="BA10" s="3">
        <f>SUM(BA12:BA39)</f>
        <v>2106130.2700000005</v>
      </c>
      <c r="BB10" s="3">
        <f t="shared" si="7"/>
        <v>7506</v>
      </c>
      <c r="BC10" s="3">
        <f t="shared" si="7"/>
        <v>4462035512.4500008</v>
      </c>
      <c r="BD10" s="3">
        <f t="shared" si="7"/>
        <v>4462035.5124500003</v>
      </c>
      <c r="BF10" s="3">
        <v>4577233927.75</v>
      </c>
      <c r="BG10" s="3">
        <v>24148908.699999999</v>
      </c>
      <c r="BH10" s="3">
        <v>2198843.59</v>
      </c>
      <c r="BI10" s="3">
        <v>800</v>
      </c>
      <c r="BJ10" s="3">
        <f>BF10-BG10-BH10+BI10</f>
        <v>4550886975.46</v>
      </c>
      <c r="BK10" s="3">
        <f>BJ10/1000</f>
        <v>4550886.9754600003</v>
      </c>
      <c r="BM10" s="3">
        <v>4688531342.4700012</v>
      </c>
      <c r="BN10" s="3">
        <v>24993442.050000001</v>
      </c>
      <c r="BO10" s="3">
        <v>2513509.6900000004</v>
      </c>
      <c r="BP10" s="3">
        <v>128816</v>
      </c>
      <c r="BQ10" s="3">
        <f>SUM(BQ12:BQ39)</f>
        <v>4661153206.7300005</v>
      </c>
      <c r="BR10" s="3">
        <f>SUM(BR12:BR39)</f>
        <v>4661153.2067300016</v>
      </c>
      <c r="BT10" s="3">
        <v>4761409295.2999992</v>
      </c>
      <c r="BU10" s="3">
        <v>26026245.410000004</v>
      </c>
      <c r="BV10" s="3">
        <v>2846465.05</v>
      </c>
      <c r="BW10" s="3">
        <v>0</v>
      </c>
      <c r="BX10" s="3">
        <f>BT10-BU10-BV10+BW10</f>
        <v>4732536584.8399992</v>
      </c>
      <c r="BY10" s="3">
        <f>SUM(BY12:BY39)</f>
        <v>4732536.5848400006</v>
      </c>
      <c r="CA10" s="3">
        <f>SUM(CA12:CA39)</f>
        <v>4940699675.1600008</v>
      </c>
      <c r="CB10" s="3">
        <f t="shared" ref="CB10:CE10" si="8">SUM(CB12:CB39)</f>
        <v>25421913.880000003</v>
      </c>
      <c r="CC10" s="3">
        <f t="shared" si="8"/>
        <v>1184498.32</v>
      </c>
      <c r="CD10" s="3">
        <f t="shared" si="8"/>
        <v>515.01</v>
      </c>
      <c r="CE10" s="3">
        <f t="shared" si="8"/>
        <v>4914093777.9700003</v>
      </c>
      <c r="CF10" s="3">
        <f>SUM(CF12:CF39)</f>
        <v>4914093.7779700011</v>
      </c>
      <c r="CH10" s="3">
        <f>SUM(CH12:CH39)</f>
        <v>5076247705.3199997</v>
      </c>
      <c r="CI10" s="3">
        <f t="shared" ref="CI10:CL10" si="9">SUM(CI12:CI39)</f>
        <v>28951288.009999998</v>
      </c>
      <c r="CJ10" s="3">
        <f t="shared" si="9"/>
        <v>1270469.1600000001</v>
      </c>
      <c r="CK10" s="3">
        <f t="shared" si="9"/>
        <v>0</v>
      </c>
      <c r="CL10" s="3">
        <f t="shared" si="9"/>
        <v>5046025948.1499996</v>
      </c>
      <c r="CM10" s="3">
        <f>SUM(CM12:CM39)</f>
        <v>5046025.9481500005</v>
      </c>
    </row>
    <row r="11" spans="1:9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91" x14ac:dyDescent="0.2">
      <c r="A12" s="1" t="s">
        <v>3</v>
      </c>
      <c r="B12" s="13">
        <v>49864.163690000001</v>
      </c>
      <c r="C12" s="13">
        <v>49835.787939999995</v>
      </c>
      <c r="D12" s="13">
        <v>48669.407350000001</v>
      </c>
      <c r="E12" s="13">
        <v>44492.706789999989</v>
      </c>
      <c r="F12" s="13">
        <v>48075.042529999992</v>
      </c>
      <c r="G12" s="13">
        <v>49912.241519999996</v>
      </c>
      <c r="H12" s="13">
        <v>46852.000920000006</v>
      </c>
      <c r="I12" s="13">
        <v>45568.983400000005</v>
      </c>
      <c r="J12" s="13">
        <v>43845.17959</v>
      </c>
      <c r="K12" s="13">
        <f>CM12</f>
        <v>44465.743829999992</v>
      </c>
      <c r="L12" s="134">
        <f>(K12-J12)*100/J12</f>
        <v>1.4153533998559051</v>
      </c>
      <c r="M12" s="32">
        <f>(K12-B12)*100/B12</f>
        <v>-10.826251681591192</v>
      </c>
      <c r="P12" s="3">
        <v>47618900.579999991</v>
      </c>
      <c r="Q12" s="3">
        <v>1848999.37</v>
      </c>
      <c r="R12" s="3">
        <v>270130.33</v>
      </c>
      <c r="S12" s="3">
        <v>0</v>
      </c>
      <c r="T12" s="3">
        <f>P12-Q12-R12+S12</f>
        <v>45499770.879999995</v>
      </c>
      <c r="U12" s="3">
        <f>T12/1000</f>
        <v>45499.770879999996</v>
      </c>
      <c r="W12" s="3">
        <v>52176974.039999999</v>
      </c>
      <c r="X12" s="3">
        <v>2015535.89</v>
      </c>
      <c r="Y12" s="3">
        <v>297899.45999999996</v>
      </c>
      <c r="Z12" s="3">
        <v>625</v>
      </c>
      <c r="AA12" s="3">
        <f>W12-X12-Y12+Z12</f>
        <v>49864163.689999998</v>
      </c>
      <c r="AB12" s="3">
        <f>AA12/1000</f>
        <v>49864.163690000001</v>
      </c>
      <c r="AD12" s="73">
        <v>51867896.079999998</v>
      </c>
      <c r="AE12" s="3">
        <v>1784880.6099999999</v>
      </c>
      <c r="AF12" s="3">
        <v>247227.52999999997</v>
      </c>
      <c r="AG12" s="73">
        <v>0</v>
      </c>
      <c r="AH12" s="3">
        <f>AD12-AE12-AF12+AG12</f>
        <v>49835787.939999998</v>
      </c>
      <c r="AI12" s="3">
        <f>AH12/1000</f>
        <v>49835.787939999995</v>
      </c>
      <c r="AK12" s="73">
        <v>50630484.079999998</v>
      </c>
      <c r="AL12" s="3">
        <v>1722490.8199999998</v>
      </c>
      <c r="AM12" s="3">
        <v>239084.90999999997</v>
      </c>
      <c r="AN12" s="73">
        <v>499</v>
      </c>
      <c r="AO12" s="3">
        <f>AK12-AL12-AM12+AN12</f>
        <v>48669407.350000001</v>
      </c>
      <c r="AP12" s="3">
        <f>AO12/1000</f>
        <v>48669.407350000001</v>
      </c>
      <c r="AR12" s="73">
        <v>46326856.699999996</v>
      </c>
      <c r="AS12" s="3">
        <v>1614242.84</v>
      </c>
      <c r="AT12" s="3">
        <v>223185.87</v>
      </c>
      <c r="AU12" s="73">
        <v>3278.8</v>
      </c>
      <c r="AV12" s="3">
        <f>AR12-AS12-AT12+AU12</f>
        <v>44492706.789999992</v>
      </c>
      <c r="AW12" s="3">
        <f>AV12/1000</f>
        <v>44492.706789999989</v>
      </c>
      <c r="AY12" s="3">
        <v>49545343.449999996</v>
      </c>
      <c r="AZ12" s="3">
        <v>1227800.4600000002</v>
      </c>
      <c r="BA12" s="3">
        <v>247190.46000000002</v>
      </c>
      <c r="BB12" s="3">
        <v>4690</v>
      </c>
      <c r="BC12" s="3">
        <f>AY12-AZ12-BA12+BB12</f>
        <v>48075042.529999994</v>
      </c>
      <c r="BD12" s="3">
        <f>BC12/1000</f>
        <v>48075.042529999992</v>
      </c>
      <c r="BF12" s="3">
        <v>48157915.539999999</v>
      </c>
      <c r="BG12" s="3">
        <v>1501023.9</v>
      </c>
      <c r="BH12" s="3">
        <v>252502.08</v>
      </c>
      <c r="BI12" s="3">
        <v>800</v>
      </c>
      <c r="BJ12" s="3">
        <f>SUM(BF12:BI12)</f>
        <v>49912241.519999996</v>
      </c>
      <c r="BK12" s="3">
        <f>BJ12/1000</f>
        <v>49912.241519999996</v>
      </c>
      <c r="BM12" s="3">
        <v>48649010.690000013</v>
      </c>
      <c r="BN12" s="3">
        <v>1538288.63</v>
      </c>
      <c r="BO12" s="3">
        <v>262021.14</v>
      </c>
      <c r="BP12" s="3">
        <v>3300</v>
      </c>
      <c r="BQ12" s="3">
        <f>BM12-BN12-BO12+BP12</f>
        <v>46852000.920000009</v>
      </c>
      <c r="BR12" s="3">
        <f>BQ12/1000</f>
        <v>46852.000920000006</v>
      </c>
      <c r="BT12" s="3">
        <v>46883027.43</v>
      </c>
      <c r="BU12" s="3">
        <v>1181355.8700000001</v>
      </c>
      <c r="BV12" s="3">
        <v>132688.16</v>
      </c>
      <c r="BW12" s="3">
        <v>0</v>
      </c>
      <c r="BX12" s="3">
        <f>BT12-BU12-BV12+BW12</f>
        <v>45568983.400000006</v>
      </c>
      <c r="BY12" s="3">
        <f>BX12/1000</f>
        <v>45568.983400000005</v>
      </c>
      <c r="CA12" s="3">
        <v>44752909.489999995</v>
      </c>
      <c r="CB12" s="3">
        <v>907729.90000000014</v>
      </c>
      <c r="CC12" s="3">
        <v>0</v>
      </c>
      <c r="CD12" s="3">
        <v>0</v>
      </c>
      <c r="CE12" s="3">
        <f>CA12-CB12-CC12+CD12</f>
        <v>43845179.589999996</v>
      </c>
      <c r="CF12" s="3">
        <f>CE12/1000</f>
        <v>43845.17959</v>
      </c>
      <c r="CH12" s="3">
        <v>46017546.919999994</v>
      </c>
      <c r="CI12" s="3">
        <v>1551803.09</v>
      </c>
      <c r="CJ12" s="3">
        <v>0</v>
      </c>
      <c r="CK12" s="3">
        <v>0</v>
      </c>
      <c r="CL12" s="3">
        <f>CH12-CI12-CJ12+CK12</f>
        <v>44465743.829999991</v>
      </c>
      <c r="CM12" s="3">
        <f>CL12/1000</f>
        <v>44465.743829999992</v>
      </c>
    </row>
    <row r="13" spans="1:91" x14ac:dyDescent="0.2">
      <c r="A13" s="1" t="s">
        <v>4</v>
      </c>
      <c r="B13" s="13">
        <v>380208.17903999996</v>
      </c>
      <c r="C13" s="13">
        <v>377735.37739000004</v>
      </c>
      <c r="D13" s="13">
        <v>392431.22044999991</v>
      </c>
      <c r="E13" s="13">
        <v>391954.34117999999</v>
      </c>
      <c r="F13" s="13">
        <v>402341.09694000008</v>
      </c>
      <c r="G13" s="13">
        <v>415558.75144999998</v>
      </c>
      <c r="H13" s="13">
        <v>428267.42141999991</v>
      </c>
      <c r="I13" s="13">
        <v>427040.24597000011</v>
      </c>
      <c r="J13" s="13">
        <v>435658.66434999986</v>
      </c>
      <c r="K13" s="13">
        <f t="shared" ref="K13:K39" si="10">CM13</f>
        <v>450358.00516999984</v>
      </c>
      <c r="L13" s="134">
        <f t="shared" ref="L13:L16" si="11">(K13-J13)*100/J13</f>
        <v>3.3740499209240591</v>
      </c>
      <c r="M13" s="32">
        <f t="shared" ref="M13:M16" si="12">(K13-B13)*100/B13</f>
        <v>18.450372716106074</v>
      </c>
      <c r="P13" s="3">
        <v>366343520.82999998</v>
      </c>
      <c r="Q13" s="3">
        <v>2174579.9700000002</v>
      </c>
      <c r="R13" s="3">
        <v>273728.21999999997</v>
      </c>
      <c r="S13" s="3">
        <v>0</v>
      </c>
      <c r="T13" s="3">
        <f>P13-Q13-R13+S13</f>
        <v>363895212.63999993</v>
      </c>
      <c r="U13" s="3">
        <f>T13/1000</f>
        <v>363895.21263999993</v>
      </c>
      <c r="W13" s="3">
        <v>383902138.50999993</v>
      </c>
      <c r="X13" s="3">
        <v>3443263.96</v>
      </c>
      <c r="Y13" s="3">
        <v>260650.77999999997</v>
      </c>
      <c r="Z13" s="3">
        <v>9955.27</v>
      </c>
      <c r="AA13" s="3">
        <f>W13-X13-Y13+Z13</f>
        <v>380208179.03999996</v>
      </c>
      <c r="AB13" s="3">
        <f>AA13/1000</f>
        <v>380208.17903999996</v>
      </c>
      <c r="AD13" s="73">
        <v>380357906.33000004</v>
      </c>
      <c r="AE13" s="3">
        <v>2413180.36</v>
      </c>
      <c r="AF13" s="3">
        <v>209348.58000000002</v>
      </c>
      <c r="AG13" s="73">
        <v>0</v>
      </c>
      <c r="AH13" s="3">
        <f>AD13-AE13-AF13+AG13</f>
        <v>377735377.39000005</v>
      </c>
      <c r="AI13" s="3">
        <f>AH13/1000</f>
        <v>377735.37739000004</v>
      </c>
      <c r="AK13" s="73">
        <v>394892522.79999995</v>
      </c>
      <c r="AL13" s="3">
        <v>2245255.36</v>
      </c>
      <c r="AM13" s="3">
        <v>216046.99</v>
      </c>
      <c r="AN13" s="73">
        <v>0</v>
      </c>
      <c r="AO13" s="3">
        <f>AK13-AL13-AM13+AN13</f>
        <v>392431220.44999993</v>
      </c>
      <c r="AP13" s="3">
        <f>AO13/1000</f>
        <v>392431.22044999991</v>
      </c>
      <c r="AR13" s="73">
        <v>393218497.29000002</v>
      </c>
      <c r="AS13" s="3">
        <v>1264156.1100000001</v>
      </c>
      <c r="AT13" s="3">
        <v>0</v>
      </c>
      <c r="AU13" s="73">
        <v>0</v>
      </c>
      <c r="AV13" s="3">
        <f>AR13-AS13-AT13+AU13</f>
        <v>391954341.18000001</v>
      </c>
      <c r="AW13" s="3">
        <f>AV13/1000</f>
        <v>391954.34117999999</v>
      </c>
      <c r="AY13" s="3">
        <v>403207492.30000007</v>
      </c>
      <c r="AZ13" s="3">
        <v>866395.36</v>
      </c>
      <c r="BA13" s="3">
        <v>0</v>
      </c>
      <c r="BB13" s="3">
        <v>0</v>
      </c>
      <c r="BC13" s="3">
        <f t="shared" ref="BC13:BC39" si="13">AY13-AZ13-BA13+BB13</f>
        <v>402341096.94000006</v>
      </c>
      <c r="BD13" s="3">
        <f t="shared" ref="BD13:BD39" si="14">BC13/1000</f>
        <v>402341.09694000008</v>
      </c>
      <c r="BF13" s="3">
        <v>414194267.51999998</v>
      </c>
      <c r="BG13" s="3">
        <v>1364483.93</v>
      </c>
      <c r="BH13" s="3">
        <v>0</v>
      </c>
      <c r="BJ13" s="3">
        <f t="shared" ref="BJ13:BJ16" si="15">SUM(BF13:BI13)</f>
        <v>415558751.44999999</v>
      </c>
      <c r="BK13" s="3">
        <f t="shared" ref="BK13:BK16" si="16">BJ13/1000</f>
        <v>415558.75144999998</v>
      </c>
      <c r="BM13" s="3">
        <v>429523703.94999987</v>
      </c>
      <c r="BN13" s="3">
        <v>1256282.53</v>
      </c>
      <c r="BO13" s="3">
        <v>0</v>
      </c>
      <c r="BP13" s="3">
        <v>0</v>
      </c>
      <c r="BQ13" s="3">
        <f t="shared" ref="BQ13:BQ16" si="17">BM13-BN13-BO13+BP13</f>
        <v>428267421.4199999</v>
      </c>
      <c r="BR13" s="3">
        <f t="shared" ref="BR13:BR16" si="18">BQ13/1000</f>
        <v>428267.42141999991</v>
      </c>
      <c r="BT13" s="3">
        <v>428368922.53000009</v>
      </c>
      <c r="BU13" s="3">
        <v>1328676.56</v>
      </c>
      <c r="BV13" s="3">
        <v>0</v>
      </c>
      <c r="BW13" s="3">
        <v>0</v>
      </c>
      <c r="BX13" s="3">
        <f t="shared" ref="BX13:BX16" si="19">BT13-BU13-BV13+BW13</f>
        <v>427040245.97000009</v>
      </c>
      <c r="BY13" s="3">
        <f t="shared" ref="BY13:BY16" si="20">BX13/1000</f>
        <v>427040.24597000011</v>
      </c>
      <c r="CA13" s="3">
        <v>439066248.05999982</v>
      </c>
      <c r="CB13" s="3">
        <v>3407583.71</v>
      </c>
      <c r="CC13" s="3">
        <v>0</v>
      </c>
      <c r="CD13" s="3">
        <v>0</v>
      </c>
      <c r="CE13" s="3">
        <f t="shared" ref="CE13:CE39" si="21">CA13-CB13-CC13+CD13</f>
        <v>435658664.34999985</v>
      </c>
      <c r="CF13" s="3">
        <f t="shared" ref="CF13:CF16" si="22">CE13/1000</f>
        <v>435658.66434999986</v>
      </c>
      <c r="CH13" s="3">
        <v>456322934.26999986</v>
      </c>
      <c r="CI13" s="3">
        <v>5964929.1000000006</v>
      </c>
      <c r="CJ13" s="3">
        <v>0</v>
      </c>
      <c r="CK13" s="3">
        <v>0</v>
      </c>
      <c r="CL13" s="3">
        <f t="shared" ref="CL13:CL16" si="23">CH13-CI13-CJ13+CK13</f>
        <v>450358005.16999984</v>
      </c>
      <c r="CM13" s="3">
        <f t="shared" ref="CM13:CM16" si="24">CL13/1000</f>
        <v>450358.00516999984</v>
      </c>
    </row>
    <row r="14" spans="1:91" x14ac:dyDescent="0.2">
      <c r="A14" s="1" t="s">
        <v>5</v>
      </c>
      <c r="B14" s="13">
        <v>465363.73735999991</v>
      </c>
      <c r="C14" s="13">
        <v>462354.17922000011</v>
      </c>
      <c r="D14" s="13">
        <v>484305.45586999977</v>
      </c>
      <c r="E14" s="13">
        <v>467216.42977999995</v>
      </c>
      <c r="F14" s="13">
        <v>466766.41392000002</v>
      </c>
      <c r="G14" s="13">
        <v>465037.16332000005</v>
      </c>
      <c r="H14" s="13">
        <v>529783.64961999992</v>
      </c>
      <c r="I14" s="13">
        <v>452486.14688000001</v>
      </c>
      <c r="J14" s="13">
        <v>475465.94047999987</v>
      </c>
      <c r="K14" s="13">
        <f t="shared" si="10"/>
        <v>459406.71665999998</v>
      </c>
      <c r="L14" s="134">
        <f t="shared" si="11"/>
        <v>-3.3775760686007366</v>
      </c>
      <c r="M14" s="32">
        <f t="shared" si="12"/>
        <v>-1.2800784035717967</v>
      </c>
      <c r="P14" s="3">
        <v>459963278.47000009</v>
      </c>
      <c r="Q14" s="3">
        <v>7063969.5300000003</v>
      </c>
      <c r="R14" s="3">
        <v>0</v>
      </c>
      <c r="S14" s="3">
        <v>0</v>
      </c>
      <c r="T14" s="3">
        <f>P14-Q14-R14+S14</f>
        <v>452899308.94000012</v>
      </c>
      <c r="U14" s="3">
        <f>T14/1000</f>
        <v>452899.30894000013</v>
      </c>
      <c r="W14" s="3">
        <v>475108013.36999989</v>
      </c>
      <c r="X14" s="3">
        <v>9744276.0099999998</v>
      </c>
      <c r="Y14" s="3">
        <v>0</v>
      </c>
      <c r="Z14" s="3">
        <v>0</v>
      </c>
      <c r="AA14" s="3">
        <f>W14-X14-Y14+Z14</f>
        <v>465363737.3599999</v>
      </c>
      <c r="AB14" s="3">
        <f>AA14/1000</f>
        <v>465363.73735999991</v>
      </c>
      <c r="AD14" s="73">
        <v>474498201.29000008</v>
      </c>
      <c r="AE14" s="3">
        <v>12144022.07</v>
      </c>
      <c r="AF14" s="3">
        <v>0</v>
      </c>
      <c r="AG14" s="73">
        <v>0</v>
      </c>
      <c r="AH14" s="3">
        <f>AD14-AE14-AF14+AG14</f>
        <v>462354179.22000009</v>
      </c>
      <c r="AI14" s="3">
        <f>AH14/1000</f>
        <v>462354.17922000011</v>
      </c>
      <c r="AK14" s="73">
        <v>489229938.71999979</v>
      </c>
      <c r="AL14" s="3">
        <v>4924482.8499999996</v>
      </c>
      <c r="AM14" s="3">
        <v>0</v>
      </c>
      <c r="AN14" s="73">
        <v>0</v>
      </c>
      <c r="AO14" s="3">
        <f>AK14-AL14-AM14+AN14</f>
        <v>484305455.86999977</v>
      </c>
      <c r="AP14" s="3">
        <f>AO14/1000</f>
        <v>484305.45586999977</v>
      </c>
      <c r="AR14" s="73">
        <v>468825673.25</v>
      </c>
      <c r="AS14" s="3">
        <v>1609243.47</v>
      </c>
      <c r="AT14" s="3">
        <v>0</v>
      </c>
      <c r="AU14" s="73">
        <v>0</v>
      </c>
      <c r="AV14" s="3">
        <f>AR14-AS14-AT14+AU14</f>
        <v>467216429.77999997</v>
      </c>
      <c r="AW14" s="3">
        <f>AV14/1000</f>
        <v>467216.42977999995</v>
      </c>
      <c r="AY14" s="3">
        <v>468016428.42000002</v>
      </c>
      <c r="AZ14" s="3">
        <v>1250014.5</v>
      </c>
      <c r="BA14" s="3">
        <v>0</v>
      </c>
      <c r="BB14" s="3">
        <v>0</v>
      </c>
      <c r="BC14" s="3">
        <f t="shared" si="13"/>
        <v>466766413.92000002</v>
      </c>
      <c r="BD14" s="3">
        <f t="shared" si="14"/>
        <v>466766.41392000002</v>
      </c>
      <c r="BF14" s="3">
        <v>463704057.65000004</v>
      </c>
      <c r="BG14" s="3">
        <v>1333105.67</v>
      </c>
      <c r="BH14" s="3">
        <v>0</v>
      </c>
      <c r="BJ14" s="3">
        <f t="shared" si="15"/>
        <v>465037163.32000005</v>
      </c>
      <c r="BK14" s="3">
        <f t="shared" si="16"/>
        <v>465037.16332000005</v>
      </c>
      <c r="BM14" s="3">
        <v>529985196.7899999</v>
      </c>
      <c r="BN14" s="3">
        <v>201547.16999999998</v>
      </c>
      <c r="BO14" s="3">
        <v>0</v>
      </c>
      <c r="BP14" s="3">
        <v>0</v>
      </c>
      <c r="BQ14" s="3">
        <f t="shared" si="17"/>
        <v>529783649.61999989</v>
      </c>
      <c r="BR14" s="3">
        <f t="shared" si="18"/>
        <v>529783.64961999992</v>
      </c>
      <c r="BT14" s="3">
        <v>452802983.05000001</v>
      </c>
      <c r="BU14" s="3">
        <v>316836.17000000004</v>
      </c>
      <c r="BV14" s="3">
        <v>0</v>
      </c>
      <c r="BW14" s="3">
        <v>0</v>
      </c>
      <c r="BX14" s="3">
        <f t="shared" si="19"/>
        <v>452486146.88</v>
      </c>
      <c r="BY14" s="3">
        <f t="shared" si="20"/>
        <v>452486.14688000001</v>
      </c>
      <c r="CA14" s="3">
        <v>475839202.3599999</v>
      </c>
      <c r="CB14" s="3">
        <v>373261.88</v>
      </c>
      <c r="CC14" s="3">
        <v>0</v>
      </c>
      <c r="CD14" s="3">
        <v>0</v>
      </c>
      <c r="CE14" s="3">
        <f t="shared" si="21"/>
        <v>475465940.4799999</v>
      </c>
      <c r="CF14" s="3">
        <f t="shared" si="22"/>
        <v>475465.94047999987</v>
      </c>
      <c r="CH14" s="3">
        <v>459787856.63</v>
      </c>
      <c r="CI14" s="3">
        <v>381139.97</v>
      </c>
      <c r="CJ14" s="3">
        <v>0</v>
      </c>
      <c r="CK14" s="3">
        <v>0</v>
      </c>
      <c r="CL14" s="3">
        <f t="shared" si="23"/>
        <v>459406716.65999997</v>
      </c>
      <c r="CM14" s="3">
        <f t="shared" si="24"/>
        <v>459406.71665999998</v>
      </c>
    </row>
    <row r="15" spans="1:91" x14ac:dyDescent="0.2">
      <c r="A15" s="1" t="s">
        <v>6</v>
      </c>
      <c r="B15" s="13">
        <v>477840.71733000001</v>
      </c>
      <c r="C15" s="13">
        <v>514960.2102899999</v>
      </c>
      <c r="D15" s="13">
        <v>505022.96893000003</v>
      </c>
      <c r="E15" s="13">
        <v>487670.85905000003</v>
      </c>
      <c r="F15" s="13">
        <v>503129.30984000006</v>
      </c>
      <c r="G15" s="13">
        <v>521965.10734999989</v>
      </c>
      <c r="H15" s="13">
        <v>454649.91575999995</v>
      </c>
      <c r="I15" s="13">
        <v>563576.82918999996</v>
      </c>
      <c r="J15" s="13">
        <v>597750.37145999994</v>
      </c>
      <c r="K15" s="13">
        <f t="shared" si="10"/>
        <v>620057.23752999993</v>
      </c>
      <c r="L15" s="134">
        <f t="shared" si="11"/>
        <v>3.7318029624165132</v>
      </c>
      <c r="M15" s="32">
        <f t="shared" si="12"/>
        <v>29.762327705067509</v>
      </c>
      <c r="P15" s="3">
        <v>490228965.22000015</v>
      </c>
      <c r="Q15" s="3">
        <v>12729756.829999998</v>
      </c>
      <c r="R15" s="3">
        <v>367373.05</v>
      </c>
      <c r="S15" s="3">
        <v>0</v>
      </c>
      <c r="T15" s="3">
        <f>P15-Q15-R15+S15</f>
        <v>477131835.34000015</v>
      </c>
      <c r="U15" s="3">
        <f>T15/1000</f>
        <v>477131.83534000017</v>
      </c>
      <c r="W15" s="3">
        <v>490025906.29000002</v>
      </c>
      <c r="X15" s="3">
        <v>11824257.139999999</v>
      </c>
      <c r="Y15" s="3">
        <v>360931.82000000007</v>
      </c>
      <c r="Z15" s="3">
        <v>0</v>
      </c>
      <c r="AA15" s="3">
        <f>W15-X15-Y15+Z15</f>
        <v>477840717.33000004</v>
      </c>
      <c r="AB15" s="3">
        <f>AA15/1000</f>
        <v>477840.71733000001</v>
      </c>
      <c r="AD15" s="73">
        <v>515914274.45999992</v>
      </c>
      <c r="AE15" s="3">
        <v>629007.17000000004</v>
      </c>
      <c r="AF15" s="3">
        <v>325057</v>
      </c>
      <c r="AG15" s="73">
        <v>0</v>
      </c>
      <c r="AH15" s="3">
        <f>AD15-AE15-AF15+AG15</f>
        <v>514960210.2899999</v>
      </c>
      <c r="AI15" s="3">
        <f>AH15/1000</f>
        <v>514960.2102899999</v>
      </c>
      <c r="AK15" s="73">
        <v>506242524.07000005</v>
      </c>
      <c r="AL15" s="3">
        <v>999764.17</v>
      </c>
      <c r="AM15" s="3">
        <v>219790.97</v>
      </c>
      <c r="AN15" s="73">
        <v>0</v>
      </c>
      <c r="AO15" s="3">
        <f>AK15-AL15-AM15+AN15</f>
        <v>505022968.93000001</v>
      </c>
      <c r="AP15" s="3">
        <f>AO15/1000</f>
        <v>505022.96893000003</v>
      </c>
      <c r="AR15" s="73">
        <v>488369357.83999997</v>
      </c>
      <c r="AS15" s="3">
        <v>416958.45</v>
      </c>
      <c r="AT15" s="3">
        <v>281540.33999999997</v>
      </c>
      <c r="AU15" s="73">
        <v>0</v>
      </c>
      <c r="AV15" s="3">
        <f>AR15-AS15-AT15+AU15</f>
        <v>487670859.05000001</v>
      </c>
      <c r="AW15" s="3">
        <f>AV15/1000</f>
        <v>487670.85905000003</v>
      </c>
      <c r="AY15" s="3">
        <v>503500839.54000008</v>
      </c>
      <c r="AZ15" s="3">
        <v>362424.6</v>
      </c>
      <c r="BA15" s="3">
        <v>9105.1</v>
      </c>
      <c r="BB15" s="3">
        <v>0</v>
      </c>
      <c r="BC15" s="3">
        <f t="shared" si="13"/>
        <v>503129309.84000003</v>
      </c>
      <c r="BD15" s="3">
        <f t="shared" si="14"/>
        <v>503129.30984000006</v>
      </c>
      <c r="BF15" s="3">
        <v>521530181.55999988</v>
      </c>
      <c r="BG15" s="3">
        <v>434925.79</v>
      </c>
      <c r="BH15" s="3">
        <v>0</v>
      </c>
      <c r="BJ15" s="3">
        <f t="shared" si="15"/>
        <v>521965107.3499999</v>
      </c>
      <c r="BK15" s="3">
        <f t="shared" si="16"/>
        <v>521965.10734999989</v>
      </c>
      <c r="BM15" s="3">
        <v>455526908.44999993</v>
      </c>
      <c r="BN15" s="3">
        <v>876992.69</v>
      </c>
      <c r="BO15" s="3">
        <v>0</v>
      </c>
      <c r="BP15" s="3">
        <v>0</v>
      </c>
      <c r="BQ15" s="3">
        <f t="shared" si="17"/>
        <v>454649915.75999993</v>
      </c>
      <c r="BR15" s="3">
        <f t="shared" si="18"/>
        <v>454649.91575999995</v>
      </c>
      <c r="BT15" s="3">
        <v>564117246.49999988</v>
      </c>
      <c r="BU15" s="3">
        <v>540417.30999999994</v>
      </c>
      <c r="BV15" s="3">
        <v>0</v>
      </c>
      <c r="BW15" s="3">
        <v>0</v>
      </c>
      <c r="BX15" s="3">
        <f t="shared" si="19"/>
        <v>563576829.18999994</v>
      </c>
      <c r="BY15" s="3">
        <f t="shared" si="20"/>
        <v>563576.82918999996</v>
      </c>
      <c r="CA15" s="3">
        <v>597993612.62999988</v>
      </c>
      <c r="CB15" s="3">
        <v>243241.16999999998</v>
      </c>
      <c r="CC15" s="3">
        <v>0</v>
      </c>
      <c r="CD15" s="3">
        <v>0</v>
      </c>
      <c r="CE15" s="3">
        <f t="shared" si="21"/>
        <v>597750371.45999992</v>
      </c>
      <c r="CF15" s="3">
        <f t="shared" si="22"/>
        <v>597750.37145999994</v>
      </c>
      <c r="CH15" s="3">
        <v>620482466.90999997</v>
      </c>
      <c r="CI15" s="3">
        <v>425229.38</v>
      </c>
      <c r="CJ15" s="3">
        <v>0</v>
      </c>
      <c r="CK15" s="3">
        <v>0</v>
      </c>
      <c r="CL15" s="3">
        <f t="shared" si="23"/>
        <v>620057237.52999997</v>
      </c>
      <c r="CM15" s="3">
        <f t="shared" si="24"/>
        <v>620057.23752999993</v>
      </c>
    </row>
    <row r="16" spans="1:91" x14ac:dyDescent="0.2">
      <c r="A16" s="1" t="s">
        <v>7</v>
      </c>
      <c r="B16" s="13">
        <v>85613.638310000009</v>
      </c>
      <c r="C16" s="13">
        <v>86524.981489999976</v>
      </c>
      <c r="D16" s="13">
        <v>88070.224530000007</v>
      </c>
      <c r="E16" s="13">
        <v>86610.894220000002</v>
      </c>
      <c r="F16" s="13">
        <v>84312.735570000004</v>
      </c>
      <c r="G16" s="13">
        <v>87609.471749999982</v>
      </c>
      <c r="H16" s="13">
        <v>83710.223229999989</v>
      </c>
      <c r="I16" s="13">
        <v>81477.180039999992</v>
      </c>
      <c r="J16" s="13">
        <v>81652.661170000021</v>
      </c>
      <c r="K16" s="13">
        <f t="shared" si="10"/>
        <v>85365.578119999991</v>
      </c>
      <c r="L16" s="134">
        <f t="shared" si="11"/>
        <v>4.5472087459215986</v>
      </c>
      <c r="M16" s="32">
        <f t="shared" si="12"/>
        <v>-0.28974377785676225</v>
      </c>
      <c r="P16" s="3">
        <v>84958728.800000012</v>
      </c>
      <c r="Q16" s="3">
        <v>1426624.87</v>
      </c>
      <c r="R16" s="3">
        <v>410580.04</v>
      </c>
      <c r="S16" s="3">
        <v>0</v>
      </c>
      <c r="T16" s="3">
        <f>P16-Q16-R16+S16</f>
        <v>83121523.890000001</v>
      </c>
      <c r="U16" s="3">
        <f>T16/1000</f>
        <v>83121.523889999997</v>
      </c>
      <c r="W16" s="3">
        <v>87022622.340000004</v>
      </c>
      <c r="X16" s="3">
        <v>1000243.9099999998</v>
      </c>
      <c r="Y16" s="3">
        <v>417674.06</v>
      </c>
      <c r="Z16" s="3">
        <v>8933.94</v>
      </c>
      <c r="AA16" s="3">
        <f>W16-X16-Y16+Z16</f>
        <v>85613638.310000002</v>
      </c>
      <c r="AB16" s="3">
        <f>AA16/1000</f>
        <v>85613.638310000009</v>
      </c>
      <c r="AD16" s="73">
        <v>87778245.049999982</v>
      </c>
      <c r="AE16" s="3">
        <v>905221.55999999994</v>
      </c>
      <c r="AF16" s="3">
        <v>352254</v>
      </c>
      <c r="AG16" s="162">
        <v>4212</v>
      </c>
      <c r="AH16" s="3">
        <f>AD16-AE16-AF16+AG16</f>
        <v>86524981.48999998</v>
      </c>
      <c r="AI16" s="3">
        <f>AH16/1000</f>
        <v>86524.981489999976</v>
      </c>
      <c r="AK16" s="73">
        <v>89657800.13000001</v>
      </c>
      <c r="AL16" s="3">
        <v>1312044.23</v>
      </c>
      <c r="AM16" s="3">
        <v>275531.37</v>
      </c>
      <c r="AN16" s="162">
        <v>0</v>
      </c>
      <c r="AO16" s="3">
        <f>AK16-AL16-AM16+AN16</f>
        <v>88070224.530000001</v>
      </c>
      <c r="AP16" s="3">
        <f>AO16/1000</f>
        <v>88070.224530000007</v>
      </c>
      <c r="AR16" s="73">
        <v>88047830.980000004</v>
      </c>
      <c r="AS16" s="3">
        <v>1116409.43</v>
      </c>
      <c r="AT16" s="3">
        <v>321247.58</v>
      </c>
      <c r="AU16" s="162">
        <v>720.25</v>
      </c>
      <c r="AV16" s="3">
        <f>AR16-AS16-AT16+AU16</f>
        <v>86610894.219999999</v>
      </c>
      <c r="AW16" s="3">
        <f>AV16/1000</f>
        <v>86610.894220000002</v>
      </c>
      <c r="AY16" s="3">
        <v>86059297.030000001</v>
      </c>
      <c r="AZ16" s="3">
        <v>1423086.4400000002</v>
      </c>
      <c r="BA16" s="3">
        <v>326291.01999999996</v>
      </c>
      <c r="BB16" s="3">
        <v>2816</v>
      </c>
      <c r="BC16" s="3">
        <f t="shared" si="13"/>
        <v>84312735.570000008</v>
      </c>
      <c r="BD16" s="3">
        <f t="shared" si="14"/>
        <v>84312.735570000004</v>
      </c>
      <c r="BF16" s="3">
        <v>86364102.919999987</v>
      </c>
      <c r="BG16" s="3">
        <v>895876.10999999987</v>
      </c>
      <c r="BH16" s="3">
        <v>349492.72</v>
      </c>
      <c r="BJ16" s="3">
        <f t="shared" si="15"/>
        <v>87609471.749999985</v>
      </c>
      <c r="BK16" s="3">
        <f t="shared" si="16"/>
        <v>87609.471749999982</v>
      </c>
      <c r="BM16" s="3">
        <v>85453563.140000001</v>
      </c>
      <c r="BN16" s="3">
        <v>1394756.23</v>
      </c>
      <c r="BO16" s="3">
        <v>348583.67999999993</v>
      </c>
      <c r="BP16" s="3">
        <v>0</v>
      </c>
      <c r="BQ16" s="3">
        <f t="shared" si="17"/>
        <v>83710223.229999989</v>
      </c>
      <c r="BR16" s="3">
        <f t="shared" si="18"/>
        <v>83710.223229999989</v>
      </c>
      <c r="BT16" s="3">
        <v>83733323.579999998</v>
      </c>
      <c r="BU16" s="3">
        <v>1859859.1400000001</v>
      </c>
      <c r="BV16" s="3">
        <v>396284.39999999997</v>
      </c>
      <c r="BW16" s="3">
        <v>0</v>
      </c>
      <c r="BX16" s="3">
        <f t="shared" si="19"/>
        <v>81477180.039999992</v>
      </c>
      <c r="BY16" s="3">
        <f t="shared" si="20"/>
        <v>81477.180039999992</v>
      </c>
      <c r="CA16" s="3">
        <v>83309889.540000021</v>
      </c>
      <c r="CB16" s="3">
        <v>1657228.37</v>
      </c>
      <c r="CC16" s="3">
        <v>0</v>
      </c>
      <c r="CD16" s="3">
        <v>0</v>
      </c>
      <c r="CE16" s="3">
        <f t="shared" si="21"/>
        <v>81652661.170000017</v>
      </c>
      <c r="CF16" s="3">
        <f t="shared" si="22"/>
        <v>81652.661170000021</v>
      </c>
      <c r="CH16" s="3">
        <v>87990711.839999989</v>
      </c>
      <c r="CI16" s="3">
        <v>2625133.7200000002</v>
      </c>
      <c r="CJ16" s="3">
        <v>0</v>
      </c>
      <c r="CK16" s="3">
        <v>0</v>
      </c>
      <c r="CL16" s="3">
        <f t="shared" si="23"/>
        <v>85365578.11999999</v>
      </c>
      <c r="CM16" s="3">
        <f t="shared" si="24"/>
        <v>85365.578119999991</v>
      </c>
    </row>
    <row r="17" spans="1:9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2"/>
      <c r="M17" s="32"/>
      <c r="AD17" s="73"/>
      <c r="AG17" s="73"/>
      <c r="AK17" s="73"/>
      <c r="AN17" s="73"/>
      <c r="AR17" s="73"/>
      <c r="AU17" s="73"/>
    </row>
    <row r="18" spans="1:91" x14ac:dyDescent="0.2">
      <c r="A18" s="1" t="s">
        <v>8</v>
      </c>
      <c r="B18" s="13">
        <v>26356.091750000003</v>
      </c>
      <c r="C18" s="13">
        <v>26571.685600000001</v>
      </c>
      <c r="D18" s="13">
        <v>27016.784450000003</v>
      </c>
      <c r="E18" s="13">
        <v>27406.023619999996</v>
      </c>
      <c r="F18" s="13">
        <v>26006.955539999999</v>
      </c>
      <c r="G18" s="13">
        <v>29560.753929999995</v>
      </c>
      <c r="H18" s="13">
        <v>27616.965050000003</v>
      </c>
      <c r="I18" s="13">
        <v>28511.350599999998</v>
      </c>
      <c r="J18" s="13">
        <v>30234.003649999999</v>
      </c>
      <c r="K18" s="13">
        <f t="shared" si="10"/>
        <v>32340.180589999996</v>
      </c>
      <c r="L18" s="134">
        <f t="shared" ref="L18:L22" si="25">(K18-J18)*100/J18</f>
        <v>6.966252185393242</v>
      </c>
      <c r="M18" s="32">
        <f t="shared" ref="M18:M22" si="26">(K18-B18)*100/B18</f>
        <v>22.704765550074367</v>
      </c>
      <c r="P18" s="3">
        <v>26786227.369999997</v>
      </c>
      <c r="Q18" s="3">
        <v>682893.98</v>
      </c>
      <c r="R18" s="3">
        <v>0</v>
      </c>
      <c r="S18" s="3">
        <v>0</v>
      </c>
      <c r="T18" s="3">
        <f>P18-Q18-R18+S18</f>
        <v>26103333.389999997</v>
      </c>
      <c r="U18" s="3">
        <f>T18/1000</f>
        <v>26103.333389999996</v>
      </c>
      <c r="W18" s="3">
        <v>27384558.950000003</v>
      </c>
      <c r="X18" s="3">
        <v>1028467.2</v>
      </c>
      <c r="Y18" s="3">
        <v>0</v>
      </c>
      <c r="Z18" s="3">
        <v>0</v>
      </c>
      <c r="AA18" s="3">
        <f>W18-X18-Y18+Z18</f>
        <v>26356091.750000004</v>
      </c>
      <c r="AB18" s="3">
        <f>AA18/1000</f>
        <v>26356.091750000003</v>
      </c>
      <c r="AD18" s="73">
        <v>27875272.5</v>
      </c>
      <c r="AE18" s="3">
        <v>1303586.8999999999</v>
      </c>
      <c r="AF18" s="3">
        <v>0</v>
      </c>
      <c r="AG18" s="73">
        <v>0</v>
      </c>
      <c r="AH18" s="3">
        <f>AD18-AE18-AF18+AG18</f>
        <v>26571685.600000001</v>
      </c>
      <c r="AI18" s="3">
        <f>AH18/1000</f>
        <v>26571.685600000001</v>
      </c>
      <c r="AK18" s="73">
        <v>27654117.680000003</v>
      </c>
      <c r="AL18" s="3">
        <v>637333.23</v>
      </c>
      <c r="AM18" s="3">
        <v>0</v>
      </c>
      <c r="AN18" s="73">
        <v>0</v>
      </c>
      <c r="AO18" s="3">
        <f>AK18-AL18-AM18+AN18</f>
        <v>27016784.450000003</v>
      </c>
      <c r="AP18" s="3">
        <f>AO18/1000</f>
        <v>27016.784450000003</v>
      </c>
      <c r="AR18" s="73">
        <v>27999011.759999998</v>
      </c>
      <c r="AS18" s="3">
        <v>592988.14</v>
      </c>
      <c r="AT18" s="3">
        <v>0</v>
      </c>
      <c r="AU18" s="73">
        <v>0</v>
      </c>
      <c r="AV18" s="3">
        <f>AR18-AS18-AT18+AU18</f>
        <v>27406023.619999997</v>
      </c>
      <c r="AW18" s="3">
        <f>AV18/1000</f>
        <v>27406.023619999996</v>
      </c>
      <c r="AY18" s="3">
        <v>27259362.370000001</v>
      </c>
      <c r="AZ18" s="3">
        <v>1252406.83</v>
      </c>
      <c r="BA18" s="3">
        <v>0</v>
      </c>
      <c r="BB18" s="3">
        <v>0</v>
      </c>
      <c r="BC18" s="3">
        <f t="shared" si="13"/>
        <v>26006955.539999999</v>
      </c>
      <c r="BD18" s="3">
        <f t="shared" si="14"/>
        <v>26006.955539999999</v>
      </c>
      <c r="BF18" s="3">
        <v>28182609.709999997</v>
      </c>
      <c r="BG18" s="3">
        <v>1378144.2199999997</v>
      </c>
      <c r="BH18" s="3">
        <v>0</v>
      </c>
      <c r="BJ18" s="3">
        <f t="shared" ref="BJ18:BJ39" si="27">SUM(BF18:BI18)</f>
        <v>29560753.929999996</v>
      </c>
      <c r="BK18" s="3">
        <f t="shared" ref="BK18:BK39" si="28">BJ18/1000</f>
        <v>29560.753929999995</v>
      </c>
      <c r="BM18" s="3">
        <v>28623118.879999999</v>
      </c>
      <c r="BN18" s="3">
        <v>1006153.83</v>
      </c>
      <c r="BO18" s="3">
        <v>0</v>
      </c>
      <c r="BP18" s="3">
        <v>0</v>
      </c>
      <c r="BQ18" s="3">
        <f t="shared" ref="BQ18:BQ39" si="29">BM18-BN18-BO18+BP18</f>
        <v>27616965.050000001</v>
      </c>
      <c r="BR18" s="3">
        <f t="shared" ref="BR18:BR39" si="30">BQ18/1000</f>
        <v>27616.965050000003</v>
      </c>
      <c r="BT18" s="3">
        <v>29609149.009999998</v>
      </c>
      <c r="BU18" s="3">
        <v>1097798.4100000001</v>
      </c>
      <c r="BV18" s="3">
        <v>0</v>
      </c>
      <c r="BW18" s="3">
        <v>0</v>
      </c>
      <c r="BX18" s="3">
        <f t="shared" ref="BX18:BX39" si="31">BT18-BU18-BV18+BW18</f>
        <v>28511350.599999998</v>
      </c>
      <c r="BY18" s="3">
        <f t="shared" ref="BY18:BY39" si="32">BX18/1000</f>
        <v>28511.350599999998</v>
      </c>
      <c r="CA18" s="3">
        <v>31082225.279999997</v>
      </c>
      <c r="CB18" s="3">
        <v>848221.63000000012</v>
      </c>
      <c r="CC18" s="3">
        <v>0</v>
      </c>
      <c r="CD18" s="3">
        <v>0</v>
      </c>
      <c r="CE18" s="3">
        <f t="shared" si="21"/>
        <v>30234003.649999999</v>
      </c>
      <c r="CF18" s="3">
        <f t="shared" ref="CF18:CF22" si="33">CE18/1000</f>
        <v>30234.003649999999</v>
      </c>
      <c r="CH18" s="3">
        <v>33212136.479999997</v>
      </c>
      <c r="CI18" s="3">
        <v>871955.8899999999</v>
      </c>
      <c r="CJ18" s="3">
        <v>0</v>
      </c>
      <c r="CK18" s="3">
        <v>0</v>
      </c>
      <c r="CL18" s="3">
        <f t="shared" ref="CL18:CL22" si="34">CH18-CI18-CJ18+CK18</f>
        <v>32340180.589999996</v>
      </c>
      <c r="CM18" s="3">
        <f t="shared" ref="CM18:CM22" si="35">CL18/1000</f>
        <v>32340.180589999996</v>
      </c>
    </row>
    <row r="19" spans="1:91" x14ac:dyDescent="0.2">
      <c r="A19" s="1" t="s">
        <v>9</v>
      </c>
      <c r="B19" s="13">
        <v>137681.44178999995</v>
      </c>
      <c r="C19" s="13">
        <v>136876.46855000002</v>
      </c>
      <c r="D19" s="13">
        <v>132981.14410999999</v>
      </c>
      <c r="E19" s="13">
        <v>131565.04366000002</v>
      </c>
      <c r="F19" s="13">
        <v>131338.68421000001</v>
      </c>
      <c r="G19" s="13">
        <v>130878.75824</v>
      </c>
      <c r="H19" s="13">
        <v>131152.89885</v>
      </c>
      <c r="I19" s="13">
        <v>124006.52806000001</v>
      </c>
      <c r="J19" s="13">
        <v>126495.62492000002</v>
      </c>
      <c r="K19" s="13">
        <f t="shared" si="10"/>
        <v>130191.37551000003</v>
      </c>
      <c r="L19" s="134">
        <f t="shared" si="25"/>
        <v>2.9216430151930743</v>
      </c>
      <c r="M19" s="32">
        <f t="shared" si="26"/>
        <v>-5.4401422462035418</v>
      </c>
      <c r="P19" s="3">
        <v>134809298.98000002</v>
      </c>
      <c r="Q19" s="3">
        <v>1213903.6599999999</v>
      </c>
      <c r="R19" s="3">
        <v>346670.86</v>
      </c>
      <c r="S19" s="3">
        <v>0</v>
      </c>
      <c r="T19" s="3">
        <f>P19-Q19-R19+S19</f>
        <v>133248724.46000002</v>
      </c>
      <c r="U19" s="3">
        <f>T19/1000</f>
        <v>133248.72446000003</v>
      </c>
      <c r="W19" s="3">
        <v>139645316.89999998</v>
      </c>
      <c r="X19" s="3">
        <v>1963875.1099999999</v>
      </c>
      <c r="Y19" s="3">
        <v>0</v>
      </c>
      <c r="Z19" s="3">
        <v>0</v>
      </c>
      <c r="AA19" s="3">
        <f>W19-X19-Y19+Z19</f>
        <v>137681441.78999996</v>
      </c>
      <c r="AB19" s="3">
        <f>AA19/1000</f>
        <v>137681.44178999995</v>
      </c>
      <c r="AD19" s="73">
        <v>137326443.46000001</v>
      </c>
      <c r="AE19" s="3">
        <v>449974.91000000003</v>
      </c>
      <c r="AF19" s="3">
        <v>0</v>
      </c>
      <c r="AG19" s="73">
        <v>0</v>
      </c>
      <c r="AH19" s="3">
        <f>AD19-AE19-AF19+AG19</f>
        <v>136876468.55000001</v>
      </c>
      <c r="AI19" s="3">
        <f>AH19/1000</f>
        <v>136876.46855000002</v>
      </c>
      <c r="AK19" s="73">
        <v>133124700.19999999</v>
      </c>
      <c r="AL19" s="3">
        <v>143556.09000000003</v>
      </c>
      <c r="AM19" s="3">
        <v>0</v>
      </c>
      <c r="AN19" s="73">
        <v>0</v>
      </c>
      <c r="AO19" s="3">
        <f>AK19-AL19-AM19+AN19</f>
        <v>132981144.10999998</v>
      </c>
      <c r="AP19" s="3">
        <f>AO19/1000</f>
        <v>132981.14410999999</v>
      </c>
      <c r="AR19" s="73">
        <v>132111404.26000002</v>
      </c>
      <c r="AS19" s="3">
        <v>546360.6</v>
      </c>
      <c r="AT19" s="3">
        <v>0</v>
      </c>
      <c r="AU19" s="73">
        <v>0</v>
      </c>
      <c r="AV19" s="3">
        <f>AR19-AS19-AT19+AU19</f>
        <v>131565043.66000003</v>
      </c>
      <c r="AW19" s="3">
        <f>AV19/1000</f>
        <v>131565.04366000002</v>
      </c>
      <c r="AY19" s="3">
        <v>131474622.83</v>
      </c>
      <c r="AZ19" s="3">
        <v>135938.62</v>
      </c>
      <c r="BA19" s="3">
        <v>0</v>
      </c>
      <c r="BB19" s="3">
        <v>0</v>
      </c>
      <c r="BC19" s="3">
        <f t="shared" si="13"/>
        <v>131338684.20999999</v>
      </c>
      <c r="BD19" s="3">
        <f t="shared" si="14"/>
        <v>131338.68421000001</v>
      </c>
      <c r="BF19" s="3">
        <v>130657886.81999999</v>
      </c>
      <c r="BG19" s="3">
        <v>220871.42000000004</v>
      </c>
      <c r="BH19" s="3">
        <v>0</v>
      </c>
      <c r="BJ19" s="3">
        <f t="shared" si="27"/>
        <v>130878758.23999999</v>
      </c>
      <c r="BK19" s="3">
        <f t="shared" si="28"/>
        <v>130878.75824</v>
      </c>
      <c r="BM19" s="3">
        <v>131412889.28</v>
      </c>
      <c r="BN19" s="3">
        <v>259990.43</v>
      </c>
      <c r="BO19" s="3">
        <v>0</v>
      </c>
      <c r="BP19" s="3">
        <v>0</v>
      </c>
      <c r="BQ19" s="3">
        <f t="shared" si="29"/>
        <v>131152898.84999999</v>
      </c>
      <c r="BR19" s="3">
        <f t="shared" si="30"/>
        <v>131152.89885</v>
      </c>
      <c r="BT19" s="3">
        <v>124121059.95000002</v>
      </c>
      <c r="BU19" s="3">
        <v>114531.89</v>
      </c>
      <c r="BV19" s="3">
        <v>0</v>
      </c>
      <c r="BW19" s="3">
        <v>0</v>
      </c>
      <c r="BX19" s="3">
        <f t="shared" si="31"/>
        <v>124006528.06000002</v>
      </c>
      <c r="BY19" s="3">
        <f t="shared" si="32"/>
        <v>124006.52806000001</v>
      </c>
      <c r="CA19" s="3">
        <v>127067930.69000001</v>
      </c>
      <c r="CB19" s="3">
        <v>572305.77</v>
      </c>
      <c r="CC19" s="3">
        <v>0</v>
      </c>
      <c r="CD19" s="3">
        <v>0</v>
      </c>
      <c r="CE19" s="3">
        <f t="shared" si="21"/>
        <v>126495624.92000002</v>
      </c>
      <c r="CF19" s="3">
        <f t="shared" si="33"/>
        <v>126495.62492000002</v>
      </c>
      <c r="CH19" s="3">
        <v>130563838.32000001</v>
      </c>
      <c r="CI19" s="3">
        <v>372300.99</v>
      </c>
      <c r="CJ19" s="3">
        <v>161.82</v>
      </c>
      <c r="CK19" s="3">
        <v>0</v>
      </c>
      <c r="CL19" s="3">
        <f t="shared" si="34"/>
        <v>130191375.51000002</v>
      </c>
      <c r="CM19" s="3">
        <f t="shared" si="35"/>
        <v>130191.37551000003</v>
      </c>
    </row>
    <row r="20" spans="1:91" x14ac:dyDescent="0.2">
      <c r="A20" s="1" t="s">
        <v>10</v>
      </c>
      <c r="B20" s="13">
        <v>72386.029569999984</v>
      </c>
      <c r="C20" s="13">
        <v>73635.39439999999</v>
      </c>
      <c r="D20" s="13">
        <v>73326.212369999994</v>
      </c>
      <c r="E20" s="13">
        <v>71382.765670000023</v>
      </c>
      <c r="F20" s="13">
        <v>74026.339460000003</v>
      </c>
      <c r="G20" s="13">
        <v>76654.921329999997</v>
      </c>
      <c r="H20" s="13">
        <v>77316.841880000022</v>
      </c>
      <c r="I20" s="13">
        <v>76110.479339999991</v>
      </c>
      <c r="J20" s="13">
        <v>79912.651869999987</v>
      </c>
      <c r="K20" s="13">
        <f t="shared" si="10"/>
        <v>81073.583859999984</v>
      </c>
      <c r="L20" s="134">
        <f t="shared" si="25"/>
        <v>1.452751176232487</v>
      </c>
      <c r="M20" s="32">
        <f t="shared" si="26"/>
        <v>12.00170024741972</v>
      </c>
      <c r="P20" s="3">
        <v>71184953.899999991</v>
      </c>
      <c r="Q20" s="3">
        <v>998489.88</v>
      </c>
      <c r="R20" s="3">
        <v>0</v>
      </c>
      <c r="S20" s="3">
        <v>0</v>
      </c>
      <c r="T20" s="3">
        <f>P20-Q20-R20+S20</f>
        <v>70186464.019999996</v>
      </c>
      <c r="U20" s="3">
        <f>T20/1000</f>
        <v>70186.464019999999</v>
      </c>
      <c r="W20" s="3">
        <v>73864009.499999985</v>
      </c>
      <c r="X20" s="3">
        <v>1477979.93</v>
      </c>
      <c r="Y20" s="3">
        <v>0</v>
      </c>
      <c r="Z20" s="3">
        <v>0</v>
      </c>
      <c r="AA20" s="3">
        <f>W20-X20-Y20+Z20</f>
        <v>72386029.569999978</v>
      </c>
      <c r="AB20" s="3">
        <f>AA20/1000</f>
        <v>72386.029569999984</v>
      </c>
      <c r="AD20" s="73">
        <v>75938899.429999992</v>
      </c>
      <c r="AE20" s="3">
        <v>2303505.0299999998</v>
      </c>
      <c r="AF20" s="3">
        <v>0</v>
      </c>
      <c r="AG20" s="73">
        <v>0</v>
      </c>
      <c r="AH20" s="3">
        <f>AD20-AE20-AF20+AG20</f>
        <v>73635394.399999991</v>
      </c>
      <c r="AI20" s="3">
        <f>AH20/1000</f>
        <v>73635.39439999999</v>
      </c>
      <c r="AK20" s="73">
        <v>77325046.079999983</v>
      </c>
      <c r="AL20" s="3">
        <v>3998833.71</v>
      </c>
      <c r="AM20" s="3">
        <v>0</v>
      </c>
      <c r="AN20" s="73">
        <v>0</v>
      </c>
      <c r="AO20" s="3">
        <f>AK20-AL20-AM20+AN20</f>
        <v>73326212.36999999</v>
      </c>
      <c r="AP20" s="3">
        <f>AO20/1000</f>
        <v>73326.212369999994</v>
      </c>
      <c r="AR20" s="73">
        <v>72297976.74000001</v>
      </c>
      <c r="AS20" s="3">
        <v>915211.07</v>
      </c>
      <c r="AT20" s="3">
        <v>0</v>
      </c>
      <c r="AU20" s="73">
        <v>0</v>
      </c>
      <c r="AV20" s="3">
        <f>AR20-AS20-AT20+AU20</f>
        <v>71382765.670000017</v>
      </c>
      <c r="AW20" s="3">
        <f>AV20/1000</f>
        <v>71382.765670000023</v>
      </c>
      <c r="AY20" s="3">
        <v>74966498.290000007</v>
      </c>
      <c r="AZ20" s="3">
        <v>940158.83000000007</v>
      </c>
      <c r="BA20" s="3">
        <v>0</v>
      </c>
      <c r="BB20" s="3">
        <v>0</v>
      </c>
      <c r="BC20" s="3">
        <f t="shared" si="13"/>
        <v>74026339.460000008</v>
      </c>
      <c r="BD20" s="3">
        <f t="shared" si="14"/>
        <v>74026.339460000003</v>
      </c>
      <c r="BF20" s="3">
        <v>76123705.379999995</v>
      </c>
      <c r="BG20" s="3">
        <v>531215.94999999995</v>
      </c>
      <c r="BH20" s="3">
        <v>0</v>
      </c>
      <c r="BJ20" s="3">
        <f t="shared" si="27"/>
        <v>76654921.329999998</v>
      </c>
      <c r="BK20" s="3">
        <f t="shared" si="28"/>
        <v>76654.921329999997</v>
      </c>
      <c r="BM20" s="3">
        <v>77375698.480000019</v>
      </c>
      <c r="BN20" s="3">
        <v>58856.6</v>
      </c>
      <c r="BO20" s="3">
        <v>0</v>
      </c>
      <c r="BP20" s="3">
        <v>0</v>
      </c>
      <c r="BQ20" s="3">
        <f t="shared" si="29"/>
        <v>77316841.880000025</v>
      </c>
      <c r="BR20" s="3">
        <f t="shared" si="30"/>
        <v>77316.841880000022</v>
      </c>
      <c r="BT20" s="3">
        <v>76610615.179999992</v>
      </c>
      <c r="BU20" s="3">
        <v>500135.84</v>
      </c>
      <c r="BV20" s="3">
        <v>0</v>
      </c>
      <c r="BW20" s="3">
        <v>0</v>
      </c>
      <c r="BX20" s="3">
        <f t="shared" si="31"/>
        <v>76110479.339999989</v>
      </c>
      <c r="BY20" s="3">
        <f t="shared" si="32"/>
        <v>76110.479339999991</v>
      </c>
      <c r="CA20" s="3">
        <v>80820156.86999999</v>
      </c>
      <c r="CB20" s="3">
        <v>907505</v>
      </c>
      <c r="CC20" s="3">
        <v>0</v>
      </c>
      <c r="CD20" s="3">
        <v>0</v>
      </c>
      <c r="CE20" s="3">
        <f t="shared" si="21"/>
        <v>79912651.86999999</v>
      </c>
      <c r="CF20" s="3">
        <f t="shared" si="33"/>
        <v>79912.651869999987</v>
      </c>
      <c r="CH20" s="3">
        <v>82217629.469999984</v>
      </c>
      <c r="CI20" s="3">
        <v>1144045.6100000001</v>
      </c>
      <c r="CJ20" s="3">
        <v>0</v>
      </c>
      <c r="CK20" s="3">
        <v>0</v>
      </c>
      <c r="CL20" s="3">
        <f t="shared" si="34"/>
        <v>81073583.859999985</v>
      </c>
      <c r="CM20" s="3">
        <f t="shared" si="35"/>
        <v>81073.583859999984</v>
      </c>
    </row>
    <row r="21" spans="1:91" x14ac:dyDescent="0.2">
      <c r="A21" s="1" t="s">
        <v>11</v>
      </c>
      <c r="B21" s="13">
        <v>133652.93028999996</v>
      </c>
      <c r="C21" s="13">
        <v>134706.69519</v>
      </c>
      <c r="D21" s="13">
        <v>129699.08231</v>
      </c>
      <c r="E21" s="13">
        <v>132442.41595999998</v>
      </c>
      <c r="F21" s="13">
        <v>132670.11227999997</v>
      </c>
      <c r="G21" s="13">
        <v>141684.43981000001</v>
      </c>
      <c r="H21" s="13">
        <v>138276.89550000004</v>
      </c>
      <c r="I21" s="13">
        <v>136042.57832999999</v>
      </c>
      <c r="J21" s="13">
        <v>137711.66145000001</v>
      </c>
      <c r="K21" s="13">
        <f t="shared" si="10"/>
        <v>140237.12870000003</v>
      </c>
      <c r="L21" s="134">
        <f t="shared" si="25"/>
        <v>1.833880459656611</v>
      </c>
      <c r="M21" s="32">
        <f t="shared" si="26"/>
        <v>4.9263404818088796</v>
      </c>
      <c r="P21" s="3">
        <v>131494013.58</v>
      </c>
      <c r="Q21" s="3">
        <v>691612.24</v>
      </c>
      <c r="R21" s="3">
        <v>831792.56</v>
      </c>
      <c r="S21" s="3">
        <v>0</v>
      </c>
      <c r="T21" s="3">
        <f>P21-Q21-R21+S21</f>
        <v>129970608.78</v>
      </c>
      <c r="U21" s="3">
        <f>T21/1000</f>
        <v>129970.60878</v>
      </c>
      <c r="W21" s="3">
        <v>135515180.93999997</v>
      </c>
      <c r="X21" s="3">
        <v>980327.72</v>
      </c>
      <c r="Y21" s="3">
        <v>884024.93</v>
      </c>
      <c r="Z21" s="3">
        <v>2102</v>
      </c>
      <c r="AA21" s="3">
        <f>W21-X21-Y21+Z21</f>
        <v>133652930.28999996</v>
      </c>
      <c r="AB21" s="3">
        <f>AA21/1000</f>
        <v>133652.93028999996</v>
      </c>
      <c r="AD21" s="73">
        <v>135594432.51999998</v>
      </c>
      <c r="AE21" s="3">
        <v>218645.95</v>
      </c>
      <c r="AF21" s="3">
        <v>669091.37999999989</v>
      </c>
      <c r="AG21" s="73">
        <v>0</v>
      </c>
      <c r="AH21" s="3">
        <f>AD21-AE21-AF21+AG21</f>
        <v>134706695.19</v>
      </c>
      <c r="AI21" s="3">
        <f>AH21/1000</f>
        <v>134706.69519</v>
      </c>
      <c r="AK21" s="73">
        <v>130885662.67</v>
      </c>
      <c r="AL21" s="3">
        <v>508279.98</v>
      </c>
      <c r="AM21" s="3">
        <v>678300.38</v>
      </c>
      <c r="AN21" s="73">
        <v>0</v>
      </c>
      <c r="AO21" s="3">
        <f>AK21-AL21-AM21+AN21</f>
        <v>129699082.31</v>
      </c>
      <c r="AP21" s="3">
        <f>AO21/1000</f>
        <v>129699.08231</v>
      </c>
      <c r="AR21" s="73">
        <v>133136781.2</v>
      </c>
      <c r="AS21" s="3">
        <v>9374.31</v>
      </c>
      <c r="AT21" s="3">
        <v>684990.92999999993</v>
      </c>
      <c r="AU21" s="73">
        <v>0</v>
      </c>
      <c r="AV21" s="3">
        <f>AR21-AS21-AT21+AU21</f>
        <v>132442415.95999999</v>
      </c>
      <c r="AW21" s="3">
        <f>AV21/1000</f>
        <v>132442.41595999998</v>
      </c>
      <c r="AY21" s="3">
        <v>133494720.16999999</v>
      </c>
      <c r="AZ21" s="3">
        <v>86222.1</v>
      </c>
      <c r="BA21" s="3">
        <v>738385.79</v>
      </c>
      <c r="BB21" s="3">
        <v>0</v>
      </c>
      <c r="BC21" s="3">
        <f t="shared" si="13"/>
        <v>132670112.27999999</v>
      </c>
      <c r="BD21" s="3">
        <f t="shared" si="14"/>
        <v>132670.11227999997</v>
      </c>
      <c r="BF21" s="3">
        <v>140495908.09999999</v>
      </c>
      <c r="BG21" s="3">
        <v>404723.72000000003</v>
      </c>
      <c r="BH21" s="3">
        <v>783807.98999999987</v>
      </c>
      <c r="BJ21" s="3">
        <f t="shared" si="27"/>
        <v>141684439.81</v>
      </c>
      <c r="BK21" s="3">
        <f t="shared" si="28"/>
        <v>141684.43981000001</v>
      </c>
      <c r="BM21" s="3">
        <v>139800961.50000003</v>
      </c>
      <c r="BN21" s="3">
        <v>397696.61</v>
      </c>
      <c r="BO21" s="3">
        <v>1251885.3900000001</v>
      </c>
      <c r="BP21" s="3">
        <v>125516</v>
      </c>
      <c r="BQ21" s="3">
        <f t="shared" si="29"/>
        <v>138276895.50000003</v>
      </c>
      <c r="BR21" s="3">
        <f t="shared" si="30"/>
        <v>138276.89550000004</v>
      </c>
      <c r="BT21" s="3">
        <v>137119275.97</v>
      </c>
      <c r="BU21" s="3">
        <v>323407.15000000002</v>
      </c>
      <c r="BV21" s="3">
        <v>753290.49</v>
      </c>
      <c r="BW21" s="3">
        <v>0</v>
      </c>
      <c r="BX21" s="3">
        <f t="shared" si="31"/>
        <v>136042578.32999998</v>
      </c>
      <c r="BY21" s="3">
        <f t="shared" si="32"/>
        <v>136042.57832999999</v>
      </c>
      <c r="CA21" s="3">
        <v>138474665.90000001</v>
      </c>
      <c r="CB21" s="3">
        <v>56524.25</v>
      </c>
      <c r="CC21" s="3">
        <v>706480.20000000007</v>
      </c>
      <c r="CD21" s="3">
        <v>0</v>
      </c>
      <c r="CE21" s="3">
        <f t="shared" si="21"/>
        <v>137711661.45000002</v>
      </c>
      <c r="CF21" s="3">
        <f t="shared" si="33"/>
        <v>137711.66145000001</v>
      </c>
      <c r="CH21" s="3">
        <v>141110448.32000002</v>
      </c>
      <c r="CI21" s="3">
        <v>94869.540000000008</v>
      </c>
      <c r="CJ21" s="3">
        <v>778450.08000000007</v>
      </c>
      <c r="CK21" s="3">
        <v>0</v>
      </c>
      <c r="CL21" s="3">
        <f t="shared" si="34"/>
        <v>140237128.70000002</v>
      </c>
      <c r="CM21" s="3">
        <f t="shared" si="35"/>
        <v>140237.12870000003</v>
      </c>
    </row>
    <row r="22" spans="1:91" x14ac:dyDescent="0.2">
      <c r="A22" s="1" t="s">
        <v>12</v>
      </c>
      <c r="B22" s="13">
        <v>23899.5435</v>
      </c>
      <c r="C22" s="13">
        <v>23158.346610000004</v>
      </c>
      <c r="D22" s="13">
        <v>23199.36665</v>
      </c>
      <c r="E22" s="13">
        <v>23530.367349999997</v>
      </c>
      <c r="F22" s="13">
        <v>24393.357049999999</v>
      </c>
      <c r="G22" s="13">
        <v>24843.360690000001</v>
      </c>
      <c r="H22" s="13">
        <v>26597.559610000004</v>
      </c>
      <c r="I22" s="13">
        <v>28128.00562</v>
      </c>
      <c r="J22" s="13">
        <v>28120.497059999998</v>
      </c>
      <c r="K22" s="13">
        <f t="shared" si="10"/>
        <v>28303.96384</v>
      </c>
      <c r="L22" s="134">
        <f t="shared" si="25"/>
        <v>0.65243078601542503</v>
      </c>
      <c r="M22" s="32">
        <f t="shared" si="26"/>
        <v>18.428888986938183</v>
      </c>
      <c r="P22" s="3">
        <v>24303907.580000009</v>
      </c>
      <c r="Q22" s="3">
        <v>55182.26</v>
      </c>
      <c r="R22" s="3">
        <v>472651.83</v>
      </c>
      <c r="S22" s="3">
        <v>0</v>
      </c>
      <c r="T22" s="3">
        <f>P22-Q22-R22+S22</f>
        <v>23776073.49000001</v>
      </c>
      <c r="U22" s="3">
        <f>T22/1000</f>
        <v>23776.07349000001</v>
      </c>
      <c r="W22" s="3">
        <v>24127185.530000001</v>
      </c>
      <c r="X22" s="3">
        <v>92111.340000000011</v>
      </c>
      <c r="Y22" s="3">
        <v>135530.69</v>
      </c>
      <c r="Z22" s="3">
        <v>0</v>
      </c>
      <c r="AA22" s="3">
        <f>W22-X22-Y22+Z22</f>
        <v>23899543.5</v>
      </c>
      <c r="AB22" s="3">
        <f>AA22/1000</f>
        <v>23899.5435</v>
      </c>
      <c r="AD22" s="73">
        <v>23243279.600000001</v>
      </c>
      <c r="AE22" s="3">
        <v>31604.989999999998</v>
      </c>
      <c r="AF22" s="3">
        <v>53328</v>
      </c>
      <c r="AG22" s="73">
        <v>0</v>
      </c>
      <c r="AH22" s="3">
        <f>AD22-AE22-AF22+AG22</f>
        <v>23158346.610000003</v>
      </c>
      <c r="AI22" s="3">
        <f>AH22/1000</f>
        <v>23158.346610000004</v>
      </c>
      <c r="AK22" s="73">
        <v>23261191.149999999</v>
      </c>
      <c r="AL22" s="3">
        <v>4061.5</v>
      </c>
      <c r="AM22" s="3">
        <v>57763</v>
      </c>
      <c r="AN22" s="73">
        <v>0</v>
      </c>
      <c r="AO22" s="3">
        <f>AK22-AL22-AM22+AN22</f>
        <v>23199366.649999999</v>
      </c>
      <c r="AP22" s="3">
        <f>AO22/1000</f>
        <v>23199.36665</v>
      </c>
      <c r="AR22" s="73">
        <v>23696676.559999999</v>
      </c>
      <c r="AS22" s="3">
        <v>91030.75</v>
      </c>
      <c r="AT22" s="3">
        <v>75278.459999999992</v>
      </c>
      <c r="AU22" s="73">
        <v>0</v>
      </c>
      <c r="AV22" s="3">
        <f>AR22-AS22-AT22+AU22</f>
        <v>23530367.349999998</v>
      </c>
      <c r="AW22" s="3">
        <f>AV22/1000</f>
        <v>23530.367349999997</v>
      </c>
      <c r="AY22" s="3">
        <v>24705485.849999998</v>
      </c>
      <c r="AZ22" s="3">
        <v>230181.95</v>
      </c>
      <c r="BA22" s="3">
        <v>81946.850000000006</v>
      </c>
      <c r="BB22" s="3">
        <v>0</v>
      </c>
      <c r="BC22" s="3">
        <f t="shared" si="13"/>
        <v>24393357.049999997</v>
      </c>
      <c r="BD22" s="3">
        <f t="shared" si="14"/>
        <v>24393.357049999999</v>
      </c>
      <c r="BF22" s="3">
        <v>24687648.280000001</v>
      </c>
      <c r="BG22" s="3">
        <v>79817.53</v>
      </c>
      <c r="BH22" s="3">
        <v>75894.880000000005</v>
      </c>
      <c r="BJ22" s="3">
        <f t="shared" si="27"/>
        <v>24843360.690000001</v>
      </c>
      <c r="BK22" s="3">
        <f t="shared" si="28"/>
        <v>24843.360690000001</v>
      </c>
      <c r="BM22" s="3">
        <v>26597669.690000001</v>
      </c>
      <c r="BN22" s="3">
        <v>0</v>
      </c>
      <c r="BO22" s="3">
        <v>110.08</v>
      </c>
      <c r="BP22" s="3">
        <v>0</v>
      </c>
      <c r="BQ22" s="3">
        <f t="shared" si="29"/>
        <v>26597559.610000003</v>
      </c>
      <c r="BR22" s="3">
        <f t="shared" si="30"/>
        <v>26597.559610000004</v>
      </c>
      <c r="BT22" s="3">
        <v>28199978.02</v>
      </c>
      <c r="BU22" s="3">
        <v>0</v>
      </c>
      <c r="BV22" s="3">
        <v>71972.399999999994</v>
      </c>
      <c r="BW22" s="3">
        <v>0</v>
      </c>
      <c r="BX22" s="3">
        <f t="shared" si="31"/>
        <v>28128005.620000001</v>
      </c>
      <c r="BY22" s="3">
        <f t="shared" si="32"/>
        <v>28128.00562</v>
      </c>
      <c r="CA22" s="3">
        <v>28166616.289999999</v>
      </c>
      <c r="CB22" s="3">
        <v>0</v>
      </c>
      <c r="CC22" s="3">
        <v>46119.23</v>
      </c>
      <c r="CD22" s="3">
        <v>0</v>
      </c>
      <c r="CE22" s="3">
        <f t="shared" si="21"/>
        <v>28120497.059999999</v>
      </c>
      <c r="CF22" s="3">
        <f t="shared" si="33"/>
        <v>28120.497059999998</v>
      </c>
      <c r="CH22" s="3">
        <v>28351551.66</v>
      </c>
      <c r="CI22" s="3">
        <v>20860.82</v>
      </c>
      <c r="CJ22" s="3">
        <v>26727</v>
      </c>
      <c r="CK22" s="3">
        <v>0</v>
      </c>
      <c r="CL22" s="3">
        <f t="shared" si="34"/>
        <v>28303963.84</v>
      </c>
      <c r="CM22" s="3">
        <f t="shared" si="35"/>
        <v>28303.96384</v>
      </c>
    </row>
    <row r="23" spans="1:9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/>
      <c r="M23" s="32"/>
      <c r="AD23" s="73"/>
      <c r="AG23" s="73"/>
      <c r="AK23" s="73"/>
      <c r="AN23" s="73"/>
      <c r="AR23" s="73"/>
      <c r="AU23" s="73"/>
    </row>
    <row r="24" spans="1:91" x14ac:dyDescent="0.2">
      <c r="A24" s="1" t="s">
        <v>13</v>
      </c>
      <c r="B24" s="13">
        <v>203162.62230000002</v>
      </c>
      <c r="C24" s="13">
        <v>200565.01957999999</v>
      </c>
      <c r="D24" s="13">
        <v>200958.91186000005</v>
      </c>
      <c r="E24" s="13">
        <v>200325.02476999999</v>
      </c>
      <c r="F24" s="13">
        <v>198222.58344999995</v>
      </c>
      <c r="G24" s="13">
        <v>205252.22668000002</v>
      </c>
      <c r="H24" s="13">
        <v>209482.94224999999</v>
      </c>
      <c r="I24" s="13">
        <v>203821.84530999998</v>
      </c>
      <c r="J24" s="13">
        <v>207272.91234999997</v>
      </c>
      <c r="K24" s="13">
        <f t="shared" si="10"/>
        <v>218248.07265000005</v>
      </c>
      <c r="L24" s="134">
        <f t="shared" ref="L24:L28" si="36">(K24-J24)*100/J24</f>
        <v>5.2950287500507924</v>
      </c>
      <c r="M24" s="32">
        <f t="shared" ref="M24:M28" si="37">(K24-B24)*100/B24</f>
        <v>7.4253079524264578</v>
      </c>
      <c r="P24" s="3">
        <v>199921348.5</v>
      </c>
      <c r="Q24" s="3">
        <v>1115729.06</v>
      </c>
      <c r="R24" s="3">
        <v>1073139.3700000001</v>
      </c>
      <c r="S24" s="3">
        <v>0</v>
      </c>
      <c r="T24" s="3">
        <f>P24-Q24-R24+S24</f>
        <v>197732480.06999999</v>
      </c>
      <c r="U24" s="3">
        <f>T24/1000</f>
        <v>197732.48006999999</v>
      </c>
      <c r="W24" s="3">
        <v>204927225.70000002</v>
      </c>
      <c r="X24" s="3">
        <v>685107.37000000011</v>
      </c>
      <c r="Y24" s="3">
        <v>1079496.03</v>
      </c>
      <c r="Z24" s="3">
        <v>0</v>
      </c>
      <c r="AA24" s="3">
        <f>W24-X24-Y24+Z24</f>
        <v>203162622.30000001</v>
      </c>
      <c r="AB24" s="3">
        <f>AA24/1000</f>
        <v>203162.62230000002</v>
      </c>
      <c r="AD24" s="73">
        <v>202245999.42999998</v>
      </c>
      <c r="AE24" s="3">
        <v>494812.99999999994</v>
      </c>
      <c r="AF24" s="3">
        <v>1186166.8500000001</v>
      </c>
      <c r="AG24" s="73">
        <v>0</v>
      </c>
      <c r="AH24" s="3">
        <f>AD24-AE24-AF24+AG24</f>
        <v>200565019.57999998</v>
      </c>
      <c r="AI24" s="3">
        <f>AH24/1000</f>
        <v>200565.01957999999</v>
      </c>
      <c r="AK24" s="73">
        <v>201893270.73000005</v>
      </c>
      <c r="AL24" s="3">
        <v>714521.69</v>
      </c>
      <c r="AM24" s="3">
        <v>219837.18</v>
      </c>
      <c r="AN24" s="73">
        <v>0</v>
      </c>
      <c r="AO24" s="3">
        <f>AK24-AL24-AM24+AN24</f>
        <v>200958911.86000004</v>
      </c>
      <c r="AP24" s="3">
        <f>AO24/1000</f>
        <v>200958.91186000005</v>
      </c>
      <c r="AR24" s="73">
        <v>200969471.47999999</v>
      </c>
      <c r="AS24" s="3">
        <v>588980.6</v>
      </c>
      <c r="AT24" s="3">
        <v>55466.11</v>
      </c>
      <c r="AU24" s="73">
        <v>0</v>
      </c>
      <c r="AV24" s="3">
        <f>AR24-AS24-AT24+AU24</f>
        <v>200325024.76999998</v>
      </c>
      <c r="AW24" s="3">
        <f>AV24/1000</f>
        <v>200325.02476999999</v>
      </c>
      <c r="AY24" s="3">
        <v>199391389.67999995</v>
      </c>
      <c r="AZ24" s="3">
        <v>1168806.23</v>
      </c>
      <c r="BA24" s="3">
        <v>0</v>
      </c>
      <c r="BB24" s="3">
        <v>0</v>
      </c>
      <c r="BC24" s="3">
        <f t="shared" si="13"/>
        <v>198222583.44999996</v>
      </c>
      <c r="BD24" s="3">
        <f t="shared" si="14"/>
        <v>198222.58344999995</v>
      </c>
      <c r="BF24" s="3">
        <v>205140306.80000001</v>
      </c>
      <c r="BG24" s="3">
        <v>111919.88</v>
      </c>
      <c r="BH24" s="3">
        <v>0</v>
      </c>
      <c r="BJ24" s="3">
        <f t="shared" ref="BJ24" si="38">SUM(BF24:BI24)</f>
        <v>205252226.68000001</v>
      </c>
      <c r="BK24" s="3">
        <f t="shared" ref="BK24" si="39">BJ24/1000</f>
        <v>205252.22668000002</v>
      </c>
      <c r="BM24" s="3">
        <v>209555938.25</v>
      </c>
      <c r="BN24" s="3">
        <v>72996</v>
      </c>
      <c r="BO24" s="3">
        <v>0</v>
      </c>
      <c r="BP24" s="3">
        <v>0</v>
      </c>
      <c r="BQ24" s="3">
        <f t="shared" ref="BQ24" si="40">BM24-BN24-BO24+BP24</f>
        <v>209482942.25</v>
      </c>
      <c r="BR24" s="3">
        <f t="shared" ref="BR24" si="41">BQ24/1000</f>
        <v>209482.94224999999</v>
      </c>
      <c r="BT24" s="3">
        <v>203956956.69999996</v>
      </c>
      <c r="BU24" s="3">
        <v>135111.39000000001</v>
      </c>
      <c r="BV24" s="3">
        <v>0</v>
      </c>
      <c r="BW24" s="3">
        <v>0</v>
      </c>
      <c r="BX24" s="3">
        <f t="shared" ref="BX24" si="42">BT24-BU24-BV24+BW24</f>
        <v>203821845.30999997</v>
      </c>
      <c r="BY24" s="3">
        <f t="shared" ref="BY24" si="43">BX24/1000</f>
        <v>203821.84530999998</v>
      </c>
      <c r="CA24" s="3">
        <v>207401112.98999995</v>
      </c>
      <c r="CB24" s="3">
        <v>128200.63999999998</v>
      </c>
      <c r="CC24" s="3">
        <v>0</v>
      </c>
      <c r="CD24" s="3">
        <v>0</v>
      </c>
      <c r="CE24" s="3">
        <f t="shared" si="21"/>
        <v>207272912.34999996</v>
      </c>
      <c r="CF24" s="3">
        <f t="shared" ref="CF24:CF28" si="44">CE24/1000</f>
        <v>207272.91234999997</v>
      </c>
      <c r="CH24" s="3">
        <v>218382652.61000004</v>
      </c>
      <c r="CI24" s="3">
        <v>134579.96</v>
      </c>
      <c r="CJ24" s="3">
        <v>0</v>
      </c>
      <c r="CK24" s="3">
        <v>0</v>
      </c>
      <c r="CL24" s="3">
        <f t="shared" ref="CL24:CL28" si="45">CH24-CI24-CJ24+CK24</f>
        <v>218248072.65000004</v>
      </c>
      <c r="CM24" s="3">
        <f t="shared" ref="CM24:CM28" si="46">CL24/1000</f>
        <v>218248.07265000005</v>
      </c>
    </row>
    <row r="25" spans="1:91" x14ac:dyDescent="0.2">
      <c r="A25" s="1" t="s">
        <v>14</v>
      </c>
      <c r="B25" s="13">
        <v>23405.149750000004</v>
      </c>
      <c r="C25" s="13">
        <v>23653.108029999996</v>
      </c>
      <c r="D25" s="13">
        <v>22586.855459999999</v>
      </c>
      <c r="E25" s="13">
        <v>21780.392030000003</v>
      </c>
      <c r="F25" s="13">
        <v>20211.447519999994</v>
      </c>
      <c r="G25" s="13">
        <v>21695.725250000007</v>
      </c>
      <c r="H25" s="13">
        <v>20243.322059999999</v>
      </c>
      <c r="I25" s="13">
        <v>20392.471120000002</v>
      </c>
      <c r="J25" s="13">
        <v>20324.684139999998</v>
      </c>
      <c r="K25" s="13">
        <f t="shared" si="10"/>
        <v>18990.488520000003</v>
      </c>
      <c r="L25" s="134">
        <f t="shared" si="36"/>
        <v>-6.5644101074822174</v>
      </c>
      <c r="M25" s="32">
        <f t="shared" si="37"/>
        <v>-18.86192259889301</v>
      </c>
      <c r="P25" s="3">
        <v>23709802.869999997</v>
      </c>
      <c r="Q25" s="3">
        <v>435807.2</v>
      </c>
      <c r="R25" s="3">
        <v>0</v>
      </c>
      <c r="S25" s="3">
        <v>0</v>
      </c>
      <c r="T25" s="3">
        <f>P25-Q25-R25+S25</f>
        <v>23273995.669999998</v>
      </c>
      <c r="U25" s="3">
        <f>T25/1000</f>
        <v>23273.995669999997</v>
      </c>
      <c r="W25" s="3">
        <v>23652233.160000004</v>
      </c>
      <c r="X25" s="3">
        <v>247083.41</v>
      </c>
      <c r="Y25" s="3">
        <v>0</v>
      </c>
      <c r="Z25" s="3">
        <v>0</v>
      </c>
      <c r="AA25" s="3">
        <f>W25-X25-Y25+Z25</f>
        <v>23405149.750000004</v>
      </c>
      <c r="AB25" s="3">
        <f>AA25/1000</f>
        <v>23405.149750000004</v>
      </c>
      <c r="AD25" s="73">
        <v>23898776.219999999</v>
      </c>
      <c r="AE25" s="3">
        <v>245668.18999999997</v>
      </c>
      <c r="AF25" s="3">
        <v>0</v>
      </c>
      <c r="AG25" s="73">
        <v>0</v>
      </c>
      <c r="AH25" s="3">
        <f>AD25-AE25-AF25+AG25</f>
        <v>23653108.029999997</v>
      </c>
      <c r="AI25" s="3">
        <f>AH25/1000</f>
        <v>23653.108029999996</v>
      </c>
      <c r="AK25" s="73">
        <v>22806177.499999996</v>
      </c>
      <c r="AL25" s="3">
        <v>219322.03999999998</v>
      </c>
      <c r="AM25" s="3">
        <v>0</v>
      </c>
      <c r="AN25" s="73">
        <v>0</v>
      </c>
      <c r="AO25" s="3">
        <f>AK25-AL25-AM25+AN25</f>
        <v>22586855.459999997</v>
      </c>
      <c r="AP25" s="3">
        <f>AO25/1000</f>
        <v>22586.855459999999</v>
      </c>
      <c r="AR25" s="73">
        <v>22026137.59</v>
      </c>
      <c r="AS25" s="3">
        <v>245745.56</v>
      </c>
      <c r="AT25" s="3">
        <v>0</v>
      </c>
      <c r="AU25" s="73">
        <v>0</v>
      </c>
      <c r="AV25" s="3">
        <f>AR25-AS25-AT25+AU25</f>
        <v>21780392.030000001</v>
      </c>
      <c r="AW25" s="3">
        <f>AV25/1000</f>
        <v>21780.392030000003</v>
      </c>
      <c r="AY25" s="3">
        <v>20985380.149999995</v>
      </c>
      <c r="AZ25" s="3">
        <v>773932.62999999989</v>
      </c>
      <c r="BA25" s="3">
        <v>0</v>
      </c>
      <c r="BB25" s="3">
        <v>0</v>
      </c>
      <c r="BC25" s="3">
        <f t="shared" si="13"/>
        <v>20211447.519999996</v>
      </c>
      <c r="BD25" s="3">
        <f t="shared" si="14"/>
        <v>20211.447519999994</v>
      </c>
      <c r="BF25" s="3">
        <v>20956613.880000006</v>
      </c>
      <c r="BG25" s="3">
        <v>739111.37</v>
      </c>
      <c r="BH25" s="3">
        <v>0</v>
      </c>
      <c r="BJ25" s="3">
        <f t="shared" si="27"/>
        <v>21695725.250000007</v>
      </c>
      <c r="BK25" s="3">
        <f t="shared" si="28"/>
        <v>21695.725250000007</v>
      </c>
      <c r="BM25" s="3">
        <v>21288838.559999999</v>
      </c>
      <c r="BN25" s="3">
        <v>1045516.5000000002</v>
      </c>
      <c r="BO25" s="3">
        <v>0</v>
      </c>
      <c r="BP25" s="3">
        <v>0</v>
      </c>
      <c r="BQ25" s="3">
        <f t="shared" si="29"/>
        <v>20243322.059999999</v>
      </c>
      <c r="BR25" s="3">
        <f t="shared" si="30"/>
        <v>20243.322059999999</v>
      </c>
      <c r="BT25" s="3">
        <v>20773741.77</v>
      </c>
      <c r="BU25" s="3">
        <v>381270.64999999997</v>
      </c>
      <c r="BV25" s="3">
        <v>0</v>
      </c>
      <c r="BW25" s="3">
        <v>0</v>
      </c>
      <c r="BX25" s="3">
        <f t="shared" si="31"/>
        <v>20392471.120000001</v>
      </c>
      <c r="BY25" s="3">
        <f t="shared" si="32"/>
        <v>20392.471120000002</v>
      </c>
      <c r="CA25" s="3">
        <v>20821803.769999996</v>
      </c>
      <c r="CB25" s="3">
        <v>497119.63</v>
      </c>
      <c r="CC25" s="3">
        <v>0</v>
      </c>
      <c r="CD25" s="3">
        <v>0</v>
      </c>
      <c r="CE25" s="3">
        <f t="shared" si="21"/>
        <v>20324684.139999997</v>
      </c>
      <c r="CF25" s="3">
        <f t="shared" si="44"/>
        <v>20324.684139999998</v>
      </c>
      <c r="CH25" s="3">
        <v>19328311.470000003</v>
      </c>
      <c r="CI25" s="3">
        <v>337822.95</v>
      </c>
      <c r="CJ25" s="3">
        <v>0</v>
      </c>
      <c r="CK25" s="3">
        <v>0</v>
      </c>
      <c r="CL25" s="3">
        <f t="shared" si="45"/>
        <v>18990488.520000003</v>
      </c>
      <c r="CM25" s="3">
        <f t="shared" si="46"/>
        <v>18990.488520000003</v>
      </c>
    </row>
    <row r="26" spans="1:91" x14ac:dyDescent="0.2">
      <c r="A26" s="1" t="s">
        <v>15</v>
      </c>
      <c r="B26" s="13">
        <v>184848.13799000002</v>
      </c>
      <c r="C26" s="13">
        <v>181531.80219999995</v>
      </c>
      <c r="D26" s="13">
        <v>181875.71985000008</v>
      </c>
      <c r="E26" s="13">
        <v>180670.65906000003</v>
      </c>
      <c r="F26" s="13">
        <v>177411.11211000002</v>
      </c>
      <c r="G26" s="13">
        <v>175121.26033000002</v>
      </c>
      <c r="H26" s="13">
        <v>169451.83778</v>
      </c>
      <c r="I26" s="13">
        <v>169079.00502999997</v>
      </c>
      <c r="J26" s="13">
        <v>173246.82982999997</v>
      </c>
      <c r="K26" s="13">
        <f t="shared" si="10"/>
        <v>175681.43652000002</v>
      </c>
      <c r="L26" s="134">
        <f t="shared" si="36"/>
        <v>1.4052821009129137</v>
      </c>
      <c r="M26" s="32">
        <f t="shared" si="37"/>
        <v>-4.9590445268623178</v>
      </c>
      <c r="P26" s="3">
        <v>186642925.91000006</v>
      </c>
      <c r="Q26" s="3">
        <v>2262086.7400000002</v>
      </c>
      <c r="R26" s="3">
        <v>0</v>
      </c>
      <c r="S26" s="3">
        <v>0</v>
      </c>
      <c r="T26" s="3">
        <f>P26-Q26-R26+S26</f>
        <v>184380839.17000005</v>
      </c>
      <c r="U26" s="3">
        <f>T26/1000</f>
        <v>184380.83917000005</v>
      </c>
      <c r="W26" s="3">
        <v>186876061.03</v>
      </c>
      <c r="X26" s="3">
        <v>2027923.0399999998</v>
      </c>
      <c r="Y26" s="3">
        <v>0</v>
      </c>
      <c r="Z26" s="3">
        <v>0</v>
      </c>
      <c r="AA26" s="3">
        <f>W26-X26-Y26+Z26</f>
        <v>184848137.99000001</v>
      </c>
      <c r="AB26" s="3">
        <f>AA26/1000</f>
        <v>184848.13799000002</v>
      </c>
      <c r="AD26" s="73">
        <v>183326294.46999997</v>
      </c>
      <c r="AE26" s="3">
        <v>1794492.27</v>
      </c>
      <c r="AF26" s="3">
        <v>0</v>
      </c>
      <c r="AG26" s="73">
        <v>0</v>
      </c>
      <c r="AH26" s="3">
        <f>AD26-AE26-AF26+AG26</f>
        <v>181531802.19999996</v>
      </c>
      <c r="AI26" s="3">
        <f>AH26/1000</f>
        <v>181531.80219999995</v>
      </c>
      <c r="AK26" s="73">
        <v>183495980.86000007</v>
      </c>
      <c r="AL26" s="3">
        <v>1620261.01</v>
      </c>
      <c r="AM26" s="3">
        <v>0</v>
      </c>
      <c r="AN26" s="73">
        <v>0</v>
      </c>
      <c r="AO26" s="3">
        <f>AK26-AL26-AM26+AN26</f>
        <v>181875719.85000008</v>
      </c>
      <c r="AP26" s="3">
        <f>AO26/1000</f>
        <v>181875.71985000008</v>
      </c>
      <c r="AR26" s="73">
        <v>182161141.79000002</v>
      </c>
      <c r="AS26" s="3">
        <v>1490482.73</v>
      </c>
      <c r="AT26" s="3">
        <v>0</v>
      </c>
      <c r="AU26" s="73">
        <v>0</v>
      </c>
      <c r="AV26" s="3">
        <f>AR26-AS26-AT26+AU26</f>
        <v>180670659.06000003</v>
      </c>
      <c r="AW26" s="3">
        <f>AV26/1000</f>
        <v>180670.65906000003</v>
      </c>
      <c r="AY26" s="3">
        <v>178461144.79000002</v>
      </c>
      <c r="AZ26" s="3">
        <v>1050032.6800000002</v>
      </c>
      <c r="BA26" s="3">
        <v>0</v>
      </c>
      <c r="BB26" s="3">
        <v>0</v>
      </c>
      <c r="BC26" s="3">
        <f t="shared" si="13"/>
        <v>177411112.11000001</v>
      </c>
      <c r="BD26" s="3">
        <f t="shared" si="14"/>
        <v>177411.11211000002</v>
      </c>
      <c r="BF26" s="3">
        <v>173534002.64000002</v>
      </c>
      <c r="BG26" s="3">
        <v>1587257.69</v>
      </c>
      <c r="BH26" s="3">
        <v>0</v>
      </c>
      <c r="BJ26" s="3">
        <f t="shared" si="27"/>
        <v>175121260.33000001</v>
      </c>
      <c r="BK26" s="3">
        <f t="shared" si="28"/>
        <v>175121.26033000002</v>
      </c>
      <c r="BM26" s="3">
        <v>171868006.22999999</v>
      </c>
      <c r="BN26" s="3">
        <v>2416168.4499999993</v>
      </c>
      <c r="BO26" s="3">
        <v>0</v>
      </c>
      <c r="BP26" s="3">
        <v>0</v>
      </c>
      <c r="BQ26" s="3">
        <f t="shared" si="29"/>
        <v>169451837.78</v>
      </c>
      <c r="BR26" s="3">
        <f t="shared" si="30"/>
        <v>169451.83778</v>
      </c>
      <c r="BT26" s="3">
        <v>173005469.99999997</v>
      </c>
      <c r="BU26" s="3">
        <v>3727685.82</v>
      </c>
      <c r="BV26" s="3">
        <v>198779.15000000002</v>
      </c>
      <c r="BW26" s="3">
        <v>0</v>
      </c>
      <c r="BX26" s="3">
        <f t="shared" si="31"/>
        <v>169079005.02999997</v>
      </c>
      <c r="BY26" s="3">
        <f t="shared" si="32"/>
        <v>169079.00502999997</v>
      </c>
      <c r="CA26" s="3">
        <v>176953479.74999997</v>
      </c>
      <c r="CB26" s="3">
        <v>3706649.9200000004</v>
      </c>
      <c r="CC26" s="3">
        <v>0</v>
      </c>
      <c r="CD26" s="3">
        <v>0</v>
      </c>
      <c r="CE26" s="3">
        <f t="shared" si="21"/>
        <v>173246829.82999998</v>
      </c>
      <c r="CF26" s="3">
        <f t="shared" si="44"/>
        <v>173246.82982999997</v>
      </c>
      <c r="CH26" s="3">
        <v>177550996.74000001</v>
      </c>
      <c r="CI26" s="3">
        <v>1869560.22</v>
      </c>
      <c r="CJ26" s="3">
        <v>0</v>
      </c>
      <c r="CK26" s="3">
        <v>0</v>
      </c>
      <c r="CL26" s="3">
        <f t="shared" si="45"/>
        <v>175681436.52000001</v>
      </c>
      <c r="CM26" s="3">
        <f t="shared" si="46"/>
        <v>175681.43652000002</v>
      </c>
    </row>
    <row r="27" spans="1:91" x14ac:dyDescent="0.2">
      <c r="A27" s="1" t="s">
        <v>16</v>
      </c>
      <c r="B27" s="13">
        <v>296826.5013</v>
      </c>
      <c r="C27" s="13">
        <v>300815.11091999995</v>
      </c>
      <c r="D27" s="13">
        <v>308561.38005000004</v>
      </c>
      <c r="E27" s="13">
        <v>307759.04584999994</v>
      </c>
      <c r="F27" s="13">
        <v>315655.36480999994</v>
      </c>
      <c r="G27" s="13">
        <v>325905.28762999998</v>
      </c>
      <c r="H27" s="13">
        <v>337348.02786999999</v>
      </c>
      <c r="I27" s="13">
        <v>336605.84638000006</v>
      </c>
      <c r="J27" s="13">
        <v>346629.70146999991</v>
      </c>
      <c r="K27" s="13">
        <f t="shared" si="10"/>
        <v>363737.36747</v>
      </c>
      <c r="L27" s="134">
        <f t="shared" si="36"/>
        <v>4.9354299205893986</v>
      </c>
      <c r="M27" s="32">
        <f t="shared" si="37"/>
        <v>22.542079590923642</v>
      </c>
      <c r="P27" s="3">
        <v>277987022.22000003</v>
      </c>
      <c r="Q27" s="3">
        <v>464603</v>
      </c>
      <c r="R27" s="3">
        <v>0</v>
      </c>
      <c r="S27" s="3">
        <v>0</v>
      </c>
      <c r="T27" s="3">
        <f>P27-Q27-R27+S27</f>
        <v>277522419.22000003</v>
      </c>
      <c r="U27" s="3">
        <f>T27/1000</f>
        <v>277522.41922000004</v>
      </c>
      <c r="W27" s="3">
        <v>297295709.81</v>
      </c>
      <c r="X27" s="3">
        <v>469208.51</v>
      </c>
      <c r="Y27" s="3">
        <v>0</v>
      </c>
      <c r="Z27" s="3">
        <v>0</v>
      </c>
      <c r="AA27" s="3">
        <f>W27-X27-Y27+Z27</f>
        <v>296826501.30000001</v>
      </c>
      <c r="AB27" s="3">
        <f>AA27/1000</f>
        <v>296826.5013</v>
      </c>
      <c r="AD27" s="73">
        <v>301182214.41999996</v>
      </c>
      <c r="AE27" s="3">
        <v>367103.5</v>
      </c>
      <c r="AF27" s="3">
        <v>0</v>
      </c>
      <c r="AG27" s="73">
        <v>0</v>
      </c>
      <c r="AH27" s="3">
        <f>AD27-AE27-AF27+AG27</f>
        <v>300815110.91999996</v>
      </c>
      <c r="AI27" s="3">
        <f>AH27/1000</f>
        <v>300815.11091999995</v>
      </c>
      <c r="AK27" s="73">
        <v>308758591.05000001</v>
      </c>
      <c r="AL27" s="3">
        <v>197211</v>
      </c>
      <c r="AM27" s="3">
        <v>0</v>
      </c>
      <c r="AN27" s="73">
        <v>0</v>
      </c>
      <c r="AO27" s="3">
        <f>AK27-AL27-AM27+AN27</f>
        <v>308561380.05000001</v>
      </c>
      <c r="AP27" s="3">
        <f>AO27/1000</f>
        <v>308561.38005000004</v>
      </c>
      <c r="AR27" s="73">
        <v>307974318.89999998</v>
      </c>
      <c r="AS27" s="3">
        <v>215273.05</v>
      </c>
      <c r="AT27" s="3">
        <v>0</v>
      </c>
      <c r="AU27" s="73">
        <v>0</v>
      </c>
      <c r="AV27" s="3">
        <f>AR27-AS27-AT27+AU27</f>
        <v>307759045.84999996</v>
      </c>
      <c r="AW27" s="3">
        <f>AV27/1000</f>
        <v>307759.04584999994</v>
      </c>
      <c r="AY27" s="3">
        <v>316002036.60999995</v>
      </c>
      <c r="AZ27" s="3">
        <v>346671.8</v>
      </c>
      <c r="BA27" s="3">
        <v>0</v>
      </c>
      <c r="BB27" s="3">
        <v>0</v>
      </c>
      <c r="BC27" s="3">
        <f t="shared" si="13"/>
        <v>315655364.80999994</v>
      </c>
      <c r="BD27" s="3">
        <f t="shared" si="14"/>
        <v>315655.36480999994</v>
      </c>
      <c r="BF27" s="3">
        <v>325070057.63</v>
      </c>
      <c r="BG27" s="3">
        <v>835230</v>
      </c>
      <c r="BH27" s="3">
        <v>0</v>
      </c>
      <c r="BJ27" s="3">
        <f t="shared" si="27"/>
        <v>325905287.63</v>
      </c>
      <c r="BK27" s="3">
        <f t="shared" si="28"/>
        <v>325905.28762999998</v>
      </c>
      <c r="BM27" s="3">
        <v>338311184.24000001</v>
      </c>
      <c r="BN27" s="3">
        <v>963156.37</v>
      </c>
      <c r="BO27" s="3">
        <v>0</v>
      </c>
      <c r="BP27" s="3">
        <v>0</v>
      </c>
      <c r="BQ27" s="3">
        <f t="shared" si="29"/>
        <v>337348027.87</v>
      </c>
      <c r="BR27" s="3">
        <f t="shared" si="30"/>
        <v>337348.02786999999</v>
      </c>
      <c r="BT27" s="3">
        <v>338085938.08000004</v>
      </c>
      <c r="BU27" s="3">
        <v>1480091.7</v>
      </c>
      <c r="BV27" s="3">
        <v>0</v>
      </c>
      <c r="BW27" s="3">
        <v>0</v>
      </c>
      <c r="BX27" s="3">
        <f t="shared" si="31"/>
        <v>336605846.38000005</v>
      </c>
      <c r="BY27" s="3">
        <f t="shared" si="32"/>
        <v>336605.84638000006</v>
      </c>
      <c r="CA27" s="3">
        <v>348246017.5399999</v>
      </c>
      <c r="CB27" s="3">
        <v>1616316.07</v>
      </c>
      <c r="CC27" s="3">
        <v>0</v>
      </c>
      <c r="CD27" s="3">
        <v>0</v>
      </c>
      <c r="CE27" s="3">
        <f t="shared" si="21"/>
        <v>346629701.46999991</v>
      </c>
      <c r="CF27" s="3">
        <f t="shared" si="44"/>
        <v>346629.70146999991</v>
      </c>
      <c r="CH27" s="3">
        <v>363883981.63</v>
      </c>
      <c r="CI27" s="3">
        <v>146614.16</v>
      </c>
      <c r="CJ27" s="3">
        <v>0</v>
      </c>
      <c r="CK27" s="3">
        <v>0</v>
      </c>
      <c r="CL27" s="3">
        <f t="shared" si="45"/>
        <v>363737367.46999997</v>
      </c>
      <c r="CM27" s="3">
        <f t="shared" si="46"/>
        <v>363737.36747</v>
      </c>
    </row>
    <row r="28" spans="1:91" x14ac:dyDescent="0.2">
      <c r="A28" s="1" t="s">
        <v>17</v>
      </c>
      <c r="B28" s="13">
        <v>12563.12437</v>
      </c>
      <c r="C28" s="13">
        <v>12277.853849999998</v>
      </c>
      <c r="D28" s="13">
        <v>12185.059080000003</v>
      </c>
      <c r="E28" s="13">
        <v>11434.247359999999</v>
      </c>
      <c r="F28" s="13">
        <v>11299.472229999996</v>
      </c>
      <c r="G28" s="13">
        <v>12728.039690000001</v>
      </c>
      <c r="H28" s="13">
        <v>11037.104020000001</v>
      </c>
      <c r="I28" s="13">
        <v>10751.943429999999</v>
      </c>
      <c r="J28" s="13">
        <v>10986.993139999997</v>
      </c>
      <c r="K28" s="13">
        <f t="shared" si="10"/>
        <v>10794.415919999999</v>
      </c>
      <c r="L28" s="134">
        <f t="shared" si="36"/>
        <v>-1.7527745539303892</v>
      </c>
      <c r="M28" s="32">
        <f t="shared" si="37"/>
        <v>-14.078571523367001</v>
      </c>
      <c r="P28" s="3">
        <v>11681070.729999999</v>
      </c>
      <c r="Q28" s="3">
        <v>77634.47</v>
      </c>
      <c r="R28" s="3">
        <v>346872.43</v>
      </c>
      <c r="S28" s="3">
        <v>0</v>
      </c>
      <c r="T28" s="3">
        <f>P28-Q28-R28+S28</f>
        <v>11256563.829999998</v>
      </c>
      <c r="U28" s="3">
        <f>T28/1000</f>
        <v>11256.563829999997</v>
      </c>
      <c r="W28" s="3">
        <v>12968202.01</v>
      </c>
      <c r="X28" s="3">
        <v>381475.97000000003</v>
      </c>
      <c r="Y28" s="3">
        <v>23601.67</v>
      </c>
      <c r="Z28" s="3">
        <v>0</v>
      </c>
      <c r="AA28" s="3">
        <f>W28-X28-Y28+Z28</f>
        <v>12563124.369999999</v>
      </c>
      <c r="AB28" s="3">
        <f>AA28/1000</f>
        <v>12563.12437</v>
      </c>
      <c r="AD28" s="73">
        <v>13527778.119999997</v>
      </c>
      <c r="AE28" s="3">
        <v>1249924.27</v>
      </c>
      <c r="AF28" s="3">
        <v>0</v>
      </c>
      <c r="AG28" s="73">
        <v>0</v>
      </c>
      <c r="AH28" s="3">
        <f>AD28-AE28-AF28+AG28</f>
        <v>12277853.849999998</v>
      </c>
      <c r="AI28" s="3">
        <f>AH28/1000</f>
        <v>12277.853849999998</v>
      </c>
      <c r="AK28" s="73">
        <v>12390370.060000002</v>
      </c>
      <c r="AL28" s="3">
        <v>205310.98</v>
      </c>
      <c r="AM28" s="3">
        <v>0</v>
      </c>
      <c r="AN28" s="73">
        <v>0</v>
      </c>
      <c r="AO28" s="3">
        <f>AK28-AL28-AM28+AN28</f>
        <v>12185059.080000002</v>
      </c>
      <c r="AP28" s="3">
        <f>AO28/1000</f>
        <v>12185.059080000003</v>
      </c>
      <c r="AR28" s="73">
        <v>11613190.559999999</v>
      </c>
      <c r="AS28" s="3">
        <v>178943.2</v>
      </c>
      <c r="AT28" s="3">
        <v>0</v>
      </c>
      <c r="AU28" s="73">
        <v>0</v>
      </c>
      <c r="AV28" s="3">
        <f>AR28-AS28-AT28+AU28</f>
        <v>11434247.359999999</v>
      </c>
      <c r="AW28" s="3">
        <f>AV28/1000</f>
        <v>11434.247359999999</v>
      </c>
      <c r="AY28" s="3">
        <v>11475788.639999995</v>
      </c>
      <c r="AZ28" s="3">
        <v>176316.41</v>
      </c>
      <c r="BA28" s="3">
        <v>0</v>
      </c>
      <c r="BB28" s="3">
        <v>0</v>
      </c>
      <c r="BC28" s="3">
        <f t="shared" si="13"/>
        <v>11299472.229999995</v>
      </c>
      <c r="BD28" s="3">
        <f t="shared" si="14"/>
        <v>11299.472229999996</v>
      </c>
      <c r="BF28" s="3">
        <v>12216328.4</v>
      </c>
      <c r="BG28" s="3">
        <v>511711.29000000004</v>
      </c>
      <c r="BH28" s="3">
        <v>0</v>
      </c>
      <c r="BJ28" s="3">
        <f t="shared" si="27"/>
        <v>12728039.690000001</v>
      </c>
      <c r="BK28" s="3">
        <f t="shared" si="28"/>
        <v>12728.039690000001</v>
      </c>
      <c r="BM28" s="3">
        <v>11288354.220000001</v>
      </c>
      <c r="BN28" s="3">
        <v>251250.19999999998</v>
      </c>
      <c r="BO28" s="3">
        <v>0</v>
      </c>
      <c r="BP28" s="3">
        <v>0</v>
      </c>
      <c r="BQ28" s="3">
        <f t="shared" si="29"/>
        <v>11037104.020000001</v>
      </c>
      <c r="BR28" s="3">
        <f t="shared" si="30"/>
        <v>11037.104020000001</v>
      </c>
      <c r="BT28" s="3">
        <v>11049493.93</v>
      </c>
      <c r="BU28" s="3">
        <v>297550.5</v>
      </c>
      <c r="BV28" s="3">
        <v>0</v>
      </c>
      <c r="BW28" s="3">
        <v>0</v>
      </c>
      <c r="BX28" s="3">
        <f t="shared" si="31"/>
        <v>10751943.43</v>
      </c>
      <c r="BY28" s="3">
        <f t="shared" si="32"/>
        <v>10751.943429999999</v>
      </c>
      <c r="CA28" s="3">
        <v>11383662.369999997</v>
      </c>
      <c r="CB28" s="3">
        <v>396669.23</v>
      </c>
      <c r="CC28" s="3">
        <v>0</v>
      </c>
      <c r="CD28" s="3">
        <v>0</v>
      </c>
      <c r="CE28" s="3">
        <f t="shared" si="21"/>
        <v>10986993.139999997</v>
      </c>
      <c r="CF28" s="3">
        <f t="shared" si="44"/>
        <v>10986.993139999997</v>
      </c>
      <c r="CH28" s="3">
        <v>11075278.9</v>
      </c>
      <c r="CI28" s="3">
        <v>280862.98000000004</v>
      </c>
      <c r="CJ28" s="3">
        <v>0</v>
      </c>
      <c r="CK28" s="3">
        <v>0</v>
      </c>
      <c r="CL28" s="3">
        <f t="shared" si="45"/>
        <v>10794415.92</v>
      </c>
      <c r="CM28" s="3">
        <f t="shared" si="46"/>
        <v>10794.415919999999</v>
      </c>
    </row>
    <row r="29" spans="1:9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2"/>
      <c r="M29" s="32"/>
      <c r="AD29" s="73"/>
      <c r="AG29" s="73"/>
      <c r="AK29" s="73"/>
      <c r="AN29" s="73"/>
      <c r="AR29" s="73"/>
      <c r="AU29" s="73"/>
    </row>
    <row r="30" spans="1:91" x14ac:dyDescent="0.2">
      <c r="A30" s="1" t="s">
        <v>18</v>
      </c>
      <c r="B30" s="13">
        <v>877101.68986000004</v>
      </c>
      <c r="C30" s="13">
        <v>887835.34527999989</v>
      </c>
      <c r="D30" s="13">
        <v>859736.10635999998</v>
      </c>
      <c r="E30" s="13">
        <v>844524.01200999995</v>
      </c>
      <c r="F30" s="13">
        <v>865943.88330999971</v>
      </c>
      <c r="G30" s="13">
        <v>902053.7396600002</v>
      </c>
      <c r="H30" s="13">
        <v>921094.87637000007</v>
      </c>
      <c r="I30" s="13">
        <v>934156.07273000013</v>
      </c>
      <c r="J30" s="13">
        <v>995945.83386999997</v>
      </c>
      <c r="K30" s="13">
        <f t="shared" si="10"/>
        <v>1015113.3353000002</v>
      </c>
      <c r="L30" s="134">
        <f t="shared" ref="L30:L34" si="47">(K30-J30)*100/J30</f>
        <v>1.9245525989621337</v>
      </c>
      <c r="M30" s="32">
        <f t="shared" ref="M30:M34" si="48">(K30-B30)*100/B30</f>
        <v>15.734965173995851</v>
      </c>
      <c r="P30" s="3">
        <v>849866942.40000021</v>
      </c>
      <c r="Q30" s="3">
        <v>3771979.4</v>
      </c>
      <c r="R30" s="3">
        <v>0</v>
      </c>
      <c r="S30" s="3">
        <v>0</v>
      </c>
      <c r="T30" s="3">
        <f>P30-Q30-R30+S30</f>
        <v>846094963.00000024</v>
      </c>
      <c r="U30" s="3">
        <f t="shared" ref="U30:U39" si="49">T30/1000</f>
        <v>846094.96300000022</v>
      </c>
      <c r="W30" s="3">
        <v>880301306.23000002</v>
      </c>
      <c r="X30" s="3">
        <v>3199616.3699999996</v>
      </c>
      <c r="Y30" s="3">
        <v>0</v>
      </c>
      <c r="Z30" s="3">
        <v>0</v>
      </c>
      <c r="AA30" s="3">
        <f>W30-X30-Y30+Z30</f>
        <v>877101689.86000001</v>
      </c>
      <c r="AB30" s="3">
        <f>AA30/1000</f>
        <v>877101.68986000004</v>
      </c>
      <c r="AD30" s="73">
        <v>890031987.91999984</v>
      </c>
      <c r="AE30" s="3">
        <v>2196642.64</v>
      </c>
      <c r="AF30" s="3">
        <v>0</v>
      </c>
      <c r="AG30" s="73">
        <v>0</v>
      </c>
      <c r="AH30" s="3">
        <f>AD30-AE30-AF30+AG30</f>
        <v>887835345.27999985</v>
      </c>
      <c r="AI30" s="3">
        <f>AH30/1000</f>
        <v>887835.34527999989</v>
      </c>
      <c r="AK30" s="73">
        <v>862240839.87</v>
      </c>
      <c r="AL30" s="3">
        <v>2504733.5099999998</v>
      </c>
      <c r="AM30" s="3">
        <v>0</v>
      </c>
      <c r="AN30" s="73">
        <v>0</v>
      </c>
      <c r="AO30" s="3">
        <f>AK30-AL30-AM30+AN30</f>
        <v>859736106.36000001</v>
      </c>
      <c r="AP30" s="3">
        <f>AO30/1000</f>
        <v>859736.10635999998</v>
      </c>
      <c r="AR30" s="73">
        <v>846360922.53999996</v>
      </c>
      <c r="AS30" s="3">
        <v>1836910.53</v>
      </c>
      <c r="AT30" s="3">
        <v>0</v>
      </c>
      <c r="AU30" s="73">
        <v>0</v>
      </c>
      <c r="AV30" s="3">
        <f>AR30-AS30-AT30+AU30</f>
        <v>844524012.00999999</v>
      </c>
      <c r="AW30" s="3">
        <f>AV30/1000</f>
        <v>844524.01200999995</v>
      </c>
      <c r="AY30" s="3">
        <v>868837768.8099997</v>
      </c>
      <c r="AZ30" s="3">
        <v>2893885.5000000005</v>
      </c>
      <c r="BA30" s="3">
        <v>0</v>
      </c>
      <c r="BB30" s="3">
        <v>0</v>
      </c>
      <c r="BC30" s="3">
        <f t="shared" si="13"/>
        <v>865943883.3099997</v>
      </c>
      <c r="BD30" s="3">
        <f t="shared" si="14"/>
        <v>865943.88330999971</v>
      </c>
      <c r="BF30" s="3">
        <v>899812707.34000015</v>
      </c>
      <c r="BG30" s="3">
        <v>2241032.3199999998</v>
      </c>
      <c r="BH30" s="3">
        <v>0</v>
      </c>
      <c r="BJ30" s="3">
        <f t="shared" ref="BJ30" si="50">SUM(BF30:BI30)</f>
        <v>902053739.66000021</v>
      </c>
      <c r="BK30" s="3">
        <f t="shared" ref="BK30" si="51">BJ30/1000</f>
        <v>902053.7396600002</v>
      </c>
      <c r="BM30" s="3">
        <v>922523565.16000009</v>
      </c>
      <c r="BN30" s="3">
        <v>1428688.79</v>
      </c>
      <c r="BO30" s="3">
        <v>0</v>
      </c>
      <c r="BP30" s="3">
        <v>0</v>
      </c>
      <c r="BQ30" s="3">
        <f t="shared" ref="BQ30" si="52">BM30-BN30-BO30+BP30</f>
        <v>921094876.37000012</v>
      </c>
      <c r="BR30" s="3">
        <f t="shared" ref="BR30" si="53">BQ30/1000</f>
        <v>921094.87637000007</v>
      </c>
      <c r="BT30" s="3">
        <v>936164003.04000008</v>
      </c>
      <c r="BU30" s="3">
        <v>2007930.31</v>
      </c>
      <c r="BV30" s="3">
        <v>0</v>
      </c>
      <c r="BW30" s="3">
        <v>0</v>
      </c>
      <c r="BX30" s="3">
        <f t="shared" ref="BX30" si="54">BT30-BU30-BV30+BW30</f>
        <v>934156072.73000014</v>
      </c>
      <c r="BY30" s="3">
        <f t="shared" ref="BY30" si="55">BX30/1000</f>
        <v>934156.07273000013</v>
      </c>
      <c r="CA30" s="3">
        <v>998420864.64999998</v>
      </c>
      <c r="CB30" s="3">
        <v>2475030.7800000003</v>
      </c>
      <c r="CC30" s="3">
        <v>0</v>
      </c>
      <c r="CD30" s="3">
        <v>0</v>
      </c>
      <c r="CE30" s="3">
        <f t="shared" si="21"/>
        <v>995945833.87</v>
      </c>
      <c r="CF30" s="3">
        <f t="shared" ref="CF30:CF34" si="56">CE30/1000</f>
        <v>995945.83386999997</v>
      </c>
      <c r="CH30" s="3">
        <v>1018276187.0600002</v>
      </c>
      <c r="CI30" s="3">
        <v>3162851.76</v>
      </c>
      <c r="CJ30" s="3">
        <v>0</v>
      </c>
      <c r="CK30" s="3">
        <v>0</v>
      </c>
      <c r="CL30" s="3">
        <f t="shared" ref="CL30:CL34" si="57">CH30-CI30-CJ30+CK30</f>
        <v>1015113335.3000002</v>
      </c>
      <c r="CM30" s="3">
        <f t="shared" ref="CM30:CM34" si="58">CL30/1000</f>
        <v>1015113.3353000002</v>
      </c>
    </row>
    <row r="31" spans="1:91" x14ac:dyDescent="0.2">
      <c r="A31" s="1" t="s">
        <v>19</v>
      </c>
      <c r="B31" s="13">
        <v>667014.04762999993</v>
      </c>
      <c r="C31" s="13">
        <v>655060.29552000004</v>
      </c>
      <c r="D31" s="13">
        <v>629353.60170999996</v>
      </c>
      <c r="E31" s="13">
        <v>572732.3862999999</v>
      </c>
      <c r="F31" s="13">
        <v>598748.4662299999</v>
      </c>
      <c r="G31" s="13">
        <v>623957.98558999994</v>
      </c>
      <c r="H31" s="13">
        <v>651696.56907999993</v>
      </c>
      <c r="I31" s="13">
        <v>690527.89594999992</v>
      </c>
      <c r="J31" s="13">
        <v>714623.29047000001</v>
      </c>
      <c r="K31" s="13">
        <f t="shared" si="10"/>
        <v>750483.35205000022</v>
      </c>
      <c r="L31" s="134">
        <f t="shared" si="47"/>
        <v>5.0180370634737415</v>
      </c>
      <c r="M31" s="32">
        <f t="shared" si="48"/>
        <v>12.513875040050378</v>
      </c>
      <c r="P31" s="3">
        <v>690652527.54999983</v>
      </c>
      <c r="Q31" s="3">
        <v>14566550.939999998</v>
      </c>
      <c r="R31" s="3">
        <v>52652.58</v>
      </c>
      <c r="S31" s="3">
        <v>0</v>
      </c>
      <c r="T31" s="3">
        <f>P31-Q31-R31+S31</f>
        <v>676033324.02999985</v>
      </c>
      <c r="U31" s="3">
        <f t="shared" si="49"/>
        <v>676033.3240299999</v>
      </c>
      <c r="W31" s="3">
        <v>669908623.91999996</v>
      </c>
      <c r="X31" s="3">
        <v>2894157.7</v>
      </c>
      <c r="Y31" s="3">
        <v>418.59</v>
      </c>
      <c r="Z31" s="3">
        <v>0</v>
      </c>
      <c r="AA31" s="3">
        <f>W31-X31-Y31+Z31</f>
        <v>667014047.62999988</v>
      </c>
      <c r="AB31" s="3">
        <f>AA31/1000</f>
        <v>667014.04762999993</v>
      </c>
      <c r="AD31" s="73">
        <v>658500207.87000012</v>
      </c>
      <c r="AE31" s="3">
        <v>3439912.3499999996</v>
      </c>
      <c r="AF31" s="3">
        <v>0</v>
      </c>
      <c r="AG31" s="94">
        <v>0</v>
      </c>
      <c r="AH31" s="3">
        <f>AD31-AE31-AF31+AG31</f>
        <v>655060295.5200001</v>
      </c>
      <c r="AI31" s="3">
        <f>AH31/1000</f>
        <v>655060.29552000004</v>
      </c>
      <c r="AK31" s="73">
        <v>633927545.78999996</v>
      </c>
      <c r="AL31" s="3">
        <v>4573944.08</v>
      </c>
      <c r="AM31" s="3">
        <v>0</v>
      </c>
      <c r="AN31" s="94">
        <v>0</v>
      </c>
      <c r="AO31" s="3">
        <f>AK31-AL31-AM31+AN31</f>
        <v>629353601.70999992</v>
      </c>
      <c r="AP31" s="3">
        <f>AO31/1000</f>
        <v>629353.60170999996</v>
      </c>
      <c r="AR31" s="73">
        <v>576145703.42999995</v>
      </c>
      <c r="AS31" s="3">
        <v>3413317.13</v>
      </c>
      <c r="AT31" s="3">
        <v>0</v>
      </c>
      <c r="AU31" s="94">
        <v>0</v>
      </c>
      <c r="AV31" s="3">
        <f>AR31-AS31-AT31+AU31</f>
        <v>572732386.29999995</v>
      </c>
      <c r="AW31" s="3">
        <f>AV31/1000</f>
        <v>572732.3862999999</v>
      </c>
      <c r="AY31" s="3">
        <v>617533997.71999991</v>
      </c>
      <c r="AZ31" s="3">
        <v>18785531.489999998</v>
      </c>
      <c r="BA31" s="3">
        <v>0</v>
      </c>
      <c r="BB31" s="3">
        <v>0</v>
      </c>
      <c r="BC31" s="3">
        <f t="shared" si="13"/>
        <v>598748466.2299999</v>
      </c>
      <c r="BD31" s="3">
        <f t="shared" si="14"/>
        <v>598748.4662299999</v>
      </c>
      <c r="BF31" s="3">
        <v>616682798.41999996</v>
      </c>
      <c r="BG31" s="3">
        <v>7275187.1699999999</v>
      </c>
      <c r="BH31" s="3">
        <v>0</v>
      </c>
      <c r="BJ31" s="3">
        <f t="shared" si="27"/>
        <v>623957985.58999991</v>
      </c>
      <c r="BK31" s="3">
        <f t="shared" si="28"/>
        <v>623957.98558999994</v>
      </c>
      <c r="BM31" s="3">
        <v>660414345.44999993</v>
      </c>
      <c r="BN31" s="3">
        <v>8717776.3699999992</v>
      </c>
      <c r="BO31" s="3">
        <v>0</v>
      </c>
      <c r="BP31" s="3">
        <v>0</v>
      </c>
      <c r="BQ31" s="3">
        <f t="shared" si="29"/>
        <v>651696569.07999992</v>
      </c>
      <c r="BR31" s="3">
        <f t="shared" si="30"/>
        <v>651696.56907999993</v>
      </c>
      <c r="BT31" s="3">
        <v>699621176.67999995</v>
      </c>
      <c r="BU31" s="3">
        <v>8285107.3600000003</v>
      </c>
      <c r="BV31" s="3">
        <v>808173.37000000011</v>
      </c>
      <c r="BW31" s="3">
        <v>0</v>
      </c>
      <c r="BX31" s="3">
        <f t="shared" si="31"/>
        <v>690527895.94999993</v>
      </c>
      <c r="BY31" s="3">
        <f t="shared" si="32"/>
        <v>690527.89594999992</v>
      </c>
      <c r="CA31" s="3">
        <v>720020308.51999998</v>
      </c>
      <c r="CB31" s="3">
        <v>5397018.0500000007</v>
      </c>
      <c r="CC31" s="3">
        <v>0</v>
      </c>
      <c r="CD31" s="3">
        <v>0</v>
      </c>
      <c r="CE31" s="3">
        <f t="shared" si="21"/>
        <v>714623290.47000003</v>
      </c>
      <c r="CF31" s="3">
        <f t="shared" si="56"/>
        <v>714623.29047000001</v>
      </c>
      <c r="CH31" s="3">
        <v>757876145.86000013</v>
      </c>
      <c r="CI31" s="3">
        <v>7392793.8099999996</v>
      </c>
      <c r="CJ31" s="3">
        <v>0</v>
      </c>
      <c r="CK31" s="3">
        <v>0</v>
      </c>
      <c r="CL31" s="3">
        <f t="shared" si="57"/>
        <v>750483352.05000019</v>
      </c>
      <c r="CM31" s="3">
        <f t="shared" si="58"/>
        <v>750483.35205000022</v>
      </c>
    </row>
    <row r="32" spans="1:91" x14ac:dyDescent="0.2">
      <c r="A32" s="1" t="s">
        <v>20</v>
      </c>
      <c r="B32" s="13">
        <v>36918.171119999992</v>
      </c>
      <c r="C32" s="13">
        <v>37743.499539999997</v>
      </c>
      <c r="D32" s="13">
        <v>36868.102850000003</v>
      </c>
      <c r="E32" s="13">
        <v>34286.824310000004</v>
      </c>
      <c r="F32" s="13">
        <v>36207.880629999992</v>
      </c>
      <c r="G32" s="13">
        <v>37205.462960000004</v>
      </c>
      <c r="H32" s="13">
        <v>39214.806019999996</v>
      </c>
      <c r="I32" s="13">
        <v>39690.992540000007</v>
      </c>
      <c r="J32" s="13">
        <v>40779.839810000005</v>
      </c>
      <c r="K32" s="13">
        <f t="shared" si="10"/>
        <v>41182.822789999998</v>
      </c>
      <c r="L32" s="134">
        <f t="shared" si="47"/>
        <v>0.98819166989757079</v>
      </c>
      <c r="M32" s="32">
        <f t="shared" si="48"/>
        <v>11.55163308642253</v>
      </c>
      <c r="P32" s="3">
        <v>35383131.879999995</v>
      </c>
      <c r="Q32" s="3">
        <v>255226.85</v>
      </c>
      <c r="R32" s="3">
        <v>193855.21</v>
      </c>
      <c r="S32" s="3">
        <v>0</v>
      </c>
      <c r="T32" s="3">
        <f>P32-Q32-R32+S32</f>
        <v>34934049.819999993</v>
      </c>
      <c r="U32" s="3">
        <f t="shared" si="49"/>
        <v>34934.049819999993</v>
      </c>
      <c r="W32" s="3">
        <v>37554757.079999991</v>
      </c>
      <c r="X32" s="3">
        <v>421537.95</v>
      </c>
      <c r="Y32" s="3">
        <v>216006.01</v>
      </c>
      <c r="Z32" s="3">
        <v>958</v>
      </c>
      <c r="AA32" s="3">
        <f>W32-X32-Y32+Z32</f>
        <v>36918171.11999999</v>
      </c>
      <c r="AB32" s="3">
        <f>AA32/1000</f>
        <v>36918.171119999992</v>
      </c>
      <c r="AD32" s="73">
        <v>38190006.390000001</v>
      </c>
      <c r="AE32" s="3">
        <v>277229.75</v>
      </c>
      <c r="AF32" s="3">
        <v>169277.09999999998</v>
      </c>
      <c r="AG32" s="73">
        <v>0</v>
      </c>
      <c r="AH32" s="3">
        <f>AD32-AE32-AF32+AG32</f>
        <v>37743499.539999999</v>
      </c>
      <c r="AI32" s="3">
        <f>AH32/1000</f>
        <v>37743.499539999997</v>
      </c>
      <c r="AK32" s="73">
        <v>37142228.619999997</v>
      </c>
      <c r="AL32" s="3">
        <v>245495.91000000003</v>
      </c>
      <c r="AM32" s="3">
        <v>28629.86</v>
      </c>
      <c r="AN32" s="73">
        <v>0</v>
      </c>
      <c r="AO32" s="3">
        <f>AK32-AL32-AM32+AN32</f>
        <v>36868102.850000001</v>
      </c>
      <c r="AP32" s="3">
        <f>AO32/1000</f>
        <v>36868.102850000003</v>
      </c>
      <c r="AR32" s="73">
        <v>34723483.420000002</v>
      </c>
      <c r="AS32" s="3">
        <v>436365.17</v>
      </c>
      <c r="AT32" s="3">
        <v>293.94</v>
      </c>
      <c r="AU32" s="73">
        <v>0</v>
      </c>
      <c r="AV32" s="3">
        <f>AR32-AS32-AT32+AU32</f>
        <v>34286824.310000002</v>
      </c>
      <c r="AW32" s="3">
        <f>AV32/1000</f>
        <v>34286.824310000004</v>
      </c>
      <c r="AY32" s="3">
        <v>36562439.269999996</v>
      </c>
      <c r="AZ32" s="3">
        <v>354558.63999999996</v>
      </c>
      <c r="BA32" s="3">
        <v>0</v>
      </c>
      <c r="BB32" s="3">
        <v>0</v>
      </c>
      <c r="BC32" s="3">
        <f t="shared" si="13"/>
        <v>36207880.629999995</v>
      </c>
      <c r="BD32" s="3">
        <f t="shared" si="14"/>
        <v>36207.880629999992</v>
      </c>
      <c r="BF32" s="3">
        <v>37021305.869999997</v>
      </c>
      <c r="BG32" s="3">
        <v>184157.09</v>
      </c>
      <c r="BH32" s="3">
        <v>0</v>
      </c>
      <c r="BJ32" s="3">
        <f t="shared" si="27"/>
        <v>37205462.960000001</v>
      </c>
      <c r="BK32" s="3">
        <f t="shared" si="28"/>
        <v>37205.462960000004</v>
      </c>
      <c r="BM32" s="3">
        <v>39561284.039999999</v>
      </c>
      <c r="BN32" s="3">
        <v>346478.02000000008</v>
      </c>
      <c r="BO32" s="3">
        <v>0</v>
      </c>
      <c r="BP32" s="3">
        <v>0</v>
      </c>
      <c r="BQ32" s="3">
        <f t="shared" si="29"/>
        <v>39214806.019999996</v>
      </c>
      <c r="BR32" s="3">
        <f t="shared" si="30"/>
        <v>39214.806019999996</v>
      </c>
      <c r="BT32" s="3">
        <v>39792911.230000004</v>
      </c>
      <c r="BU32" s="3">
        <v>101918.68999999999</v>
      </c>
      <c r="BV32" s="3">
        <v>0</v>
      </c>
      <c r="BW32" s="3">
        <v>0</v>
      </c>
      <c r="BX32" s="3">
        <f t="shared" si="31"/>
        <v>39690992.540000007</v>
      </c>
      <c r="BY32" s="3">
        <f t="shared" si="32"/>
        <v>39690.992540000007</v>
      </c>
      <c r="CA32" s="3">
        <v>40873369.100000001</v>
      </c>
      <c r="CB32" s="3">
        <v>93529.290000000008</v>
      </c>
      <c r="CC32" s="3">
        <v>0</v>
      </c>
      <c r="CD32" s="3">
        <v>0</v>
      </c>
      <c r="CE32" s="3">
        <f t="shared" si="21"/>
        <v>40779839.810000002</v>
      </c>
      <c r="CF32" s="3">
        <f t="shared" si="56"/>
        <v>40779.839810000005</v>
      </c>
      <c r="CH32" s="3">
        <v>41346161.509999998</v>
      </c>
      <c r="CI32" s="3">
        <v>103178.72</v>
      </c>
      <c r="CJ32" s="3">
        <v>60160</v>
      </c>
      <c r="CK32" s="3">
        <v>0</v>
      </c>
      <c r="CL32" s="3">
        <f t="shared" si="57"/>
        <v>41182822.789999999</v>
      </c>
      <c r="CM32" s="3">
        <f t="shared" si="58"/>
        <v>41182.822789999998</v>
      </c>
    </row>
    <row r="33" spans="1:91" x14ac:dyDescent="0.2">
      <c r="A33" s="1" t="s">
        <v>21</v>
      </c>
      <c r="B33" s="13">
        <v>75771.589399999997</v>
      </c>
      <c r="C33" s="13">
        <v>81152.033719999992</v>
      </c>
      <c r="D33" s="13">
        <v>77980.439859999984</v>
      </c>
      <c r="E33" s="13">
        <v>76038.264120000007</v>
      </c>
      <c r="F33" s="13">
        <v>80040.921520000004</v>
      </c>
      <c r="G33" s="13">
        <v>80513.491170000008</v>
      </c>
      <c r="H33" s="13">
        <v>79001.787559999997</v>
      </c>
      <c r="I33" s="13">
        <v>85533.311759999997</v>
      </c>
      <c r="J33" s="13">
        <v>89567.856849999996</v>
      </c>
      <c r="K33" s="13">
        <f t="shared" si="10"/>
        <v>90737.745980000007</v>
      </c>
      <c r="L33" s="134">
        <f t="shared" si="47"/>
        <v>1.3061484009372168</v>
      </c>
      <c r="M33" s="32">
        <f t="shared" si="48"/>
        <v>19.751673019544725</v>
      </c>
      <c r="P33" s="3">
        <v>72345674.120000005</v>
      </c>
      <c r="Q33" s="3">
        <v>112644.05</v>
      </c>
      <c r="R33" s="3">
        <v>406243.87</v>
      </c>
      <c r="S33" s="3">
        <v>0</v>
      </c>
      <c r="T33" s="3">
        <f>P33-Q33-R33+S33</f>
        <v>71826786.200000003</v>
      </c>
      <c r="U33" s="3">
        <f t="shared" si="49"/>
        <v>71826.786200000002</v>
      </c>
      <c r="W33" s="3">
        <v>76246582.319999993</v>
      </c>
      <c r="X33" s="3">
        <v>61660.630000000005</v>
      </c>
      <c r="Y33" s="3">
        <v>413332.29000000004</v>
      </c>
      <c r="Z33" s="3">
        <v>0</v>
      </c>
      <c r="AA33" s="3">
        <f>W33-X33-Y33+Z33</f>
        <v>75771589.399999991</v>
      </c>
      <c r="AB33" s="3">
        <f>AA33/1000</f>
        <v>75771.589399999997</v>
      </c>
      <c r="AD33" s="73">
        <v>81502618.75</v>
      </c>
      <c r="AE33" s="3">
        <v>45542.34</v>
      </c>
      <c r="AF33" s="3">
        <v>305042.69</v>
      </c>
      <c r="AG33" s="143">
        <v>0</v>
      </c>
      <c r="AH33" s="3">
        <f>AD33-AE33-AF33+AG33</f>
        <v>81152033.719999999</v>
      </c>
      <c r="AI33" s="3">
        <f>AH33/1000</f>
        <v>81152.033719999992</v>
      </c>
      <c r="AK33" s="73">
        <v>78220663.019999981</v>
      </c>
      <c r="AL33" s="3">
        <v>6365</v>
      </c>
      <c r="AM33" s="3">
        <v>233858.16</v>
      </c>
      <c r="AN33" s="143">
        <v>0</v>
      </c>
      <c r="AO33" s="3">
        <f>AK33-AL33-AM33+AN33</f>
        <v>77980439.859999985</v>
      </c>
      <c r="AP33" s="3">
        <f>AO33/1000</f>
        <v>77980.439859999984</v>
      </c>
      <c r="AR33" s="73">
        <v>76321893.459999993</v>
      </c>
      <c r="AS33" s="3">
        <v>65522.99</v>
      </c>
      <c r="AT33" s="3">
        <v>218106.34999999995</v>
      </c>
      <c r="AU33" s="143">
        <v>0</v>
      </c>
      <c r="AV33" s="3">
        <f>AR33-AS33-AT33+AU33</f>
        <v>76038264.120000005</v>
      </c>
      <c r="AW33" s="3">
        <f>AV33/1000</f>
        <v>76038.264120000007</v>
      </c>
      <c r="AY33" s="3">
        <v>80314185.620000005</v>
      </c>
      <c r="AZ33" s="3">
        <v>7993</v>
      </c>
      <c r="BA33" s="3">
        <v>265271.09999999998</v>
      </c>
      <c r="BB33" s="3">
        <v>0</v>
      </c>
      <c r="BC33" s="3">
        <f t="shared" si="13"/>
        <v>80040921.520000011</v>
      </c>
      <c r="BD33" s="3">
        <f t="shared" si="14"/>
        <v>80040.921520000004</v>
      </c>
      <c r="BF33" s="3">
        <v>80170784.079999998</v>
      </c>
      <c r="BG33" s="3">
        <v>49162</v>
      </c>
      <c r="BH33" s="3">
        <v>293545.08999999997</v>
      </c>
      <c r="BJ33" s="3">
        <f t="shared" si="27"/>
        <v>80513491.170000002</v>
      </c>
      <c r="BK33" s="3">
        <f t="shared" si="28"/>
        <v>80513.491170000008</v>
      </c>
      <c r="BM33" s="3">
        <v>79404539.719999999</v>
      </c>
      <c r="BN33" s="3">
        <v>149795.96000000002</v>
      </c>
      <c r="BO33" s="3">
        <v>252956.19999999998</v>
      </c>
      <c r="BP33" s="3">
        <v>0</v>
      </c>
      <c r="BQ33" s="3">
        <f t="shared" si="29"/>
        <v>79001787.560000002</v>
      </c>
      <c r="BR33" s="3">
        <f t="shared" si="30"/>
        <v>79001.787559999997</v>
      </c>
      <c r="BT33" s="3">
        <v>85539683.069999993</v>
      </c>
      <c r="BU33" s="3">
        <v>0</v>
      </c>
      <c r="BV33" s="3">
        <v>6371.31</v>
      </c>
      <c r="BW33" s="3">
        <v>0</v>
      </c>
      <c r="BX33" s="3">
        <f t="shared" si="31"/>
        <v>85533311.75999999</v>
      </c>
      <c r="BY33" s="3">
        <f t="shared" si="32"/>
        <v>85533.311759999997</v>
      </c>
      <c r="CA33" s="3">
        <v>89592643.849999994</v>
      </c>
      <c r="CB33" s="3">
        <v>24787</v>
      </c>
      <c r="CC33" s="3">
        <v>0</v>
      </c>
      <c r="CD33" s="3">
        <v>0</v>
      </c>
      <c r="CE33" s="3">
        <f t="shared" si="21"/>
        <v>89567856.849999994</v>
      </c>
      <c r="CF33" s="3">
        <f t="shared" si="56"/>
        <v>89567.856849999996</v>
      </c>
      <c r="CH33" s="3">
        <v>90811180.900000006</v>
      </c>
      <c r="CI33" s="3">
        <v>73434.92</v>
      </c>
      <c r="CJ33" s="3">
        <v>0</v>
      </c>
      <c r="CK33" s="3">
        <v>0</v>
      </c>
      <c r="CL33" s="3">
        <f t="shared" si="57"/>
        <v>90737745.980000004</v>
      </c>
      <c r="CM33" s="3">
        <f t="shared" si="58"/>
        <v>90737.745980000007</v>
      </c>
    </row>
    <row r="34" spans="1:91" x14ac:dyDescent="0.2">
      <c r="A34" s="1" t="s">
        <v>22</v>
      </c>
      <c r="B34" s="13">
        <v>16978.610619999999</v>
      </c>
      <c r="C34" s="13">
        <v>17129.644489999999</v>
      </c>
      <c r="D34" s="13">
        <v>15919.942119999998</v>
      </c>
      <c r="E34" s="13">
        <v>15810.992469999999</v>
      </c>
      <c r="F34" s="13">
        <v>14670.681050000003</v>
      </c>
      <c r="G34" s="13">
        <v>15627.096539999999</v>
      </c>
      <c r="H34" s="13">
        <v>16191.366960000003</v>
      </c>
      <c r="I34" s="13">
        <v>16356.395269999997</v>
      </c>
      <c r="J34" s="13">
        <v>16317.195539999999</v>
      </c>
      <c r="K34" s="13">
        <f t="shared" si="10"/>
        <v>17244.153670000007</v>
      </c>
      <c r="L34" s="134">
        <f t="shared" si="47"/>
        <v>5.6808667134475499</v>
      </c>
      <c r="M34" s="32">
        <f t="shared" si="48"/>
        <v>1.5639857462024034</v>
      </c>
      <c r="P34" s="3">
        <v>17961439.32</v>
      </c>
      <c r="Q34" s="3">
        <v>517771.74</v>
      </c>
      <c r="R34" s="3">
        <v>245402.76</v>
      </c>
      <c r="S34" s="3">
        <v>5801.85</v>
      </c>
      <c r="T34" s="3">
        <f>P34-Q34-R34+S34</f>
        <v>17204066.670000002</v>
      </c>
      <c r="U34" s="3">
        <f t="shared" si="49"/>
        <v>17204.06667</v>
      </c>
      <c r="W34" s="3">
        <v>18178246.510000002</v>
      </c>
      <c r="X34" s="3">
        <v>956393.32000000007</v>
      </c>
      <c r="Y34" s="3">
        <v>259476.15000000002</v>
      </c>
      <c r="Z34" s="3">
        <v>16233.58</v>
      </c>
      <c r="AA34" s="3">
        <f>W34-X34-Y34+Z34</f>
        <v>16978610.620000001</v>
      </c>
      <c r="AB34" s="3">
        <f>AA34/1000</f>
        <v>16978.610619999999</v>
      </c>
      <c r="AD34" s="73">
        <v>17886152.850000001</v>
      </c>
      <c r="AE34" s="3">
        <v>517480.92</v>
      </c>
      <c r="AF34" s="3">
        <v>239027.44</v>
      </c>
      <c r="AG34" s="73">
        <v>0</v>
      </c>
      <c r="AH34" s="3">
        <f>AD34-AE34-AF34+AG34</f>
        <v>17129644.489999998</v>
      </c>
      <c r="AI34" s="3">
        <f>AH34/1000</f>
        <v>17129.644489999999</v>
      </c>
      <c r="AK34" s="73">
        <v>16588523.479999997</v>
      </c>
      <c r="AL34" s="3">
        <v>528364.67999999993</v>
      </c>
      <c r="AM34" s="3">
        <v>140216.68</v>
      </c>
      <c r="AN34" s="73">
        <v>0</v>
      </c>
      <c r="AO34" s="3">
        <f>AK34-AL34-AM34+AN34</f>
        <v>15919942.119999997</v>
      </c>
      <c r="AP34" s="3">
        <f>AO34/1000</f>
        <v>15919.942119999998</v>
      </c>
      <c r="AR34" s="73">
        <v>16444340.43</v>
      </c>
      <c r="AS34" s="3">
        <v>454531.47</v>
      </c>
      <c r="AT34" s="3">
        <v>178816.49000000002</v>
      </c>
      <c r="AU34" s="73">
        <v>0</v>
      </c>
      <c r="AV34" s="3">
        <f>AR34-AS34-AT34+AU34</f>
        <v>15810992.469999999</v>
      </c>
      <c r="AW34" s="3">
        <f>AV34/1000</f>
        <v>15810.992469999999</v>
      </c>
      <c r="AY34" s="3">
        <v>14940708.130000003</v>
      </c>
      <c r="AZ34" s="3">
        <v>95244.090000000026</v>
      </c>
      <c r="BA34" s="3">
        <v>174782.99</v>
      </c>
      <c r="BB34" s="3">
        <v>0</v>
      </c>
      <c r="BC34" s="3">
        <f t="shared" si="13"/>
        <v>14670681.050000003</v>
      </c>
      <c r="BD34" s="3">
        <f t="shared" si="14"/>
        <v>14670.681050000003</v>
      </c>
      <c r="BF34" s="3">
        <v>15257289.619999999</v>
      </c>
      <c r="BG34" s="3">
        <v>182142.29</v>
      </c>
      <c r="BH34" s="3">
        <v>187664.63</v>
      </c>
      <c r="BJ34" s="3">
        <f t="shared" si="27"/>
        <v>15627096.539999999</v>
      </c>
      <c r="BK34" s="3">
        <f t="shared" si="28"/>
        <v>15627.096539999999</v>
      </c>
      <c r="BM34" s="3">
        <v>16866871.930000003</v>
      </c>
      <c r="BN34" s="3">
        <v>485812.31999999989</v>
      </c>
      <c r="BO34" s="3">
        <v>189692.65</v>
      </c>
      <c r="BP34" s="3">
        <v>0</v>
      </c>
      <c r="BQ34" s="3">
        <f t="shared" si="29"/>
        <v>16191366.960000003</v>
      </c>
      <c r="BR34" s="3">
        <f t="shared" si="30"/>
        <v>16191.366960000003</v>
      </c>
      <c r="BT34" s="3">
        <v>16829391.129999999</v>
      </c>
      <c r="BU34" s="3">
        <v>236396.46000000002</v>
      </c>
      <c r="BV34" s="3">
        <v>236599.39999999997</v>
      </c>
      <c r="BW34" s="3">
        <v>0</v>
      </c>
      <c r="BX34" s="3">
        <f t="shared" si="31"/>
        <v>16356395.269999998</v>
      </c>
      <c r="BY34" s="3">
        <f t="shared" si="32"/>
        <v>16356.395269999997</v>
      </c>
      <c r="CA34" s="3">
        <v>16578159.549999999</v>
      </c>
      <c r="CB34" s="3">
        <v>59794.84</v>
      </c>
      <c r="CC34" s="3">
        <v>201684.18000000002</v>
      </c>
      <c r="CD34" s="3">
        <v>515.01</v>
      </c>
      <c r="CE34" s="3">
        <f t="shared" si="21"/>
        <v>16317195.539999999</v>
      </c>
      <c r="CF34" s="3">
        <f t="shared" si="56"/>
        <v>16317.195539999999</v>
      </c>
      <c r="CH34" s="3">
        <v>17462141.330000002</v>
      </c>
      <c r="CI34" s="3">
        <v>35368.33</v>
      </c>
      <c r="CJ34" s="3">
        <v>182619.33</v>
      </c>
      <c r="CK34" s="3">
        <v>0</v>
      </c>
      <c r="CL34" s="3">
        <f t="shared" si="57"/>
        <v>17244153.670000006</v>
      </c>
      <c r="CM34" s="3">
        <f t="shared" si="58"/>
        <v>17244.153670000007</v>
      </c>
    </row>
    <row r="35" spans="1:9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2"/>
      <c r="M35" s="32"/>
      <c r="AD35" s="73"/>
      <c r="AG35" s="73"/>
      <c r="AK35" s="73"/>
      <c r="AN35" s="73"/>
      <c r="AR35" s="73"/>
      <c r="AU35" s="73"/>
    </row>
    <row r="36" spans="1:91" x14ac:dyDescent="0.2">
      <c r="A36" s="1" t="s">
        <v>23</v>
      </c>
      <c r="B36" s="13">
        <v>20777.924150000003</v>
      </c>
      <c r="C36" s="13">
        <v>21861.173070000001</v>
      </c>
      <c r="D36" s="13">
        <v>21821.627349999999</v>
      </c>
      <c r="E36" s="13">
        <v>20213.184419999998</v>
      </c>
      <c r="F36" s="13">
        <v>21703.051589999992</v>
      </c>
      <c r="G36" s="13">
        <v>23892.889469999998</v>
      </c>
      <c r="H36" s="13">
        <v>22195.974409999999</v>
      </c>
      <c r="I36" s="13">
        <v>22741.136449999995</v>
      </c>
      <c r="J36" s="13">
        <v>22969.915969999995</v>
      </c>
      <c r="K36" s="13">
        <f t="shared" si="10"/>
        <v>24063.453700000002</v>
      </c>
      <c r="L36" s="134">
        <f t="shared" ref="L36:L39" si="59">(K36-J36)*100/J36</f>
        <v>4.7607389222852587</v>
      </c>
      <c r="M36" s="32">
        <f t="shared" ref="M36:M39" si="60">(K36-B36)*100/B36</f>
        <v>15.812597669916892</v>
      </c>
      <c r="P36" s="3">
        <v>20227247.080000002</v>
      </c>
      <c r="Q36" s="3">
        <v>413418.4</v>
      </c>
      <c r="R36" s="3">
        <v>42206.09</v>
      </c>
      <c r="S36" s="3">
        <v>0</v>
      </c>
      <c r="T36" s="3">
        <f>P36-Q36-R36+S36</f>
        <v>19771622.590000004</v>
      </c>
      <c r="U36" s="3">
        <f t="shared" si="49"/>
        <v>19771.622590000003</v>
      </c>
      <c r="W36" s="3">
        <v>21245689.100000001</v>
      </c>
      <c r="X36" s="3">
        <v>467764.95</v>
      </c>
      <c r="Y36" s="3">
        <v>0</v>
      </c>
      <c r="Z36" s="3">
        <v>0</v>
      </c>
      <c r="AA36" s="3">
        <f>W36-X36-Y36+Z36</f>
        <v>20777924.150000002</v>
      </c>
      <c r="AB36" s="3">
        <f>AA36/1000</f>
        <v>20777.924150000003</v>
      </c>
      <c r="AD36" s="73">
        <v>22448371.100000001</v>
      </c>
      <c r="AE36" s="3">
        <v>587198.03</v>
      </c>
      <c r="AF36" s="3">
        <v>0</v>
      </c>
      <c r="AG36" s="73">
        <v>0</v>
      </c>
      <c r="AH36" s="3">
        <f>AD36-AE36-AF36+AG36</f>
        <v>21861173.07</v>
      </c>
      <c r="AI36" s="3">
        <f>AH36/1000</f>
        <v>21861.173070000001</v>
      </c>
      <c r="AK36" s="73">
        <v>22078859.16</v>
      </c>
      <c r="AL36" s="3">
        <v>254490.01</v>
      </c>
      <c r="AM36" s="3">
        <v>2741.8</v>
      </c>
      <c r="AN36" s="73">
        <v>0</v>
      </c>
      <c r="AO36" s="3">
        <f>AK36-AL36-AM36+AN36</f>
        <v>21821627.349999998</v>
      </c>
      <c r="AP36" s="3">
        <f>AO36/1000</f>
        <v>21821.627349999999</v>
      </c>
      <c r="AR36" s="73">
        <v>20859596.84</v>
      </c>
      <c r="AS36" s="3">
        <v>646412.42000000004</v>
      </c>
      <c r="AT36" s="3">
        <v>0</v>
      </c>
      <c r="AU36" s="73">
        <v>0</v>
      </c>
      <c r="AV36" s="3">
        <f>AR36-AS36-AT36+AU36</f>
        <v>20213184.419999998</v>
      </c>
      <c r="AW36" s="3">
        <f>AV36/1000</f>
        <v>20213.184419999998</v>
      </c>
      <c r="AY36" s="3">
        <v>22182459.759999994</v>
      </c>
      <c r="AZ36" s="3">
        <v>479408.17000000004</v>
      </c>
      <c r="BA36" s="3">
        <v>0</v>
      </c>
      <c r="BB36" s="3">
        <v>0</v>
      </c>
      <c r="BC36" s="3">
        <f t="shared" si="13"/>
        <v>21703051.589999992</v>
      </c>
      <c r="BD36" s="3">
        <f t="shared" si="14"/>
        <v>21703.051589999992</v>
      </c>
      <c r="BF36" s="3">
        <v>22996135.300000001</v>
      </c>
      <c r="BG36" s="3">
        <v>897129.14999999991</v>
      </c>
      <c r="BH36" s="3">
        <v>-374.98</v>
      </c>
      <c r="BJ36" s="3">
        <f t="shared" ref="BJ36" si="61">SUM(BF36:BI36)</f>
        <v>23892889.469999999</v>
      </c>
      <c r="BK36" s="3">
        <f t="shared" ref="BK36" si="62">BJ36/1000</f>
        <v>23892.889469999998</v>
      </c>
      <c r="BM36" s="3">
        <v>22810381.390000001</v>
      </c>
      <c r="BN36" s="3">
        <v>614120.56999999995</v>
      </c>
      <c r="BO36" s="3">
        <v>286.41000000000003</v>
      </c>
      <c r="BP36" s="3">
        <v>0</v>
      </c>
      <c r="BQ36" s="3">
        <f t="shared" ref="BQ36" si="63">BM36-BN36-BO36+BP36</f>
        <v>22195974.41</v>
      </c>
      <c r="BR36" s="3">
        <f t="shared" ref="BR36" si="64">BQ36/1000</f>
        <v>22195.974409999999</v>
      </c>
      <c r="BT36" s="3">
        <v>23183898.699999996</v>
      </c>
      <c r="BU36" s="3">
        <v>445566.87</v>
      </c>
      <c r="BV36" s="3">
        <v>-2804.62</v>
      </c>
      <c r="BW36" s="3">
        <v>0</v>
      </c>
      <c r="BX36" s="3">
        <f t="shared" ref="BX36" si="65">BT36-BU36-BV36+BW36</f>
        <v>22741136.449999996</v>
      </c>
      <c r="BY36" s="3">
        <f t="shared" ref="BY36" si="66">BX36/1000</f>
        <v>22741.136449999995</v>
      </c>
      <c r="CA36" s="3">
        <v>23657364.849999994</v>
      </c>
      <c r="CB36" s="3">
        <v>681755.98</v>
      </c>
      <c r="CC36" s="3">
        <v>5692.9</v>
      </c>
      <c r="CD36" s="3">
        <v>0</v>
      </c>
      <c r="CE36" s="3">
        <f t="shared" si="21"/>
        <v>22969915.969999995</v>
      </c>
      <c r="CF36" s="3">
        <f t="shared" ref="CF36:CF39" si="67">CE36/1000</f>
        <v>22969.915969999995</v>
      </c>
      <c r="CH36" s="3">
        <v>24877649.27</v>
      </c>
      <c r="CI36" s="3">
        <v>789786.74</v>
      </c>
      <c r="CJ36" s="3">
        <v>24408.83</v>
      </c>
      <c r="CK36" s="3">
        <v>0</v>
      </c>
      <c r="CL36" s="3">
        <f t="shared" ref="CL36:CL39" si="68">CH36-CI36-CJ36+CK36</f>
        <v>24063453.700000003</v>
      </c>
      <c r="CM36" s="3">
        <f t="shared" ref="CM36:CM39" si="69">CL36/1000</f>
        <v>24063.453700000002</v>
      </c>
    </row>
    <row r="37" spans="1:91" x14ac:dyDescent="0.2">
      <c r="A37" s="1" t="s">
        <v>24</v>
      </c>
      <c r="B37" s="13">
        <v>108355.58727000003</v>
      </c>
      <c r="C37" s="13">
        <v>110305.17501999995</v>
      </c>
      <c r="D37" s="13">
        <v>110277.80757999998</v>
      </c>
      <c r="E37" s="13">
        <v>110257.13770000001</v>
      </c>
      <c r="F37" s="13">
        <v>110965.68850999999</v>
      </c>
      <c r="G37" s="13">
        <v>113449.57665999999</v>
      </c>
      <c r="H37" s="13">
        <v>116712.14871000001</v>
      </c>
      <c r="I37" s="13">
        <v>116375.78680999999</v>
      </c>
      <c r="J37" s="13">
        <v>113584.78767000002</v>
      </c>
      <c r="K37" s="13">
        <f t="shared" si="10"/>
        <v>119074.61594000002</v>
      </c>
      <c r="L37" s="134">
        <f t="shared" si="59"/>
        <v>4.8332425341584448</v>
      </c>
      <c r="M37" s="32">
        <f t="shared" si="60"/>
        <v>9.8924558853530549</v>
      </c>
      <c r="P37" s="3">
        <v>106911873.48</v>
      </c>
      <c r="Q37" s="3">
        <v>1165759.07</v>
      </c>
      <c r="R37" s="3">
        <v>0</v>
      </c>
      <c r="S37" s="3">
        <v>0</v>
      </c>
      <c r="T37" s="3">
        <f>P37-Q37-R37+S37</f>
        <v>105746114.41000001</v>
      </c>
      <c r="U37" s="3">
        <f t="shared" si="49"/>
        <v>105746.11441000001</v>
      </c>
      <c r="W37" s="3">
        <v>109233714.39000003</v>
      </c>
      <c r="X37" s="3">
        <v>878127.12</v>
      </c>
      <c r="Y37" s="3">
        <v>0</v>
      </c>
      <c r="Z37" s="3">
        <v>0</v>
      </c>
      <c r="AA37" s="3">
        <f>W37-X37-Y37+Z37</f>
        <v>108355587.27000003</v>
      </c>
      <c r="AB37" s="3">
        <f>AA37/1000</f>
        <v>108355.58727000003</v>
      </c>
      <c r="AD37" s="73">
        <v>110901499.66999996</v>
      </c>
      <c r="AE37" s="3">
        <v>596324.65</v>
      </c>
      <c r="AF37" s="3">
        <v>0</v>
      </c>
      <c r="AG37" s="73">
        <v>0</v>
      </c>
      <c r="AH37" s="3">
        <f>AD37-AE37-AF37+AG37</f>
        <v>110305175.01999995</v>
      </c>
      <c r="AI37" s="3">
        <f>AH37/1000</f>
        <v>110305.17501999995</v>
      </c>
      <c r="AK37" s="73">
        <v>111161045.10999998</v>
      </c>
      <c r="AL37" s="3">
        <v>883237.53000000026</v>
      </c>
      <c r="AM37" s="3">
        <v>0</v>
      </c>
      <c r="AN37" s="73">
        <v>0</v>
      </c>
      <c r="AO37" s="3">
        <f>AK37-AL37-AM37+AN37</f>
        <v>110277807.57999998</v>
      </c>
      <c r="AP37" s="3">
        <f>AO37/1000</f>
        <v>110277.80757999998</v>
      </c>
      <c r="AR37" s="73">
        <v>111529087.18000001</v>
      </c>
      <c r="AS37" s="3">
        <v>1271949.48</v>
      </c>
      <c r="AT37" s="3">
        <v>0</v>
      </c>
      <c r="AU37" s="73">
        <v>0</v>
      </c>
      <c r="AV37" s="3">
        <f>AR37-AS37-AT37+AU37</f>
        <v>110257137.7</v>
      </c>
      <c r="AW37" s="3">
        <f>AV37/1000</f>
        <v>110257.13770000001</v>
      </c>
      <c r="AY37" s="3">
        <v>111570554.35999998</v>
      </c>
      <c r="AZ37" s="3">
        <v>604865.85</v>
      </c>
      <c r="BA37" s="3">
        <v>0</v>
      </c>
      <c r="BB37" s="3">
        <v>0</v>
      </c>
      <c r="BC37" s="3">
        <f t="shared" si="13"/>
        <v>110965688.50999999</v>
      </c>
      <c r="BD37" s="3">
        <f t="shared" si="14"/>
        <v>110965.68850999999</v>
      </c>
      <c r="BF37" s="3">
        <v>112807290.3</v>
      </c>
      <c r="BG37" s="3">
        <v>642286.36</v>
      </c>
      <c r="BH37" s="3">
        <v>0</v>
      </c>
      <c r="BJ37" s="3">
        <f t="shared" si="27"/>
        <v>113449576.66</v>
      </c>
      <c r="BK37" s="3">
        <f t="shared" si="28"/>
        <v>113449.57665999999</v>
      </c>
      <c r="BM37" s="3">
        <v>117508743.61000001</v>
      </c>
      <c r="BN37" s="3">
        <v>796594.9</v>
      </c>
      <c r="BO37" s="3">
        <v>0</v>
      </c>
      <c r="BP37" s="3">
        <v>0</v>
      </c>
      <c r="BQ37" s="3">
        <f t="shared" si="29"/>
        <v>116712148.71000001</v>
      </c>
      <c r="BR37" s="3">
        <f t="shared" si="30"/>
        <v>116712.14871000001</v>
      </c>
      <c r="BT37" s="3">
        <v>117456254.06999999</v>
      </c>
      <c r="BU37" s="3">
        <v>1080467.26</v>
      </c>
      <c r="BV37" s="3">
        <v>0</v>
      </c>
      <c r="BW37" s="3">
        <v>0</v>
      </c>
      <c r="BX37" s="3">
        <f t="shared" si="31"/>
        <v>116375786.80999999</v>
      </c>
      <c r="BY37" s="3">
        <f t="shared" si="32"/>
        <v>116375.78680999999</v>
      </c>
      <c r="CA37" s="3">
        <v>114594841.30000001</v>
      </c>
      <c r="CB37" s="3">
        <v>1010053.6300000001</v>
      </c>
      <c r="CC37" s="3">
        <v>0</v>
      </c>
      <c r="CD37" s="3">
        <v>0</v>
      </c>
      <c r="CE37" s="3">
        <f t="shared" si="21"/>
        <v>113584787.67000002</v>
      </c>
      <c r="CF37" s="3">
        <f t="shared" si="67"/>
        <v>113584.78767000002</v>
      </c>
      <c r="CH37" s="3">
        <v>120109608.32000001</v>
      </c>
      <c r="CI37" s="3">
        <v>1034992.3800000001</v>
      </c>
      <c r="CJ37" s="3">
        <v>0</v>
      </c>
      <c r="CK37" s="3">
        <v>0</v>
      </c>
      <c r="CL37" s="3">
        <f t="shared" si="68"/>
        <v>119074615.94000001</v>
      </c>
      <c r="CM37" s="3">
        <f t="shared" si="69"/>
        <v>119074.61594000002</v>
      </c>
    </row>
    <row r="38" spans="1:91" x14ac:dyDescent="0.2">
      <c r="A38" s="1" t="s">
        <v>25</v>
      </c>
      <c r="B38" s="13">
        <v>75692.093940000006</v>
      </c>
      <c r="C38" s="13">
        <v>77418.669570000013</v>
      </c>
      <c r="D38" s="13">
        <v>73074.339559999993</v>
      </c>
      <c r="E38" s="13">
        <v>71254.485020000007</v>
      </c>
      <c r="F38" s="13">
        <v>73398.842889999985</v>
      </c>
      <c r="G38" s="13">
        <v>75540.640669999993</v>
      </c>
      <c r="H38" s="13">
        <v>76477.222590000005</v>
      </c>
      <c r="I38" s="13">
        <v>77412.650309999997</v>
      </c>
      <c r="J38" s="13">
        <v>78410.799579999992</v>
      </c>
      <c r="K38" s="13">
        <f t="shared" si="10"/>
        <v>81117.843810000006</v>
      </c>
      <c r="L38" s="134">
        <f t="shared" si="59"/>
        <v>3.4523869728405265</v>
      </c>
      <c r="M38" s="32">
        <f t="shared" si="60"/>
        <v>7.1681857213527618</v>
      </c>
      <c r="P38" s="3">
        <v>73892968.410000011</v>
      </c>
      <c r="Q38" s="3">
        <v>402552.41</v>
      </c>
      <c r="R38" s="3">
        <v>641237.01</v>
      </c>
      <c r="S38" s="3">
        <v>0</v>
      </c>
      <c r="T38" s="3">
        <f>P38-Q38-R38+S38</f>
        <v>72849178.99000001</v>
      </c>
      <c r="U38" s="3">
        <f t="shared" si="49"/>
        <v>72849.178990000015</v>
      </c>
      <c r="W38" s="3">
        <v>76672971.060000002</v>
      </c>
      <c r="X38" s="3">
        <v>269094.63</v>
      </c>
      <c r="Y38" s="3">
        <v>711782.49</v>
      </c>
      <c r="Z38" s="3">
        <v>0</v>
      </c>
      <c r="AA38" s="3">
        <f>W38-X38-Y38+Z38</f>
        <v>75692093.940000013</v>
      </c>
      <c r="AB38" s="3">
        <f>AA38/1000</f>
        <v>75692.093940000006</v>
      </c>
      <c r="AD38" s="73">
        <v>78194337.460000008</v>
      </c>
      <c r="AE38" s="3">
        <v>378591.91999999993</v>
      </c>
      <c r="AF38" s="3">
        <v>397075.97</v>
      </c>
      <c r="AG38" s="73">
        <v>0</v>
      </c>
      <c r="AH38" s="3">
        <f>AD38-AE38-AF38+AG38</f>
        <v>77418669.570000008</v>
      </c>
      <c r="AI38" s="3">
        <f>AH38/1000</f>
        <v>77418.669570000013</v>
      </c>
      <c r="AK38" s="73">
        <v>73491778.069999993</v>
      </c>
      <c r="AL38" s="3">
        <v>417311.32999999996</v>
      </c>
      <c r="AM38" s="3">
        <v>127.18</v>
      </c>
      <c r="AN38" s="73">
        <v>0</v>
      </c>
      <c r="AO38" s="3">
        <f>AK38-AL38-AM38+AN38</f>
        <v>73074339.559999987</v>
      </c>
      <c r="AP38" s="3">
        <f>AO38/1000</f>
        <v>73074.339559999993</v>
      </c>
      <c r="AR38" s="73">
        <v>71858816.260000005</v>
      </c>
      <c r="AS38" s="3">
        <v>604331.24</v>
      </c>
      <c r="AT38" s="3">
        <v>0</v>
      </c>
      <c r="AU38" s="73">
        <v>0</v>
      </c>
      <c r="AV38" s="3">
        <f>AR38-AS38-AT38+AU38</f>
        <v>71254485.020000011</v>
      </c>
      <c r="AW38" s="3">
        <f>AV38/1000</f>
        <v>71254.485020000007</v>
      </c>
      <c r="AY38" s="3">
        <v>73997484.309999987</v>
      </c>
      <c r="AZ38" s="3">
        <v>598641.41999999993</v>
      </c>
      <c r="BA38" s="3">
        <v>0</v>
      </c>
      <c r="BB38" s="3">
        <v>0</v>
      </c>
      <c r="BC38" s="3">
        <f t="shared" si="13"/>
        <v>73398842.889999986</v>
      </c>
      <c r="BD38" s="3">
        <f t="shared" si="14"/>
        <v>73398.842889999985</v>
      </c>
      <c r="BF38" s="3">
        <v>75081224.819999993</v>
      </c>
      <c r="BG38" s="3">
        <v>459415.85000000009</v>
      </c>
      <c r="BH38" s="3">
        <v>0</v>
      </c>
      <c r="BJ38" s="3">
        <f t="shared" si="27"/>
        <v>75540640.669999987</v>
      </c>
      <c r="BK38" s="3">
        <f t="shared" si="28"/>
        <v>75540.640669999993</v>
      </c>
      <c r="BM38" s="3">
        <v>76885219.799999997</v>
      </c>
      <c r="BN38" s="3">
        <v>407997.20999999996</v>
      </c>
      <c r="BO38" s="3">
        <v>0</v>
      </c>
      <c r="BP38" s="3">
        <v>0</v>
      </c>
      <c r="BQ38" s="3">
        <f t="shared" si="29"/>
        <v>76477222.590000004</v>
      </c>
      <c r="BR38" s="3">
        <f t="shared" si="30"/>
        <v>76477.222590000005</v>
      </c>
      <c r="BT38" s="3">
        <v>77894529.079999998</v>
      </c>
      <c r="BU38" s="3">
        <v>481878.76999999996</v>
      </c>
      <c r="BV38" s="3">
        <v>0</v>
      </c>
      <c r="BW38" s="3">
        <v>0</v>
      </c>
      <c r="BX38" s="3">
        <f t="shared" si="31"/>
        <v>77412650.310000002</v>
      </c>
      <c r="BY38" s="3">
        <f t="shared" si="32"/>
        <v>77412.650309999997</v>
      </c>
      <c r="CA38" s="3">
        <v>78692295.760000005</v>
      </c>
      <c r="CB38" s="3">
        <v>281496.18</v>
      </c>
      <c r="CC38" s="3">
        <v>0</v>
      </c>
      <c r="CD38" s="3">
        <v>0</v>
      </c>
      <c r="CE38" s="3">
        <f t="shared" si="21"/>
        <v>78410799.579999998</v>
      </c>
      <c r="CF38" s="3">
        <f t="shared" si="67"/>
        <v>78410.799579999992</v>
      </c>
      <c r="CH38" s="3">
        <v>81182266.5</v>
      </c>
      <c r="CI38" s="3">
        <v>64422.689999999995</v>
      </c>
      <c r="CJ38" s="3">
        <v>0</v>
      </c>
      <c r="CK38" s="3">
        <v>0</v>
      </c>
      <c r="CL38" s="3">
        <f t="shared" si="68"/>
        <v>81117843.810000002</v>
      </c>
      <c r="CM38" s="3">
        <f t="shared" si="69"/>
        <v>81117.843810000006</v>
      </c>
    </row>
    <row r="39" spans="1:91" ht="13.5" thickBot="1" x14ac:dyDescent="0.25">
      <c r="A39" s="15" t="s">
        <v>26</v>
      </c>
      <c r="B39" s="13">
        <v>45777.68477</v>
      </c>
      <c r="C39" s="13">
        <v>44953.237140000005</v>
      </c>
      <c r="D39" s="13">
        <v>45766.267930000009</v>
      </c>
      <c r="E39" s="13">
        <v>45406.290030000004</v>
      </c>
      <c r="F39" s="13">
        <v>44496.069259999997</v>
      </c>
      <c r="G39" s="13">
        <v>46934.088349999991</v>
      </c>
      <c r="H39" s="13">
        <v>46780.849209999993</v>
      </c>
      <c r="I39" s="13">
        <v>46142.904320000001</v>
      </c>
      <c r="J39" s="13">
        <v>46585.881279999994</v>
      </c>
      <c r="K39" s="13">
        <f t="shared" si="10"/>
        <v>47757.330019999994</v>
      </c>
      <c r="L39" s="134">
        <f t="shared" si="59"/>
        <v>2.5146003634859215</v>
      </c>
      <c r="M39" s="32">
        <f t="shared" si="60"/>
        <v>4.3244765652660027</v>
      </c>
      <c r="P39" s="3">
        <v>44568101.190000013</v>
      </c>
      <c r="Q39" s="3">
        <v>388157.51</v>
      </c>
      <c r="R39" s="3">
        <v>310175.58</v>
      </c>
      <c r="S39" s="3">
        <v>0</v>
      </c>
      <c r="T39" s="3">
        <f>P39-Q39-R39+S39</f>
        <v>43869768.100000016</v>
      </c>
      <c r="U39" s="3">
        <f t="shared" si="49"/>
        <v>43869.768100000016</v>
      </c>
      <c r="W39" s="3">
        <v>46268199.260000005</v>
      </c>
      <c r="X39" s="3">
        <v>177229.38</v>
      </c>
      <c r="Y39" s="3">
        <v>313285.10999999993</v>
      </c>
      <c r="Z39" s="3">
        <v>0</v>
      </c>
      <c r="AA39" s="3">
        <f>W39-X39-Y39+Z39</f>
        <v>45777684.770000003</v>
      </c>
      <c r="AB39" s="3">
        <f>AA39/1000</f>
        <v>45777.68477</v>
      </c>
      <c r="AD39" s="74">
        <v>46042506.500000007</v>
      </c>
      <c r="AE39" s="3">
        <v>822764.74</v>
      </c>
      <c r="AF39" s="3">
        <v>266504.62000000005</v>
      </c>
      <c r="AG39" s="164">
        <v>0</v>
      </c>
      <c r="AH39" s="3">
        <f>AD39-AE39-AF39+AG39</f>
        <v>44953237.140000008</v>
      </c>
      <c r="AI39" s="3">
        <f>AH39/1000</f>
        <v>44953.237140000005</v>
      </c>
      <c r="AK39" s="74">
        <v>46358139.090000011</v>
      </c>
      <c r="AL39" s="3">
        <v>353228.35000000003</v>
      </c>
      <c r="AM39" s="3">
        <v>238642.80999999997</v>
      </c>
      <c r="AN39" s="164">
        <v>0</v>
      </c>
      <c r="AO39" s="3">
        <f>AK39-AL39-AM39+AN39</f>
        <v>45766267.930000007</v>
      </c>
      <c r="AP39" s="3">
        <f>AO39/1000</f>
        <v>45766.267930000009</v>
      </c>
      <c r="AR39" s="74">
        <v>45907783.260000005</v>
      </c>
      <c r="AS39" s="3">
        <v>242808.14</v>
      </c>
      <c r="AT39" s="3">
        <v>258685.09</v>
      </c>
      <c r="AU39" s="164">
        <v>0</v>
      </c>
      <c r="AV39" s="3">
        <f>AR39-AS39-AT39+AU39</f>
        <v>45406290.030000001</v>
      </c>
      <c r="AW39" s="3">
        <f>AV39/1000</f>
        <v>45406.290030000004</v>
      </c>
      <c r="AY39" s="3">
        <v>45371695.719999999</v>
      </c>
      <c r="AZ39" s="3">
        <v>612469.5</v>
      </c>
      <c r="BA39" s="3">
        <v>263156.96000000002</v>
      </c>
      <c r="BB39" s="3">
        <v>0</v>
      </c>
      <c r="BC39" s="3">
        <f t="shared" si="13"/>
        <v>44496069.259999998</v>
      </c>
      <c r="BD39" s="3">
        <f t="shared" si="14"/>
        <v>44496.069259999997</v>
      </c>
      <c r="BF39" s="3">
        <v>46388799.169999994</v>
      </c>
      <c r="BG39" s="3">
        <v>288978</v>
      </c>
      <c r="BH39" s="3">
        <v>256311.18</v>
      </c>
      <c r="BJ39" s="3">
        <f t="shared" si="27"/>
        <v>46934088.349999994</v>
      </c>
      <c r="BK39" s="3">
        <f t="shared" si="28"/>
        <v>46934.088349999991</v>
      </c>
      <c r="BM39" s="3">
        <v>47295349.019999996</v>
      </c>
      <c r="BN39" s="3">
        <v>306525.67</v>
      </c>
      <c r="BO39" s="3">
        <v>207974.13999999998</v>
      </c>
      <c r="BP39" s="3">
        <v>0</v>
      </c>
      <c r="BQ39" s="3">
        <f t="shared" si="29"/>
        <v>46780849.209999993</v>
      </c>
      <c r="BR39" s="3">
        <f t="shared" si="30"/>
        <v>46780.849209999993</v>
      </c>
      <c r="BT39" s="3">
        <v>46490266.600000001</v>
      </c>
      <c r="BU39" s="3">
        <v>102251.29</v>
      </c>
      <c r="BV39" s="3">
        <v>245110.99</v>
      </c>
      <c r="BW39" s="3">
        <v>0</v>
      </c>
      <c r="BX39" s="3">
        <f t="shared" si="31"/>
        <v>46142904.32</v>
      </c>
      <c r="BY39" s="3">
        <f t="shared" si="32"/>
        <v>46142.904320000001</v>
      </c>
      <c r="CA39" s="3">
        <v>46890294.049999997</v>
      </c>
      <c r="CB39" s="3">
        <v>79890.959999999992</v>
      </c>
      <c r="CC39" s="3">
        <v>224521.81000000003</v>
      </c>
      <c r="CD39" s="3">
        <v>0</v>
      </c>
      <c r="CE39" s="3">
        <f t="shared" si="21"/>
        <v>46585881.279999994</v>
      </c>
      <c r="CF39" s="3">
        <f t="shared" si="67"/>
        <v>46585.881279999994</v>
      </c>
      <c r="CH39" s="3">
        <v>48028022.399999999</v>
      </c>
      <c r="CI39" s="3">
        <v>72750.28</v>
      </c>
      <c r="CJ39" s="3">
        <v>197942.10000000003</v>
      </c>
      <c r="CK39" s="3">
        <v>0</v>
      </c>
      <c r="CL39" s="3">
        <f t="shared" si="68"/>
        <v>47757330.019999996</v>
      </c>
      <c r="CM39" s="3">
        <f t="shared" si="69"/>
        <v>47757.330019999994</v>
      </c>
    </row>
    <row r="40" spans="1:91" x14ac:dyDescent="0.2">
      <c r="A40" s="1" t="s">
        <v>194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2" spans="1:91" x14ac:dyDescent="0.2">
      <c r="A42" s="23" t="s">
        <v>54</v>
      </c>
    </row>
    <row r="43" spans="1:91" x14ac:dyDescent="0.2">
      <c r="A43" s="1" t="s">
        <v>55</v>
      </c>
    </row>
    <row r="45" spans="1:91" x14ac:dyDescent="0.2">
      <c r="L45" s="49"/>
      <c r="M45" s="49"/>
    </row>
    <row r="47" spans="1:91" x14ac:dyDescent="0.2">
      <c r="L47" s="114"/>
      <c r="M47" s="114"/>
    </row>
    <row r="48" spans="1:91" x14ac:dyDescent="0.2">
      <c r="L48" s="114"/>
      <c r="M48" s="114"/>
    </row>
    <row r="49" spans="12:13" x14ac:dyDescent="0.2">
      <c r="L49" s="114"/>
      <c r="M49" s="114"/>
    </row>
    <row r="50" spans="12:13" x14ac:dyDescent="0.2">
      <c r="L50" s="114"/>
      <c r="M50" s="114"/>
    </row>
    <row r="51" spans="12:13" x14ac:dyDescent="0.2">
      <c r="L51" s="114"/>
      <c r="M51" s="114"/>
    </row>
    <row r="52" spans="12:13" x14ac:dyDescent="0.2">
      <c r="L52" s="114"/>
      <c r="M52" s="114"/>
    </row>
    <row r="53" spans="12:13" x14ac:dyDescent="0.2">
      <c r="L53" s="114"/>
      <c r="M53" s="114"/>
    </row>
    <row r="54" spans="12:13" x14ac:dyDescent="0.2">
      <c r="L54" s="114"/>
      <c r="M54" s="114"/>
    </row>
    <row r="55" spans="12:13" x14ac:dyDescent="0.2">
      <c r="L55" s="114"/>
      <c r="M55" s="114"/>
    </row>
    <row r="56" spans="12:13" x14ac:dyDescent="0.2">
      <c r="L56" s="114"/>
      <c r="M56" s="114"/>
    </row>
    <row r="57" spans="12:13" x14ac:dyDescent="0.2">
      <c r="L57" s="114"/>
      <c r="M57" s="114"/>
    </row>
    <row r="58" spans="12:13" x14ac:dyDescent="0.2">
      <c r="L58" s="114"/>
      <c r="M58" s="114"/>
    </row>
    <row r="59" spans="12:13" x14ac:dyDescent="0.2">
      <c r="L59" s="114"/>
      <c r="M59" s="114"/>
    </row>
    <row r="60" spans="12:13" x14ac:dyDescent="0.2">
      <c r="L60" s="114"/>
      <c r="M60" s="114"/>
    </row>
    <row r="61" spans="12:13" x14ac:dyDescent="0.2">
      <c r="L61" s="114"/>
      <c r="M61" s="114"/>
    </row>
    <row r="62" spans="12:13" x14ac:dyDescent="0.2">
      <c r="L62" s="114"/>
      <c r="M62" s="114"/>
    </row>
    <row r="63" spans="12:13" x14ac:dyDescent="0.2">
      <c r="L63" s="114"/>
      <c r="M63" s="114"/>
    </row>
    <row r="64" spans="12:13" x14ac:dyDescent="0.2">
      <c r="L64" s="114"/>
      <c r="M64" s="114"/>
    </row>
    <row r="65" spans="12:13" x14ac:dyDescent="0.2">
      <c r="L65" s="114"/>
      <c r="M65" s="114"/>
    </row>
    <row r="66" spans="12:13" x14ac:dyDescent="0.2">
      <c r="L66" s="114"/>
      <c r="M66" s="114"/>
    </row>
    <row r="67" spans="12:13" x14ac:dyDescent="0.2">
      <c r="L67" s="114"/>
      <c r="M67" s="114"/>
    </row>
    <row r="68" spans="12:13" x14ac:dyDescent="0.2">
      <c r="L68" s="114"/>
      <c r="M68" s="114"/>
    </row>
    <row r="69" spans="12:13" x14ac:dyDescent="0.2">
      <c r="L69" s="114"/>
      <c r="M69" s="114"/>
    </row>
    <row r="70" spans="12:13" x14ac:dyDescent="0.2">
      <c r="L70" s="114"/>
      <c r="M70" s="114"/>
    </row>
    <row r="71" spans="12:13" x14ac:dyDescent="0.2">
      <c r="L71" s="114"/>
      <c r="M71" s="114"/>
    </row>
    <row r="72" spans="12:13" x14ac:dyDescent="0.2">
      <c r="L72" s="114"/>
      <c r="M72" s="114"/>
    </row>
    <row r="73" spans="12:13" x14ac:dyDescent="0.2">
      <c r="L73" s="114"/>
      <c r="M73" s="114"/>
    </row>
    <row r="74" spans="12:13" x14ac:dyDescent="0.2">
      <c r="L74" s="114"/>
      <c r="M74" s="114"/>
    </row>
  </sheetData>
  <mergeCells count="9">
    <mergeCell ref="BK6:BK7"/>
    <mergeCell ref="BD6:BD7"/>
    <mergeCell ref="AW6:AW7"/>
    <mergeCell ref="AP6:AP7"/>
    <mergeCell ref="A4:M4"/>
    <mergeCell ref="P5:U5"/>
    <mergeCell ref="T6:T7"/>
    <mergeCell ref="U6:U7"/>
    <mergeCell ref="L7:M7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CO40"/>
  <sheetViews>
    <sheetView view="pageBreakPreview" topLeftCell="BW3" zoomScaleNormal="100" zoomScaleSheetLayoutView="100" workbookViewId="0">
      <selection activeCell="CN12" sqref="CN12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5" style="67" customWidth="1"/>
    <col min="15" max="15" width="12.5" style="3" bestFit="1" customWidth="1"/>
    <col min="16" max="16" width="10.125" style="3" customWidth="1"/>
    <col min="17" max="17" width="19.875" style="3" bestFit="1" customWidth="1"/>
    <col min="18" max="18" width="12.5" style="3" customWidth="1"/>
    <col min="19" max="20" width="10.125" style="3" customWidth="1"/>
    <col min="21" max="21" width="11.125" style="3" bestFit="1" customWidth="1"/>
    <col min="22" max="22" width="10.125" style="3" customWidth="1"/>
    <col min="23" max="23" width="11.125" style="3" bestFit="1" customWidth="1"/>
    <col min="24" max="24" width="10" style="3" customWidth="1"/>
    <col min="25" max="25" width="10.875" style="3" customWidth="1"/>
    <col min="26" max="26" width="10" style="3" customWidth="1"/>
    <col min="27" max="27" width="10.875" style="3" customWidth="1"/>
    <col min="28" max="28" width="5.875" style="3" customWidth="1"/>
    <col min="29" max="29" width="13" style="3" customWidth="1"/>
    <col min="30" max="30" width="10.875" style="3" customWidth="1"/>
    <col min="31" max="31" width="11.25" style="3" customWidth="1"/>
    <col min="32" max="32" width="12.25" style="3" customWidth="1"/>
    <col min="33" max="33" width="10.125" style="3" bestFit="1" customWidth="1"/>
    <col min="34" max="34" width="10" style="3"/>
    <col min="35" max="35" width="12.375" style="3" customWidth="1"/>
    <col min="36" max="36" width="10" style="3"/>
    <col min="37" max="37" width="18.625" style="3" customWidth="1"/>
    <col min="38" max="38" width="12.5" style="3" bestFit="1" customWidth="1"/>
    <col min="39" max="40" width="10" style="3"/>
    <col min="41" max="41" width="14.375" style="3" customWidth="1"/>
    <col min="42" max="42" width="12.625" style="3" customWidth="1"/>
    <col min="43" max="43" width="19.875" style="3" bestFit="1" customWidth="1"/>
    <col min="44" max="44" width="12.5" style="3" bestFit="1" customWidth="1"/>
    <col min="45" max="45" width="10.125" style="3" bestFit="1" customWidth="1"/>
    <col min="46" max="46" width="3.25" style="3" customWidth="1"/>
    <col min="47" max="47" width="22.375" style="3" bestFit="1" customWidth="1"/>
    <col min="48" max="48" width="10" style="3"/>
    <col min="49" max="49" width="12.375" style="3" customWidth="1"/>
    <col min="50" max="50" width="10.625" style="3" customWidth="1"/>
    <col min="51" max="52" width="10" style="3"/>
    <col min="53" max="53" width="13.375" style="3" customWidth="1"/>
    <col min="54" max="55" width="10" style="3"/>
    <col min="56" max="56" width="12" style="3" customWidth="1"/>
    <col min="57" max="58" width="10" style="3"/>
    <col min="59" max="59" width="13.25" style="3" customWidth="1"/>
    <col min="60" max="61" width="10" style="3"/>
    <col min="62" max="62" width="12" style="3" customWidth="1"/>
    <col min="63" max="66" width="10" style="3"/>
    <col min="67" max="67" width="13.5" style="3" customWidth="1"/>
    <col min="68" max="16384" width="10" style="3"/>
  </cols>
  <sheetData>
    <row r="1" spans="1:93" ht="15.75" customHeight="1" x14ac:dyDescent="0.2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9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3" x14ac:dyDescent="0.2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93" x14ac:dyDescent="0.2">
      <c r="A4" s="296" t="str">
        <f>'1'!A4:L4</f>
        <v>Maryland Public Schools:  2008-2009 to 2017-2018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"/>
    </row>
    <row r="5" spans="1:93" ht="13.5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93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15" t="s">
        <v>151</v>
      </c>
      <c r="P6" s="316"/>
      <c r="Q6" s="316"/>
      <c r="R6" s="316"/>
      <c r="S6" s="317"/>
      <c r="U6" s="304" t="s">
        <v>152</v>
      </c>
      <c r="V6" s="304"/>
      <c r="Y6" s="304" t="s">
        <v>161</v>
      </c>
      <c r="Z6" s="304"/>
      <c r="AC6" s="3" t="s">
        <v>162</v>
      </c>
      <c r="AI6" s="3" t="s">
        <v>173</v>
      </c>
      <c r="AO6" s="3" t="s">
        <v>187</v>
      </c>
      <c r="AU6" s="3" t="s">
        <v>213</v>
      </c>
      <c r="BA6" s="3" t="s">
        <v>231</v>
      </c>
      <c r="BG6" s="3" t="s">
        <v>247</v>
      </c>
      <c r="BM6" s="3" t="s">
        <v>251</v>
      </c>
      <c r="BS6" s="3" t="s">
        <v>264</v>
      </c>
      <c r="BY6" s="3" t="s">
        <v>272</v>
      </c>
      <c r="CE6" s="3" t="s">
        <v>281</v>
      </c>
      <c r="CK6" s="3" t="s">
        <v>300</v>
      </c>
    </row>
    <row r="7" spans="1:93" x14ac:dyDescent="0.2">
      <c r="A7" s="7"/>
      <c r="L7" s="298" t="s">
        <v>27</v>
      </c>
      <c r="M7" s="298"/>
      <c r="N7" s="7"/>
      <c r="O7" s="67" t="s">
        <v>66</v>
      </c>
      <c r="P7" s="67" t="s">
        <v>66</v>
      </c>
      <c r="Q7" s="67" t="s">
        <v>120</v>
      </c>
      <c r="R7" s="67" t="s">
        <v>65</v>
      </c>
      <c r="S7" s="104"/>
      <c r="U7" s="3" t="s">
        <v>122</v>
      </c>
      <c r="Y7" s="3" t="s">
        <v>122</v>
      </c>
      <c r="AC7" s="3" t="s">
        <v>66</v>
      </c>
      <c r="AD7" s="3" t="s">
        <v>66</v>
      </c>
      <c r="AE7" s="3" t="s">
        <v>120</v>
      </c>
      <c r="AF7" s="3" t="s">
        <v>65</v>
      </c>
      <c r="AI7" s="3" t="s">
        <v>66</v>
      </c>
      <c r="AJ7" s="3" t="s">
        <v>66</v>
      </c>
      <c r="AK7" s="3" t="s">
        <v>120</v>
      </c>
      <c r="AL7" s="3" t="s">
        <v>65</v>
      </c>
      <c r="AO7" s="3" t="s">
        <v>66</v>
      </c>
      <c r="AP7" s="3" t="s">
        <v>66</v>
      </c>
      <c r="AQ7" s="3" t="s">
        <v>120</v>
      </c>
      <c r="AR7" s="3" t="s">
        <v>65</v>
      </c>
      <c r="AU7" s="3" t="s">
        <v>66</v>
      </c>
      <c r="AV7" s="3" t="s">
        <v>66</v>
      </c>
      <c r="AW7" s="3" t="s">
        <v>120</v>
      </c>
      <c r="BA7" s="3" t="s">
        <v>66</v>
      </c>
      <c r="BB7" s="3" t="s">
        <v>66</v>
      </c>
      <c r="BC7" s="3" t="s">
        <v>120</v>
      </c>
      <c r="BG7" s="3" t="s">
        <v>66</v>
      </c>
      <c r="BH7" s="3" t="s">
        <v>66</v>
      </c>
      <c r="BI7" s="3" t="s">
        <v>120</v>
      </c>
      <c r="BM7" s="3" t="s">
        <v>66</v>
      </c>
      <c r="BN7" s="3" t="s">
        <v>66</v>
      </c>
      <c r="BO7" s="3" t="s">
        <v>120</v>
      </c>
      <c r="BS7" s="3" t="s">
        <v>66</v>
      </c>
      <c r="BT7" s="3" t="s">
        <v>66</v>
      </c>
      <c r="BU7" s="3" t="s">
        <v>120</v>
      </c>
      <c r="BY7" s="3" t="s">
        <v>66</v>
      </c>
      <c r="BZ7" s="3" t="s">
        <v>66</v>
      </c>
      <c r="CA7" s="3" t="s">
        <v>120</v>
      </c>
      <c r="CE7" s="3" t="s">
        <v>66</v>
      </c>
      <c r="CF7" s="3" t="s">
        <v>66</v>
      </c>
      <c r="CG7" s="3" t="s">
        <v>120</v>
      </c>
      <c r="CK7" s="3" t="s">
        <v>66</v>
      </c>
      <c r="CL7" s="3" t="s">
        <v>66</v>
      </c>
      <c r="CM7" s="3" t="s">
        <v>120</v>
      </c>
    </row>
    <row r="8" spans="1:93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N8" s="7"/>
      <c r="O8" s="67" t="s">
        <v>64</v>
      </c>
      <c r="P8" s="67" t="s">
        <v>64</v>
      </c>
      <c r="Q8" s="318" t="s">
        <v>121</v>
      </c>
      <c r="R8" s="67" t="s">
        <v>64</v>
      </c>
      <c r="U8" s="3" t="s">
        <v>123</v>
      </c>
      <c r="V8" s="3" t="s">
        <v>77</v>
      </c>
      <c r="Y8" s="3" t="s">
        <v>123</v>
      </c>
      <c r="Z8" s="3" t="s">
        <v>77</v>
      </c>
      <c r="AC8" s="3" t="s">
        <v>64</v>
      </c>
      <c r="AD8" s="3" t="s">
        <v>64</v>
      </c>
      <c r="AE8" s="3" t="s">
        <v>121</v>
      </c>
      <c r="AF8" s="3" t="s">
        <v>64</v>
      </c>
      <c r="AI8" s="3" t="s">
        <v>64</v>
      </c>
      <c r="AJ8" s="3" t="s">
        <v>64</v>
      </c>
      <c r="AK8" s="3" t="s">
        <v>121</v>
      </c>
      <c r="AL8" s="3" t="s">
        <v>64</v>
      </c>
      <c r="AO8" s="3" t="s">
        <v>64</v>
      </c>
      <c r="AP8" s="3" t="s">
        <v>64</v>
      </c>
      <c r="AQ8" s="3" t="s">
        <v>121</v>
      </c>
      <c r="AR8" s="3" t="s">
        <v>64</v>
      </c>
      <c r="AU8" s="3" t="s">
        <v>64</v>
      </c>
      <c r="AV8" s="3" t="s">
        <v>64</v>
      </c>
      <c r="AW8" s="307" t="s">
        <v>121</v>
      </c>
      <c r="AX8" s="313" t="s">
        <v>65</v>
      </c>
      <c r="AY8" s="314"/>
      <c r="BA8" s="3" t="s">
        <v>64</v>
      </c>
      <c r="BB8" s="3" t="s">
        <v>64</v>
      </c>
      <c r="BC8" s="307" t="s">
        <v>121</v>
      </c>
      <c r="BD8" s="313" t="s">
        <v>65</v>
      </c>
      <c r="BE8" s="314"/>
      <c r="BG8" s="3" t="s">
        <v>64</v>
      </c>
      <c r="BH8" s="3" t="s">
        <v>64</v>
      </c>
      <c r="BI8" s="307" t="s">
        <v>121</v>
      </c>
      <c r="BJ8" s="313" t="s">
        <v>65</v>
      </c>
      <c r="BK8" s="314"/>
      <c r="BM8" s="3" t="s">
        <v>64</v>
      </c>
      <c r="BN8" s="3" t="s">
        <v>64</v>
      </c>
      <c r="BO8" s="312" t="s">
        <v>121</v>
      </c>
      <c r="BP8" s="3" t="s">
        <v>65</v>
      </c>
      <c r="BS8" s="3" t="s">
        <v>64</v>
      </c>
      <c r="BT8" s="3" t="s">
        <v>64</v>
      </c>
      <c r="BU8" s="312" t="s">
        <v>121</v>
      </c>
      <c r="BV8" s="3" t="s">
        <v>65</v>
      </c>
      <c r="BY8" s="3" t="s">
        <v>64</v>
      </c>
      <c r="BZ8" s="3" t="s">
        <v>64</v>
      </c>
      <c r="CA8" s="312" t="s">
        <v>121</v>
      </c>
      <c r="CB8" s="3" t="s">
        <v>65</v>
      </c>
      <c r="CE8" s="3" t="s">
        <v>64</v>
      </c>
      <c r="CF8" s="3" t="s">
        <v>64</v>
      </c>
      <c r="CG8" s="312" t="s">
        <v>121</v>
      </c>
      <c r="CH8" s="3" t="s">
        <v>65</v>
      </c>
      <c r="CK8" s="3" t="s">
        <v>64</v>
      </c>
      <c r="CL8" s="3" t="s">
        <v>64</v>
      </c>
      <c r="CM8" s="312" t="s">
        <v>121</v>
      </c>
      <c r="CN8" s="3" t="s">
        <v>65</v>
      </c>
    </row>
    <row r="9" spans="1:93" ht="13.5" customHeight="1" thickBot="1" x14ac:dyDescent="0.25">
      <c r="A9" s="8" t="s">
        <v>1</v>
      </c>
      <c r="B9" s="274" t="str">
        <f>'1'!B9</f>
        <v>2008-2009</v>
      </c>
      <c r="C9" s="287" t="str">
        <f>'1'!C9</f>
        <v>2009-2010</v>
      </c>
      <c r="D9" s="287" t="str">
        <f>'1'!D9</f>
        <v>2010-2011</v>
      </c>
      <c r="E9" s="287" t="str">
        <f>'1'!E9</f>
        <v>2011-2012</v>
      </c>
      <c r="F9" s="287" t="str">
        <f>'1'!F9</f>
        <v>2012-2013</v>
      </c>
      <c r="G9" s="287" t="str">
        <f>'1'!G9</f>
        <v>2013-2014</v>
      </c>
      <c r="H9" s="287" t="str">
        <f>'1'!H9</f>
        <v>2014-2015</v>
      </c>
      <c r="I9" s="287" t="str">
        <f>'1'!I9</f>
        <v>2015-2016</v>
      </c>
      <c r="J9" s="287" t="str">
        <f>'1'!J9</f>
        <v>2016-2017</v>
      </c>
      <c r="K9" s="287" t="str">
        <f>'1'!K9</f>
        <v>2017-2018</v>
      </c>
      <c r="L9" s="9" t="s">
        <v>38</v>
      </c>
      <c r="M9" s="9" t="s">
        <v>38</v>
      </c>
      <c r="N9" s="24"/>
      <c r="O9" s="105" t="s">
        <v>62</v>
      </c>
      <c r="P9" s="105" t="s">
        <v>60</v>
      </c>
      <c r="Q9" s="319"/>
      <c r="R9" s="105"/>
      <c r="S9" s="104" t="s">
        <v>119</v>
      </c>
      <c r="U9" s="18" t="s">
        <v>153</v>
      </c>
      <c r="V9" s="18" t="s">
        <v>154</v>
      </c>
      <c r="Y9" s="18" t="s">
        <v>153</v>
      </c>
      <c r="Z9" s="18" t="s">
        <v>154</v>
      </c>
      <c r="AC9" s="3" t="s">
        <v>62</v>
      </c>
      <c r="AD9" s="3" t="s">
        <v>60</v>
      </c>
      <c r="AG9" s="3" t="s">
        <v>119</v>
      </c>
      <c r="AI9" s="3" t="s">
        <v>62</v>
      </c>
      <c r="AJ9" s="3" t="s">
        <v>60</v>
      </c>
      <c r="AM9" s="3" t="s">
        <v>119</v>
      </c>
      <c r="AO9" s="3" t="s">
        <v>62</v>
      </c>
      <c r="AP9" s="3" t="s">
        <v>60</v>
      </c>
      <c r="AS9" s="3" t="s">
        <v>119</v>
      </c>
      <c r="AU9" s="3" t="s">
        <v>62</v>
      </c>
      <c r="AV9" s="3" t="s">
        <v>60</v>
      </c>
      <c r="AW9" s="307"/>
      <c r="AX9" s="194" t="s">
        <v>64</v>
      </c>
      <c r="AY9" s="194" t="s">
        <v>119</v>
      </c>
      <c r="BA9" s="3" t="s">
        <v>62</v>
      </c>
      <c r="BB9" s="3" t="s">
        <v>60</v>
      </c>
      <c r="BC9" s="307"/>
      <c r="BD9" s="194" t="s">
        <v>64</v>
      </c>
      <c r="BE9" s="194" t="s">
        <v>119</v>
      </c>
      <c r="BG9" s="3" t="s">
        <v>62</v>
      </c>
      <c r="BH9" s="3" t="s">
        <v>60</v>
      </c>
      <c r="BI9" s="307"/>
      <c r="BJ9" s="194" t="s">
        <v>64</v>
      </c>
      <c r="BK9" s="194" t="s">
        <v>119</v>
      </c>
      <c r="BM9" s="3" t="s">
        <v>62</v>
      </c>
      <c r="BN9" s="3" t="s">
        <v>60</v>
      </c>
      <c r="BO9" s="312"/>
      <c r="BP9" s="3" t="s">
        <v>64</v>
      </c>
      <c r="BQ9" s="3" t="s">
        <v>119</v>
      </c>
      <c r="BS9" s="3" t="s">
        <v>62</v>
      </c>
      <c r="BT9" s="3" t="s">
        <v>60</v>
      </c>
      <c r="BU9" s="312"/>
      <c r="BV9" s="3" t="s">
        <v>64</v>
      </c>
      <c r="BW9" s="3" t="s">
        <v>119</v>
      </c>
      <c r="BY9" s="3" t="s">
        <v>62</v>
      </c>
      <c r="BZ9" s="3" t="s">
        <v>60</v>
      </c>
      <c r="CA9" s="312"/>
      <c r="CB9" s="3" t="s">
        <v>64</v>
      </c>
      <c r="CC9" s="3" t="s">
        <v>119</v>
      </c>
      <c r="CE9" s="3" t="s">
        <v>62</v>
      </c>
      <c r="CF9" s="3" t="s">
        <v>60</v>
      </c>
      <c r="CG9" s="312"/>
      <c r="CH9" s="3" t="s">
        <v>64</v>
      </c>
      <c r="CI9" s="3" t="s">
        <v>119</v>
      </c>
      <c r="CK9" s="3" t="s">
        <v>62</v>
      </c>
      <c r="CL9" s="3" t="s">
        <v>60</v>
      </c>
      <c r="CM9" s="312"/>
      <c r="CN9" s="3" t="s">
        <v>64</v>
      </c>
      <c r="CO9" s="3" t="s">
        <v>119</v>
      </c>
    </row>
    <row r="10" spans="1:93" x14ac:dyDescent="0.2">
      <c r="A10" s="7" t="s">
        <v>2</v>
      </c>
      <c r="B10" s="11">
        <f t="shared" ref="B10:J10" si="0">SUM(B12:B39)</f>
        <v>1153310.7696300002</v>
      </c>
      <c r="C10" s="11">
        <f t="shared" si="0"/>
        <v>1224290.4931899996</v>
      </c>
      <c r="D10" s="11">
        <f t="shared" si="0"/>
        <v>1234834.73016</v>
      </c>
      <c r="E10" s="11">
        <f t="shared" si="0"/>
        <v>1217861.2742899996</v>
      </c>
      <c r="F10" s="11">
        <f t="shared" si="0"/>
        <v>1234417.02944</v>
      </c>
      <c r="G10" s="11">
        <f t="shared" si="0"/>
        <v>1279365.2286099996</v>
      </c>
      <c r="H10" s="11">
        <f t="shared" si="0"/>
        <v>1293805.1285000001</v>
      </c>
      <c r="I10" s="11">
        <f t="shared" si="0"/>
        <v>1332440.9586099999</v>
      </c>
      <c r="J10" s="11">
        <f t="shared" si="0"/>
        <v>1349401.04752</v>
      </c>
      <c r="K10" s="11">
        <f t="shared" ref="K10" si="1">SUM(K12:K39)</f>
        <v>1396029.6405600002</v>
      </c>
      <c r="L10" s="135">
        <f>(K10-J10)*100/J10</f>
        <v>3.4555029526393692</v>
      </c>
      <c r="M10" s="32">
        <f>(K10-B10)*100/B10</f>
        <v>21.045400539168462</v>
      </c>
      <c r="N10" s="11"/>
      <c r="O10" s="11">
        <f>SUM(O12:O43)</f>
        <v>1241478105.1300001</v>
      </c>
      <c r="P10" s="11">
        <f>SUM(P12:P43)</f>
        <v>5594305.7999999998</v>
      </c>
      <c r="Q10" s="11">
        <f>SUM(Q12:Q43)</f>
        <v>234873721.13</v>
      </c>
      <c r="R10" s="11">
        <f>SUM(R12:R39)</f>
        <v>1001010078.1999999</v>
      </c>
      <c r="S10" s="11">
        <f>SUM(S12:S39)</f>
        <v>1001010.0782000001</v>
      </c>
      <c r="U10" s="11">
        <f>SUM(U12:U43)</f>
        <v>224119104.06</v>
      </c>
      <c r="V10" s="11">
        <f>SUM(V12:V43)</f>
        <v>10754617.07</v>
      </c>
      <c r="W10" s="11">
        <f>SUM(W12:W43)</f>
        <v>234873721.13</v>
      </c>
      <c r="Y10" s="11">
        <f>SUM(Y12:Y43)</f>
        <v>240430195.45999995</v>
      </c>
      <c r="Z10" s="11">
        <f>SUM(Z12:Z43)</f>
        <v>9901316.1799999997</v>
      </c>
      <c r="AA10" s="11">
        <f>SUM(AA12:AA43)</f>
        <v>250331511.63999996</v>
      </c>
      <c r="AB10" s="11"/>
      <c r="AC10" s="11">
        <f>SUM(AC12:AC43)</f>
        <v>1354233049.0900002</v>
      </c>
      <c r="AD10" s="11">
        <f>SUM(AD12:AD43)</f>
        <v>4712412.3100000005</v>
      </c>
      <c r="AE10" s="11">
        <f>SUM(AE12:AE43)</f>
        <v>240430195.45999995</v>
      </c>
      <c r="AF10" s="11">
        <f>SUM(AF12:AF43)</f>
        <v>1109090441.3200002</v>
      </c>
      <c r="AG10" s="11">
        <f>SUM(AG12:AG43)</f>
        <v>1109090.4413200004</v>
      </c>
      <c r="AI10" s="11">
        <f>SUM(AI12:AI43)</f>
        <v>1424417207.0800002</v>
      </c>
      <c r="AJ10" s="11">
        <f>SUM(AJ12:AJ43)</f>
        <v>2562522.9699999997</v>
      </c>
      <c r="AK10" s="11">
        <f>SUM(AK12:AK43)</f>
        <v>268543914.47999996</v>
      </c>
      <c r="AL10" s="11">
        <f>SUM(AL12:AL43)</f>
        <v>1153310769.6300001</v>
      </c>
      <c r="AM10" s="11">
        <f>SUM(AM12:AM43)</f>
        <v>1153310.7696300002</v>
      </c>
      <c r="AO10" s="11">
        <f>SUM(AO12:AO39)</f>
        <v>1495579545.9299998</v>
      </c>
      <c r="AP10" s="11">
        <f>SUM(AP12:AP39)</f>
        <v>10061423.499999994</v>
      </c>
      <c r="AQ10" s="11">
        <f>SUM(AQ12:AQ39)</f>
        <v>261227629.23999995</v>
      </c>
      <c r="AR10" s="11">
        <f>SUM(AR12:AR39)</f>
        <v>1224290493.1900001</v>
      </c>
      <c r="AS10" s="11">
        <f>SUM(AS12:AS39)</f>
        <v>1224290.4931899996</v>
      </c>
      <c r="AU10" s="184">
        <f>SUM(AU12:AU39)</f>
        <v>1482857107.3200002</v>
      </c>
      <c r="AV10" s="184">
        <f t="shared" ref="AV10:AY10" si="2">SUM(AV12:AV39)</f>
        <v>4805473.83</v>
      </c>
      <c r="AW10" s="184">
        <f t="shared" si="2"/>
        <v>243216903.32999998</v>
      </c>
      <c r="AX10" s="195">
        <f t="shared" si="2"/>
        <v>1234834730.1600001</v>
      </c>
      <c r="AY10" s="195">
        <f t="shared" si="2"/>
        <v>1234834.73016</v>
      </c>
      <c r="BA10" s="184">
        <f>SUM(BA12:BA39)</f>
        <v>1469322511.5999999</v>
      </c>
      <c r="BB10" s="184">
        <f t="shared" ref="BB10:BE10" si="3">SUM(BB12:BB39)</f>
        <v>3348287.6100000003</v>
      </c>
      <c r="BC10" s="184">
        <f t="shared" si="3"/>
        <v>248112949.70000002</v>
      </c>
      <c r="BD10" s="195">
        <f t="shared" si="3"/>
        <v>1217861274.29</v>
      </c>
      <c r="BE10" s="195">
        <f t="shared" si="3"/>
        <v>1217861.2742899996</v>
      </c>
      <c r="BG10" s="184">
        <f>SUM(BG12:BG39)</f>
        <v>1484541784.2099998</v>
      </c>
      <c r="BH10" s="184">
        <f t="shared" ref="BH10:BK10" si="4">SUM(BH12:BH39)</f>
        <v>1693694.9799999995</v>
      </c>
      <c r="BI10" s="184">
        <f t="shared" si="4"/>
        <v>248431059.78999999</v>
      </c>
      <c r="BJ10" s="195">
        <f t="shared" si="4"/>
        <v>1234417029.4399996</v>
      </c>
      <c r="BK10" s="195">
        <f t="shared" si="4"/>
        <v>1234417.02944</v>
      </c>
      <c r="BM10" s="3">
        <v>1515526503.03</v>
      </c>
      <c r="BN10" s="3">
        <v>1895564.1300000001</v>
      </c>
      <c r="BO10" s="3">
        <v>234265710.28999999</v>
      </c>
      <c r="BP10" s="3">
        <f>BM10-BN10-BO10</f>
        <v>1279365228.6099999</v>
      </c>
      <c r="BQ10" s="3">
        <f>BP10/1000</f>
        <v>1279365.2286099999</v>
      </c>
      <c r="BS10" s="3">
        <v>1555566358.73</v>
      </c>
      <c r="BT10" s="3">
        <v>1517886.75</v>
      </c>
      <c r="BU10" s="3">
        <v>260243343.47999999</v>
      </c>
      <c r="BV10" s="3">
        <f>SUM(BV12:BV39)</f>
        <v>1293805128.4999998</v>
      </c>
      <c r="BW10" s="3">
        <f>SUM(BW12:BW39)</f>
        <v>1293805.1285000001</v>
      </c>
      <c r="BY10" s="3">
        <v>1584623746.2799997</v>
      </c>
      <c r="BZ10" s="3">
        <v>1698540.4100000004</v>
      </c>
      <c r="CA10" s="3">
        <v>250484247.26000002</v>
      </c>
      <c r="CB10" s="3">
        <f>BY10-BZ10-CA10</f>
        <v>1332440958.6099997</v>
      </c>
      <c r="CC10" s="3">
        <f>SUM(CC12:CC39)</f>
        <v>1332440.9586099999</v>
      </c>
      <c r="CE10" s="3">
        <f>SUM(CE12:CE39)</f>
        <v>1605797455.8599997</v>
      </c>
      <c r="CF10" s="3">
        <f t="shared" ref="CF10:CG10" si="5">SUM(CF12:CF39)</f>
        <v>1354377.77</v>
      </c>
      <c r="CG10" s="3">
        <f t="shared" si="5"/>
        <v>255042030.56999996</v>
      </c>
      <c r="CH10" s="3">
        <f>CE10-CF10-CG10</f>
        <v>1349401047.5199997</v>
      </c>
      <c r="CI10" s="3">
        <f>SUM(CI12:CI39)</f>
        <v>1349401.04752</v>
      </c>
      <c r="CK10" s="3">
        <f>SUM(CK12:CK39)</f>
        <v>1630561819.6900001</v>
      </c>
      <c r="CL10" s="3">
        <f t="shared" ref="CL10:CM10" si="6">SUM(CL12:CL39)</f>
        <v>1789485.6199999999</v>
      </c>
      <c r="CM10" s="3">
        <f t="shared" si="6"/>
        <v>232742693.51000002</v>
      </c>
      <c r="CN10" s="3">
        <f>CK10-CL10-CM10</f>
        <v>1396029640.5600002</v>
      </c>
      <c r="CO10" s="3">
        <f>SUM(CO12:CO39)</f>
        <v>1396029.6405600002</v>
      </c>
    </row>
    <row r="11" spans="1:93" x14ac:dyDescent="0.2">
      <c r="L11" s="14"/>
      <c r="M11" s="13"/>
      <c r="N11" s="13"/>
    </row>
    <row r="12" spans="1:93" x14ac:dyDescent="0.2">
      <c r="A12" s="1" t="s">
        <v>3</v>
      </c>
      <c r="B12" s="1">
        <v>12555.61124</v>
      </c>
      <c r="C12" s="1">
        <v>13758.522010000002</v>
      </c>
      <c r="D12" s="1">
        <v>14271.400799999998</v>
      </c>
      <c r="E12" s="1">
        <v>14121.96535</v>
      </c>
      <c r="F12" s="1">
        <v>13782.263440000001</v>
      </c>
      <c r="G12" s="1">
        <v>17929.895700000005</v>
      </c>
      <c r="H12" s="1">
        <v>13293.461360000003</v>
      </c>
      <c r="I12" s="1">
        <v>13656.226759999998</v>
      </c>
      <c r="J12" s="1">
        <v>13810.124679999999</v>
      </c>
      <c r="K12" s="1">
        <f>CO12</f>
        <v>17888.200340000003</v>
      </c>
      <c r="L12" s="135">
        <f>(K12-J12)*100/J12</f>
        <v>29.529607838413842</v>
      </c>
      <c r="M12" s="32">
        <f>(K12-B12)*100/B12</f>
        <v>42.471760219934957</v>
      </c>
      <c r="N12" s="13"/>
      <c r="O12" s="3">
        <v>13949505.99</v>
      </c>
      <c r="P12" s="50">
        <v>78012.789999999994</v>
      </c>
      <c r="Q12" s="88">
        <f>W12</f>
        <v>2285867.4</v>
      </c>
      <c r="R12" s="3">
        <f>O12-P12-Q12</f>
        <v>11585625.800000001</v>
      </c>
      <c r="S12" s="3">
        <f>R12/1000</f>
        <v>11585.625800000002</v>
      </c>
      <c r="U12" s="136">
        <v>0</v>
      </c>
      <c r="V12" s="3">
        <v>2285867.4</v>
      </c>
      <c r="W12" s="3">
        <f>SUM(U12:V12)</f>
        <v>2285867.4</v>
      </c>
      <c r="Y12" s="136">
        <v>0</v>
      </c>
      <c r="Z12" s="3">
        <v>2183034.27</v>
      </c>
      <c r="AA12" s="3">
        <f>SUM(Y12:Z12)</f>
        <v>2183034.27</v>
      </c>
      <c r="AC12" s="3">
        <v>14734351.970000001</v>
      </c>
      <c r="AD12" s="3">
        <v>33854.78</v>
      </c>
      <c r="AE12" s="3">
        <v>0</v>
      </c>
      <c r="AF12" s="3">
        <f>AC12-AD12-AE12</f>
        <v>14700497.190000001</v>
      </c>
      <c r="AG12" s="3">
        <f>AF12/1000</f>
        <v>14700.497190000002</v>
      </c>
      <c r="AI12" s="3">
        <v>15343694.770000001</v>
      </c>
      <c r="AJ12" s="3">
        <v>25829.06</v>
      </c>
      <c r="AK12" s="3">
        <v>2762254.47</v>
      </c>
      <c r="AL12" s="3">
        <f>AI12-AJ12-AK12</f>
        <v>12555611.24</v>
      </c>
      <c r="AM12" s="3">
        <f>AL12/1000</f>
        <v>12555.61124</v>
      </c>
      <c r="AO12" s="3">
        <v>16829781.100000001</v>
      </c>
      <c r="AP12" s="3">
        <v>132277.41</v>
      </c>
      <c r="AQ12" s="3">
        <v>2938981.68</v>
      </c>
      <c r="AR12" s="3">
        <f>AO12-AP12-AQ12</f>
        <v>13758522.010000002</v>
      </c>
      <c r="AS12" s="3">
        <f>AR12/1000</f>
        <v>13758.522010000002</v>
      </c>
      <c r="AU12" s="3">
        <v>17972449.139999997</v>
      </c>
      <c r="AV12" s="3">
        <v>167146.54</v>
      </c>
      <c r="AW12" s="3">
        <v>3533901.8</v>
      </c>
      <c r="AX12" s="3">
        <f t="shared" ref="AX12:AX16" si="7">AU12-AV12-AW12</f>
        <v>14271400.799999997</v>
      </c>
      <c r="AY12" s="3">
        <f>AX12/1000</f>
        <v>14271.400799999998</v>
      </c>
      <c r="BA12" s="3">
        <v>17642214.220000003</v>
      </c>
      <c r="BB12" s="3">
        <v>182747.25</v>
      </c>
      <c r="BC12" s="3">
        <v>3337501.62</v>
      </c>
      <c r="BD12" s="3">
        <f t="shared" ref="BD12:BD16" si="8">BA12-BB12-BC12</f>
        <v>14121965.350000001</v>
      </c>
      <c r="BE12" s="3">
        <f>BD12/1000</f>
        <v>14121.965350000002</v>
      </c>
      <c r="BG12" s="3">
        <v>17232923.780000001</v>
      </c>
      <c r="BH12" s="3">
        <v>18429.88</v>
      </c>
      <c r="BI12" s="3">
        <v>3432230.46</v>
      </c>
      <c r="BJ12" s="3">
        <f>BG12-BH12-BI12</f>
        <v>13782263.440000001</v>
      </c>
      <c r="BK12" s="3">
        <f>BJ12/1000</f>
        <v>13782.263440000001</v>
      </c>
      <c r="BM12" s="3">
        <v>17978233.920000002</v>
      </c>
      <c r="BN12" s="3">
        <v>48338.22</v>
      </c>
      <c r="BO12" s="3">
        <v>0</v>
      </c>
      <c r="BP12" s="3">
        <f>BM12-BN12-BO12</f>
        <v>17929895.700000003</v>
      </c>
      <c r="BQ12" s="3">
        <f>BP12/1000</f>
        <v>17929.895700000005</v>
      </c>
      <c r="BS12" s="3">
        <v>18116412.340000004</v>
      </c>
      <c r="BT12" s="3">
        <v>41355.460000000006</v>
      </c>
      <c r="BU12" s="3">
        <v>4781595.5199999996</v>
      </c>
      <c r="BV12" s="3">
        <f>BS12-BT12-BU12</f>
        <v>13293461.360000003</v>
      </c>
      <c r="BW12" s="3">
        <f>BV12/1000</f>
        <v>13293.461360000003</v>
      </c>
      <c r="BY12" s="3">
        <v>18277241.919999998</v>
      </c>
      <c r="BZ12" s="3">
        <v>46438.1</v>
      </c>
      <c r="CA12" s="3">
        <v>4574577.0599999996</v>
      </c>
      <c r="CB12" s="3">
        <f>BY12-BZ12-CA12</f>
        <v>13656226.759999998</v>
      </c>
      <c r="CC12" s="3">
        <f>CB12/1000</f>
        <v>13656.226759999998</v>
      </c>
      <c r="CE12" s="3">
        <v>18341882.93</v>
      </c>
      <c r="CF12" s="3">
        <v>9329.0400000000009</v>
      </c>
      <c r="CG12" s="3">
        <v>4522429.21</v>
      </c>
      <c r="CH12" s="3">
        <f>CE12-CF12-CG12</f>
        <v>13810124.68</v>
      </c>
      <c r="CI12" s="3">
        <f>CH12/1000</f>
        <v>13810.124679999999</v>
      </c>
      <c r="CK12" s="3">
        <v>17890424.310000002</v>
      </c>
      <c r="CL12" s="3">
        <v>2223.9699999999998</v>
      </c>
      <c r="CM12" s="3">
        <v>0</v>
      </c>
      <c r="CN12" s="3">
        <f>CK12-CL12-CM12</f>
        <v>17888200.340000004</v>
      </c>
      <c r="CO12" s="3">
        <f>CN12/1000</f>
        <v>17888.200340000003</v>
      </c>
    </row>
    <row r="13" spans="1:93" x14ac:dyDescent="0.2">
      <c r="A13" s="1" t="s">
        <v>4</v>
      </c>
      <c r="B13" s="1">
        <v>90685.234259999997</v>
      </c>
      <c r="C13" s="1">
        <v>95712.134339999975</v>
      </c>
      <c r="D13" s="1">
        <v>99295.470450000023</v>
      </c>
      <c r="E13" s="1">
        <v>95835.877099999998</v>
      </c>
      <c r="F13" s="1">
        <v>94224.92303999998</v>
      </c>
      <c r="G13" s="1">
        <v>98164.757979999995</v>
      </c>
      <c r="H13" s="1">
        <v>102313.24149000001</v>
      </c>
      <c r="I13" s="1">
        <v>104947.67581999999</v>
      </c>
      <c r="J13" s="1">
        <v>106689.12734999997</v>
      </c>
      <c r="K13" s="1">
        <f t="shared" ref="K13:K39" si="9">CO13</f>
        <v>108258.17292</v>
      </c>
      <c r="L13" s="135">
        <f t="shared" ref="L13:L16" si="10">(K13-J13)*100/J13</f>
        <v>1.470670544387044</v>
      </c>
      <c r="M13" s="32">
        <f t="shared" ref="M13:M16" si="11">(K13-B13)*100/B13</f>
        <v>19.377949236605964</v>
      </c>
      <c r="N13" s="13"/>
      <c r="O13" s="3">
        <v>93109336.5</v>
      </c>
      <c r="P13" s="50">
        <v>593564</v>
      </c>
      <c r="Q13" s="88">
        <f>W13</f>
        <v>18416816.77</v>
      </c>
      <c r="R13" s="3">
        <f>O13-P13-Q13</f>
        <v>74098955.730000004</v>
      </c>
      <c r="S13" s="3">
        <f>R13/1000</f>
        <v>74098.955730000001</v>
      </c>
      <c r="U13" s="136">
        <v>18416816.77</v>
      </c>
      <c r="W13" s="3">
        <f>SUM(U13:V13)</f>
        <v>18416816.77</v>
      </c>
      <c r="Y13" s="136">
        <v>20646145.470000003</v>
      </c>
      <c r="Z13" s="3">
        <v>199392</v>
      </c>
      <c r="AA13" s="3">
        <f>SUM(Y13:Z13)</f>
        <v>20845537.470000003</v>
      </c>
      <c r="AC13" s="3">
        <v>104781010.11999999</v>
      </c>
      <c r="AD13" s="3">
        <v>390369</v>
      </c>
      <c r="AE13" s="3">
        <v>20646145.470000003</v>
      </c>
      <c r="AF13" s="3">
        <f>AC13-AD13-AE13</f>
        <v>83744495.649999991</v>
      </c>
      <c r="AG13" s="3">
        <f>AF13/1000</f>
        <v>83744.495649999997</v>
      </c>
      <c r="AI13" s="3">
        <v>112206519.77</v>
      </c>
      <c r="AJ13" s="3">
        <v>507981</v>
      </c>
      <c r="AK13" s="3">
        <v>21013304.510000002</v>
      </c>
      <c r="AL13" s="3">
        <f>AI13-AJ13-AK13</f>
        <v>90685234.25999999</v>
      </c>
      <c r="AM13" s="3">
        <f>AL13/1000</f>
        <v>90685.234259999997</v>
      </c>
      <c r="AO13" s="3">
        <v>118720711.30999997</v>
      </c>
      <c r="AP13" s="3">
        <v>2844558.0300000003</v>
      </c>
      <c r="AQ13" s="3">
        <v>20164018.940000001</v>
      </c>
      <c r="AR13" s="3">
        <f>AO13-AP13-AQ13</f>
        <v>95712134.339999974</v>
      </c>
      <c r="AS13" s="3">
        <f>AR13/1000</f>
        <v>95712.134339999975</v>
      </c>
      <c r="AU13" s="3">
        <v>119179614.27000001</v>
      </c>
      <c r="AV13" s="3">
        <v>37777.440000000002</v>
      </c>
      <c r="AW13" s="3">
        <v>19846366.379999999</v>
      </c>
      <c r="AX13" s="3">
        <f t="shared" si="7"/>
        <v>99295470.450000018</v>
      </c>
      <c r="AY13" s="3">
        <f>AX13/1000</f>
        <v>99295.470450000023</v>
      </c>
      <c r="BA13" s="3">
        <v>116103393.64999999</v>
      </c>
      <c r="BB13" s="3">
        <v>104031.75</v>
      </c>
      <c r="BC13" s="3">
        <v>20163484.800000001</v>
      </c>
      <c r="BD13" s="3">
        <f t="shared" si="8"/>
        <v>95835877.099999994</v>
      </c>
      <c r="BE13" s="3">
        <f>BD13/1000</f>
        <v>95835.877099999998</v>
      </c>
      <c r="BG13" s="3">
        <v>115252381.95999998</v>
      </c>
      <c r="BH13" s="3">
        <v>15699.39</v>
      </c>
      <c r="BI13" s="3">
        <v>21011759.530000001</v>
      </c>
      <c r="BJ13" s="3">
        <f t="shared" ref="BJ13:BJ39" si="12">BG13-BH13-BI13</f>
        <v>94224923.039999977</v>
      </c>
      <c r="BK13" s="3">
        <f t="shared" ref="BK13:BK39" si="13">BJ13/1000</f>
        <v>94224.92303999998</v>
      </c>
      <c r="BM13" s="3">
        <v>121005948.29999998</v>
      </c>
      <c r="BN13" s="3">
        <v>5174</v>
      </c>
      <c r="BO13" s="3">
        <v>22836016.32</v>
      </c>
      <c r="BP13" s="3">
        <f t="shared" ref="BP13:BP16" si="14">BM13-BN13-BO13</f>
        <v>98164757.979999989</v>
      </c>
      <c r="BQ13" s="3">
        <f t="shared" ref="BQ13:BQ16" si="15">BP13/1000</f>
        <v>98164.757979999995</v>
      </c>
      <c r="BS13" s="3">
        <v>126443654.39000002</v>
      </c>
      <c r="BT13" s="3">
        <v>15848</v>
      </c>
      <c r="BU13" s="3">
        <v>24114564.899999999</v>
      </c>
      <c r="BV13" s="3">
        <f t="shared" ref="BV13:BV16" si="16">BS13-BT13-BU13</f>
        <v>102313241.49000001</v>
      </c>
      <c r="BW13" s="3">
        <f t="shared" ref="BW13:BW16" si="17">BV13/1000</f>
        <v>102313.24149000001</v>
      </c>
      <c r="BY13" s="3">
        <v>128035295.72999999</v>
      </c>
      <c r="BZ13" s="3">
        <v>10646.5</v>
      </c>
      <c r="CA13" s="3">
        <v>23076973.41</v>
      </c>
      <c r="CB13" s="3">
        <f t="shared" ref="CB13:CB16" si="18">BY13-BZ13-CA13</f>
        <v>104947675.81999999</v>
      </c>
      <c r="CC13" s="3">
        <f t="shared" ref="CC13:CC16" si="19">CB13/1000</f>
        <v>104947.67581999999</v>
      </c>
      <c r="CE13" s="3">
        <v>128986995.24999997</v>
      </c>
      <c r="CF13" s="3">
        <v>25775</v>
      </c>
      <c r="CG13" s="3">
        <v>22272092.899999999</v>
      </c>
      <c r="CH13" s="3">
        <f t="shared" ref="CH13:CH16" si="20">CE13-CF13-CG13</f>
        <v>106689127.34999996</v>
      </c>
      <c r="CI13" s="3">
        <f t="shared" ref="CI13:CI16" si="21">CH13/1000</f>
        <v>106689.12734999997</v>
      </c>
      <c r="CK13" s="3">
        <v>131843145.02</v>
      </c>
      <c r="CL13" s="3">
        <v>20080.8</v>
      </c>
      <c r="CM13" s="3">
        <v>23564891.300000001</v>
      </c>
      <c r="CN13" s="3">
        <f t="shared" ref="CN13:CN16" si="22">CK13-CL13-CM13</f>
        <v>108258172.92</v>
      </c>
      <c r="CO13" s="3">
        <f t="shared" ref="CO13:CO16" si="23">CN13/1000</f>
        <v>108258.17292</v>
      </c>
    </row>
    <row r="14" spans="1:93" x14ac:dyDescent="0.2">
      <c r="A14" s="1" t="s">
        <v>5</v>
      </c>
      <c r="B14" s="1">
        <v>151883.58921999999</v>
      </c>
      <c r="C14" s="1">
        <v>160083.95106999998</v>
      </c>
      <c r="D14" s="1">
        <v>170655.20337999999</v>
      </c>
      <c r="E14" s="1">
        <v>167552.8616</v>
      </c>
      <c r="F14" s="1">
        <v>165501.62933</v>
      </c>
      <c r="G14" s="1">
        <v>161745.80917000002</v>
      </c>
      <c r="H14" s="1">
        <v>165734.64585</v>
      </c>
      <c r="I14" s="1">
        <v>165537.62037000002</v>
      </c>
      <c r="J14" s="1">
        <v>164796.39427000002</v>
      </c>
      <c r="K14" s="1">
        <f t="shared" si="9"/>
        <v>162466.51665999999</v>
      </c>
      <c r="L14" s="135">
        <f t="shared" si="10"/>
        <v>-1.4137916186338322</v>
      </c>
      <c r="M14" s="32">
        <f t="shared" si="11"/>
        <v>6.9677886164981686</v>
      </c>
      <c r="N14" s="13"/>
      <c r="O14" s="3">
        <v>192949262.58000004</v>
      </c>
      <c r="P14" s="50">
        <v>1198802.8</v>
      </c>
      <c r="Q14" s="88">
        <f>W14</f>
        <v>50374604.859999999</v>
      </c>
      <c r="R14" s="3">
        <f>O14-P14-Q14</f>
        <v>141375854.92000002</v>
      </c>
      <c r="S14" s="3">
        <f>R14/1000</f>
        <v>141375.85492000001</v>
      </c>
      <c r="U14" s="136">
        <v>48788646.460000001</v>
      </c>
      <c r="V14" s="3">
        <v>1585958.4</v>
      </c>
      <c r="W14" s="3">
        <f>SUM(U14:V14)</f>
        <v>50374604.859999999</v>
      </c>
      <c r="Y14" s="136">
        <v>52274219.950000003</v>
      </c>
      <c r="Z14" s="3">
        <v>1593204</v>
      </c>
      <c r="AA14" s="3">
        <f>SUM(Y14:Z14)</f>
        <v>53867423.950000003</v>
      </c>
      <c r="AC14" s="3">
        <v>203647972.56</v>
      </c>
      <c r="AD14" s="3">
        <v>392320.8</v>
      </c>
      <c r="AE14" s="3">
        <v>52274219.950000003</v>
      </c>
      <c r="AF14" s="3">
        <f>AC14-AD14-AE14</f>
        <v>150981431.81</v>
      </c>
      <c r="AG14" s="3">
        <f>AF14/1000</f>
        <v>150981.43181000001</v>
      </c>
      <c r="AI14" s="3">
        <v>213569654.19999999</v>
      </c>
      <c r="AJ14" s="3">
        <v>292851.31999999995</v>
      </c>
      <c r="AK14" s="3">
        <v>61393213.659999996</v>
      </c>
      <c r="AL14" s="3">
        <f>AI14-AJ14-AK14</f>
        <v>151883589.22</v>
      </c>
      <c r="AM14" s="3">
        <f>AL14/1000</f>
        <v>151883.58921999999</v>
      </c>
      <c r="AO14" s="3">
        <v>224360664.25</v>
      </c>
      <c r="AP14" s="3">
        <v>1557049.33</v>
      </c>
      <c r="AQ14" s="3">
        <v>62719663.849999994</v>
      </c>
      <c r="AR14" s="3">
        <f>AO14-AP14-AQ14</f>
        <v>160083951.06999999</v>
      </c>
      <c r="AS14" s="3">
        <f>AR14/1000</f>
        <v>160083.95106999998</v>
      </c>
      <c r="AU14" s="3">
        <v>226208013.18000001</v>
      </c>
      <c r="AV14" s="3">
        <v>873705.29999999993</v>
      </c>
      <c r="AW14" s="3">
        <v>54679104.5</v>
      </c>
      <c r="AX14" s="3">
        <f t="shared" si="7"/>
        <v>170655203.38</v>
      </c>
      <c r="AY14" s="3">
        <f>AX14/1000</f>
        <v>170655.20337999999</v>
      </c>
      <c r="BA14" s="3">
        <v>221455457.44999999</v>
      </c>
      <c r="BB14" s="3">
        <v>250885.24</v>
      </c>
      <c r="BC14" s="3">
        <v>53651710.609999999</v>
      </c>
      <c r="BD14" s="3">
        <f t="shared" si="8"/>
        <v>167552861.59999996</v>
      </c>
      <c r="BE14" s="3">
        <f>BD14/1000</f>
        <v>167552.86159999997</v>
      </c>
      <c r="BG14" s="3">
        <v>215102914.66</v>
      </c>
      <c r="BH14" s="3">
        <v>242301.96</v>
      </c>
      <c r="BI14" s="3">
        <v>49358983.369999997</v>
      </c>
      <c r="BJ14" s="3">
        <f t="shared" si="12"/>
        <v>165501629.32999998</v>
      </c>
      <c r="BK14" s="3">
        <f t="shared" si="13"/>
        <v>165501.62933</v>
      </c>
      <c r="BM14" s="3">
        <v>206466561.70000002</v>
      </c>
      <c r="BN14" s="3">
        <v>315543.63</v>
      </c>
      <c r="BO14" s="3">
        <v>44405208.899999999</v>
      </c>
      <c r="BP14" s="3">
        <f t="shared" si="14"/>
        <v>161745809.17000002</v>
      </c>
      <c r="BQ14" s="3">
        <f t="shared" si="15"/>
        <v>161745.80917000002</v>
      </c>
      <c r="BS14" s="3">
        <v>204885613.22999999</v>
      </c>
      <c r="BT14" s="3">
        <v>367660.39999999997</v>
      </c>
      <c r="BU14" s="3">
        <v>38783306.979999997</v>
      </c>
      <c r="BV14" s="3">
        <f t="shared" si="16"/>
        <v>165734645.84999999</v>
      </c>
      <c r="BW14" s="3">
        <f t="shared" si="17"/>
        <v>165734.64585</v>
      </c>
      <c r="BY14" s="3">
        <v>199066555.86000001</v>
      </c>
      <c r="BZ14" s="3">
        <v>164581.11000000002</v>
      </c>
      <c r="CA14" s="3">
        <v>33364354.379999999</v>
      </c>
      <c r="CB14" s="3">
        <f t="shared" si="18"/>
        <v>165537620.37</v>
      </c>
      <c r="CC14" s="3">
        <f t="shared" si="19"/>
        <v>165537.62037000002</v>
      </c>
      <c r="CE14" s="3">
        <v>193198358.27000001</v>
      </c>
      <c r="CF14" s="3">
        <v>-13465.699999999999</v>
      </c>
      <c r="CG14" s="3">
        <v>28415429.699999999</v>
      </c>
      <c r="CH14" s="3">
        <f t="shared" si="20"/>
        <v>164796394.27000001</v>
      </c>
      <c r="CI14" s="3">
        <f t="shared" si="21"/>
        <v>164796.39427000002</v>
      </c>
      <c r="CK14" s="3">
        <v>191012291.24000001</v>
      </c>
      <c r="CL14" s="3">
        <v>34723.270000000004</v>
      </c>
      <c r="CM14" s="3">
        <v>28511051.309999999</v>
      </c>
      <c r="CN14" s="3">
        <f t="shared" si="22"/>
        <v>162466516.66</v>
      </c>
      <c r="CO14" s="3">
        <f t="shared" si="23"/>
        <v>162466.51665999999</v>
      </c>
    </row>
    <row r="15" spans="1:93" x14ac:dyDescent="0.2">
      <c r="A15" s="1" t="s">
        <v>6</v>
      </c>
      <c r="B15" s="1">
        <v>131055.96985000002</v>
      </c>
      <c r="C15" s="1">
        <v>142922.03015999999</v>
      </c>
      <c r="D15" s="1">
        <v>148420.61144000004</v>
      </c>
      <c r="E15" s="1">
        <v>145094.39110000001</v>
      </c>
      <c r="F15" s="1">
        <v>147197.72968000002</v>
      </c>
      <c r="G15" s="1">
        <v>145017.87009000004</v>
      </c>
      <c r="H15" s="1">
        <v>147565.57451999999</v>
      </c>
      <c r="I15" s="1">
        <v>151609.39702</v>
      </c>
      <c r="J15" s="1">
        <v>154598.85527999996</v>
      </c>
      <c r="K15" s="1">
        <f t="shared" si="9"/>
        <v>162626.82956000001</v>
      </c>
      <c r="L15" s="135">
        <f t="shared" si="10"/>
        <v>5.1927773109705626</v>
      </c>
      <c r="M15" s="32">
        <f t="shared" si="11"/>
        <v>24.089600608148096</v>
      </c>
      <c r="N15" s="13"/>
      <c r="O15" s="3">
        <v>149739785.18000001</v>
      </c>
      <c r="P15" s="50">
        <v>745569.94</v>
      </c>
      <c r="Q15" s="88">
        <f>W15</f>
        <v>30087053</v>
      </c>
      <c r="R15" s="3">
        <f>O15-P15-Q15</f>
        <v>118907162.24000001</v>
      </c>
      <c r="S15" s="3">
        <f>R15/1000</f>
        <v>118907.16224000001</v>
      </c>
      <c r="U15" s="136">
        <v>30087053</v>
      </c>
      <c r="W15" s="3">
        <f>SUM(U15:V15)</f>
        <v>30087053</v>
      </c>
      <c r="Y15" s="136">
        <v>31853025</v>
      </c>
      <c r="Z15" s="3">
        <v>429728</v>
      </c>
      <c r="AA15" s="3">
        <f>SUM(Y15:Z15)</f>
        <v>32282753</v>
      </c>
      <c r="AC15" s="3">
        <v>159991630.07999998</v>
      </c>
      <c r="AD15" s="3">
        <v>632028.35</v>
      </c>
      <c r="AE15" s="3">
        <v>31853025</v>
      </c>
      <c r="AF15" s="3">
        <f>AC15-AD15-AE15</f>
        <v>127506576.72999999</v>
      </c>
      <c r="AG15" s="3">
        <f>AF15/1000</f>
        <v>127506.57672999999</v>
      </c>
      <c r="AI15" s="3">
        <v>165876124.39000002</v>
      </c>
      <c r="AJ15" s="3">
        <v>562816.54</v>
      </c>
      <c r="AK15" s="3">
        <v>34257338</v>
      </c>
      <c r="AL15" s="3">
        <f>AI15-AJ15-AK15</f>
        <v>131055969.85000002</v>
      </c>
      <c r="AM15" s="3">
        <f>AL15/1000</f>
        <v>131055.96985000002</v>
      </c>
      <c r="AO15" s="3">
        <v>177549185.07999998</v>
      </c>
      <c r="AP15" s="3">
        <v>199355.13</v>
      </c>
      <c r="AQ15" s="3">
        <v>34427799.789999999</v>
      </c>
      <c r="AR15" s="3">
        <f>AO15-AP15-AQ15</f>
        <v>142922030.16</v>
      </c>
      <c r="AS15" s="3">
        <f>AR15/1000</f>
        <v>142922.03015999999</v>
      </c>
      <c r="AU15" s="3">
        <v>183103834.33000001</v>
      </c>
      <c r="AV15" s="3">
        <v>169228.91999999998</v>
      </c>
      <c r="AW15" s="3">
        <v>34513993.969999999</v>
      </c>
      <c r="AX15" s="3">
        <f t="shared" si="7"/>
        <v>148420611.44000003</v>
      </c>
      <c r="AY15" s="3">
        <f>AX15/1000</f>
        <v>148420.61144000004</v>
      </c>
      <c r="BA15" s="3">
        <v>179978211.09999999</v>
      </c>
      <c r="BB15" s="3">
        <v>139423</v>
      </c>
      <c r="BC15" s="3">
        <v>34744397</v>
      </c>
      <c r="BD15" s="3">
        <f t="shared" si="8"/>
        <v>145094391.09999999</v>
      </c>
      <c r="BE15" s="3">
        <f>BD15/1000</f>
        <v>145094.39110000001</v>
      </c>
      <c r="BG15" s="3">
        <v>183147405.58000001</v>
      </c>
      <c r="BH15" s="3">
        <v>150701</v>
      </c>
      <c r="BI15" s="3">
        <v>35798974.899999999</v>
      </c>
      <c r="BJ15" s="3">
        <f t="shared" si="12"/>
        <v>147197729.68000001</v>
      </c>
      <c r="BK15" s="3">
        <f t="shared" si="13"/>
        <v>147197.72968000002</v>
      </c>
      <c r="BM15" s="3">
        <v>181188152.74000001</v>
      </c>
      <c r="BN15" s="3">
        <v>175416.85</v>
      </c>
      <c r="BO15" s="3">
        <v>35994865.799999997</v>
      </c>
      <c r="BP15" s="3">
        <f t="shared" si="14"/>
        <v>145017870.09000003</v>
      </c>
      <c r="BQ15" s="3">
        <f t="shared" si="15"/>
        <v>145017.87009000004</v>
      </c>
      <c r="BS15" s="3">
        <v>186786009.33999997</v>
      </c>
      <c r="BT15" s="3">
        <v>155532</v>
      </c>
      <c r="BU15" s="3">
        <v>39064902.82</v>
      </c>
      <c r="BV15" s="3">
        <f t="shared" si="16"/>
        <v>147565574.51999998</v>
      </c>
      <c r="BW15" s="3">
        <f t="shared" si="17"/>
        <v>147565.57451999999</v>
      </c>
      <c r="BY15" s="3">
        <v>193249758.62</v>
      </c>
      <c r="BZ15" s="3">
        <v>101269</v>
      </c>
      <c r="CA15" s="3">
        <v>41539092.600000001</v>
      </c>
      <c r="CB15" s="3">
        <f t="shared" si="18"/>
        <v>151609397.02000001</v>
      </c>
      <c r="CC15" s="3">
        <f t="shared" si="19"/>
        <v>151609.39702</v>
      </c>
      <c r="CE15" s="3">
        <v>198772061.94999999</v>
      </c>
      <c r="CF15" s="3">
        <v>86610</v>
      </c>
      <c r="CG15" s="3">
        <v>44086596.670000002</v>
      </c>
      <c r="CH15" s="3">
        <f t="shared" si="20"/>
        <v>154598855.27999997</v>
      </c>
      <c r="CI15" s="3">
        <f t="shared" si="21"/>
        <v>154598.85527999996</v>
      </c>
      <c r="CK15" s="3">
        <v>208503251.15000001</v>
      </c>
      <c r="CL15" s="3">
        <v>157087</v>
      </c>
      <c r="CM15" s="3">
        <v>45719334.590000004</v>
      </c>
      <c r="CN15" s="3">
        <f t="shared" si="22"/>
        <v>162626829.56</v>
      </c>
      <c r="CO15" s="3">
        <f t="shared" si="23"/>
        <v>162626.82956000001</v>
      </c>
    </row>
    <row r="16" spans="1:93" x14ac:dyDescent="0.2">
      <c r="A16" s="1" t="s">
        <v>7</v>
      </c>
      <c r="B16" s="1">
        <v>22283.171479999997</v>
      </c>
      <c r="C16" s="1">
        <v>23473.700659999999</v>
      </c>
      <c r="D16" s="1">
        <v>23585.904150000002</v>
      </c>
      <c r="E16" s="1">
        <v>23325.847419999998</v>
      </c>
      <c r="F16" s="1">
        <v>23316.574119999997</v>
      </c>
      <c r="G16" s="1">
        <v>23111.17771</v>
      </c>
      <c r="H16" s="1">
        <v>23001.63464</v>
      </c>
      <c r="I16" s="1">
        <v>23318.321779999998</v>
      </c>
      <c r="J16" s="1">
        <v>24099.196810000001</v>
      </c>
      <c r="K16" s="1">
        <f t="shared" si="9"/>
        <v>24787.554600000003</v>
      </c>
      <c r="L16" s="135">
        <f t="shared" si="10"/>
        <v>2.8563515847730105</v>
      </c>
      <c r="M16" s="32">
        <f t="shared" si="11"/>
        <v>11.238898925351743</v>
      </c>
      <c r="N16" s="13"/>
      <c r="O16" s="3">
        <v>19790146.629999999</v>
      </c>
      <c r="P16" s="50">
        <v>80935.289999999994</v>
      </c>
      <c r="Q16" s="88">
        <f>W16</f>
        <v>2018274.8</v>
      </c>
      <c r="R16" s="3">
        <f>O16-P16-Q16</f>
        <v>17690936.539999999</v>
      </c>
      <c r="S16" s="3">
        <f>R16/1000</f>
        <v>17690.936539999999</v>
      </c>
      <c r="U16" s="136">
        <v>896465.23</v>
      </c>
      <c r="V16" s="3">
        <v>1121809.57</v>
      </c>
      <c r="W16" s="3">
        <f>SUM(U16:V16)</f>
        <v>2018274.8</v>
      </c>
      <c r="Y16" s="136">
        <v>1129176.77</v>
      </c>
      <c r="Z16" s="3">
        <v>30423</v>
      </c>
      <c r="AA16" s="3">
        <f>SUM(Y16:Z16)</f>
        <v>1159599.77</v>
      </c>
      <c r="AC16" s="3">
        <v>22499764.039999999</v>
      </c>
      <c r="AD16" s="3">
        <v>323313.46000000002</v>
      </c>
      <c r="AE16" s="3">
        <v>1129176.77</v>
      </c>
      <c r="AF16" s="3">
        <f>AC16-AD16-AE16</f>
        <v>21047273.809999999</v>
      </c>
      <c r="AG16" s="3">
        <f>AF16/1000</f>
        <v>21047.273809999999</v>
      </c>
      <c r="AI16" s="3">
        <v>24893580.039999995</v>
      </c>
      <c r="AJ16" s="3">
        <v>187635.22</v>
      </c>
      <c r="AK16" s="3">
        <v>2422773.34</v>
      </c>
      <c r="AL16" s="3">
        <f>AI16-AJ16-AK16</f>
        <v>22283171.479999997</v>
      </c>
      <c r="AM16" s="3">
        <f>AL16/1000</f>
        <v>22283.171479999997</v>
      </c>
      <c r="AO16" s="3">
        <v>26366248.68</v>
      </c>
      <c r="AP16" s="3">
        <v>551061.07999999996</v>
      </c>
      <c r="AQ16" s="3">
        <v>2341486.94</v>
      </c>
      <c r="AR16" s="3">
        <f>AO16-AP16-AQ16</f>
        <v>23473700.66</v>
      </c>
      <c r="AS16" s="3">
        <f>AR16/1000</f>
        <v>23473.700659999999</v>
      </c>
      <c r="AU16" s="3">
        <v>25689551.250000004</v>
      </c>
      <c r="AV16" s="3">
        <v>189521.82</v>
      </c>
      <c r="AW16" s="3">
        <v>1914125.28</v>
      </c>
      <c r="AX16" s="3">
        <f t="shared" si="7"/>
        <v>23585904.150000002</v>
      </c>
      <c r="AY16" s="3">
        <f>AX16/1000</f>
        <v>23585.904150000002</v>
      </c>
      <c r="BA16" s="3">
        <v>25204493.329999998</v>
      </c>
      <c r="BB16" s="3">
        <v>181655.36000000002</v>
      </c>
      <c r="BC16" s="3">
        <v>1696990.55</v>
      </c>
      <c r="BD16" s="3">
        <f t="shared" si="8"/>
        <v>23325847.419999998</v>
      </c>
      <c r="BE16" s="3">
        <f>BD16/1000</f>
        <v>23325.847419999998</v>
      </c>
      <c r="BG16" s="3">
        <v>25464515.649999999</v>
      </c>
      <c r="BH16" s="3">
        <v>81100.850000000006</v>
      </c>
      <c r="BI16" s="3">
        <v>2066840.6800000002</v>
      </c>
      <c r="BJ16" s="3">
        <f t="shared" si="12"/>
        <v>23316574.119999997</v>
      </c>
      <c r="BK16" s="3">
        <f t="shared" si="13"/>
        <v>23316.574119999997</v>
      </c>
      <c r="BM16" s="3">
        <v>25103007.370000001</v>
      </c>
      <c r="BN16" s="3">
        <v>83913.409999999989</v>
      </c>
      <c r="BO16" s="3">
        <v>1907916.2499999998</v>
      </c>
      <c r="BP16" s="3">
        <f t="shared" si="14"/>
        <v>23111177.710000001</v>
      </c>
      <c r="BQ16" s="3">
        <f t="shared" si="15"/>
        <v>23111.17771</v>
      </c>
      <c r="BS16" s="3">
        <v>24997806.32</v>
      </c>
      <c r="BT16" s="3">
        <v>80976.13</v>
      </c>
      <c r="BU16" s="3">
        <v>1915195.55</v>
      </c>
      <c r="BV16" s="3">
        <f t="shared" si="16"/>
        <v>23001634.640000001</v>
      </c>
      <c r="BW16" s="3">
        <f t="shared" si="17"/>
        <v>23001.63464</v>
      </c>
      <c r="BY16" s="3">
        <v>25371710.779999997</v>
      </c>
      <c r="BZ16" s="3">
        <v>50928.94</v>
      </c>
      <c r="CA16" s="3">
        <v>2002460.06</v>
      </c>
      <c r="CB16" s="3">
        <f t="shared" si="18"/>
        <v>23318321.779999997</v>
      </c>
      <c r="CC16" s="3">
        <f t="shared" si="19"/>
        <v>23318.321779999998</v>
      </c>
      <c r="CE16" s="3">
        <v>26154643.260000002</v>
      </c>
      <c r="CF16" s="3">
        <v>94857.500000000015</v>
      </c>
      <c r="CG16" s="3">
        <v>1960588.95</v>
      </c>
      <c r="CH16" s="3">
        <f t="shared" si="20"/>
        <v>24099196.810000002</v>
      </c>
      <c r="CI16" s="3">
        <f t="shared" si="21"/>
        <v>24099.196810000001</v>
      </c>
      <c r="CK16" s="3">
        <v>26699800.200000003</v>
      </c>
      <c r="CL16" s="3">
        <v>86361.39</v>
      </c>
      <c r="CM16" s="3">
        <v>1825884.21</v>
      </c>
      <c r="CN16" s="3">
        <f t="shared" si="22"/>
        <v>24787554.600000001</v>
      </c>
      <c r="CO16" s="3">
        <f t="shared" si="23"/>
        <v>24787.554600000003</v>
      </c>
    </row>
    <row r="17" spans="1:93" x14ac:dyDescent="0.2">
      <c r="L17" s="32"/>
      <c r="M17" s="32"/>
      <c r="N17" s="13"/>
      <c r="P17" s="50"/>
      <c r="Q17" s="50"/>
      <c r="U17" s="136"/>
      <c r="Y17" s="136"/>
    </row>
    <row r="18" spans="1:93" x14ac:dyDescent="0.2">
      <c r="A18" s="1" t="s">
        <v>8</v>
      </c>
      <c r="B18" s="1">
        <v>5220.8958800000009</v>
      </c>
      <c r="C18" s="1">
        <v>5530.1452799999997</v>
      </c>
      <c r="D18" s="1">
        <v>5336.2573600000005</v>
      </c>
      <c r="E18" s="1">
        <v>5014.5605100000002</v>
      </c>
      <c r="F18" s="1">
        <v>5362.7528999999986</v>
      </c>
      <c r="G18" s="1">
        <v>5645.2564000000002</v>
      </c>
      <c r="H18" s="1">
        <v>5487.6536299999989</v>
      </c>
      <c r="I18" s="1">
        <v>5849.7541300000012</v>
      </c>
      <c r="J18" s="1">
        <v>5586.7658600000013</v>
      </c>
      <c r="K18" s="1">
        <f t="shared" si="9"/>
        <v>5962.8661099999999</v>
      </c>
      <c r="L18" s="135">
        <f t="shared" ref="L18:L22" si="24">(K18-J18)*100/J18</f>
        <v>6.7319851847164855</v>
      </c>
      <c r="M18" s="32">
        <f t="shared" ref="M18:M22" si="25">(K18-B18)*100/B18</f>
        <v>14.211550029992148</v>
      </c>
      <c r="N18" s="13"/>
      <c r="O18" s="3">
        <v>5341976.87</v>
      </c>
      <c r="P18" s="50">
        <v>48116.59</v>
      </c>
      <c r="Q18" s="88">
        <f>W18</f>
        <v>594956.27</v>
      </c>
      <c r="R18" s="3">
        <f>O18-P18-Q18</f>
        <v>4698904.01</v>
      </c>
      <c r="S18" s="3">
        <f>R18/1000</f>
        <v>4698.9040100000002</v>
      </c>
      <c r="U18" s="136">
        <v>409736.23</v>
      </c>
      <c r="V18" s="3">
        <v>185220.04</v>
      </c>
      <c r="W18" s="3">
        <f>SUM(U18:V18)</f>
        <v>594956.27</v>
      </c>
      <c r="Y18" s="136">
        <v>371757.85</v>
      </c>
      <c r="Z18" s="3">
        <v>237417</v>
      </c>
      <c r="AA18" s="3">
        <f>SUM(Y18:Z18)</f>
        <v>609174.85</v>
      </c>
      <c r="AC18" s="3">
        <v>5708407.9499999993</v>
      </c>
      <c r="AD18" s="3">
        <v>50318.59</v>
      </c>
      <c r="AE18" s="3">
        <v>371757.85</v>
      </c>
      <c r="AF18" s="3">
        <f>AC18-AD18-AE18</f>
        <v>5286331.51</v>
      </c>
      <c r="AG18" s="3">
        <f>AF18/1000</f>
        <v>5286.33151</v>
      </c>
      <c r="AI18" s="3">
        <v>5760693.540000001</v>
      </c>
      <c r="AJ18" s="3">
        <v>102670.93</v>
      </c>
      <c r="AK18" s="3">
        <v>437126.73</v>
      </c>
      <c r="AL18" s="3">
        <f>AI18-AJ18-AK18</f>
        <v>5220895.8800000008</v>
      </c>
      <c r="AM18" s="3">
        <f>AL18/1000</f>
        <v>5220.8958800000009</v>
      </c>
      <c r="AO18" s="3">
        <v>6407260.4399999995</v>
      </c>
      <c r="AP18" s="3">
        <v>518429.29000000004</v>
      </c>
      <c r="AQ18" s="3">
        <v>358685.87</v>
      </c>
      <c r="AR18" s="3">
        <f>AO18-AP18-AQ18</f>
        <v>5530145.2799999993</v>
      </c>
      <c r="AS18" s="3">
        <f>AR18/1000</f>
        <v>5530.1452799999997</v>
      </c>
      <c r="AU18" s="3">
        <v>6059139.4000000004</v>
      </c>
      <c r="AV18" s="3">
        <v>154384.20000000001</v>
      </c>
      <c r="AW18" s="3">
        <v>568497.84000000008</v>
      </c>
      <c r="AX18" s="3">
        <f t="shared" ref="AX18:AX22" si="26">AU18-AV18-AW18</f>
        <v>5336257.3600000003</v>
      </c>
      <c r="AY18" s="3">
        <f>AX18/1000</f>
        <v>5336.2573600000005</v>
      </c>
      <c r="BA18" s="3">
        <v>6272425.1500000004</v>
      </c>
      <c r="BB18" s="3">
        <v>121885.7</v>
      </c>
      <c r="BC18" s="3">
        <v>1135978.94</v>
      </c>
      <c r="BD18" s="3">
        <f t="shared" ref="BD18:BD22" si="27">BA18-BB18-BC18</f>
        <v>5014560.51</v>
      </c>
      <c r="BE18" s="3">
        <f>BD18/1000</f>
        <v>5014.5605099999993</v>
      </c>
      <c r="BG18" s="3">
        <v>6949380.7999999989</v>
      </c>
      <c r="BH18" s="3">
        <v>133946.04999999999</v>
      </c>
      <c r="BI18" s="3">
        <v>1452681.85</v>
      </c>
      <c r="BJ18" s="3">
        <f t="shared" si="12"/>
        <v>5362752.8999999985</v>
      </c>
      <c r="BK18" s="3">
        <f t="shared" si="13"/>
        <v>5362.7528999999986</v>
      </c>
      <c r="BM18" s="3">
        <v>7076957.9500000011</v>
      </c>
      <c r="BN18" s="3">
        <v>71837.239999999991</v>
      </c>
      <c r="BO18" s="3">
        <v>1359864.31</v>
      </c>
      <c r="BP18" s="3">
        <f t="shared" ref="BP18:BP39" si="28">BM18-BN18-BO18</f>
        <v>5645256.4000000004</v>
      </c>
      <c r="BQ18" s="3">
        <f t="shared" ref="BQ18:BQ39" si="29">BP18/1000</f>
        <v>5645.2564000000002</v>
      </c>
      <c r="BS18" s="3">
        <v>6759741.3399999989</v>
      </c>
      <c r="BT18" s="3">
        <v>71387.66</v>
      </c>
      <c r="BU18" s="3">
        <v>1200700.0499999998</v>
      </c>
      <c r="BV18" s="3">
        <f t="shared" ref="BV18:BV39" si="30">BS18-BT18-BU18</f>
        <v>5487653.629999999</v>
      </c>
      <c r="BW18" s="3">
        <f t="shared" ref="BW18:BW39" si="31">BV18/1000</f>
        <v>5487.6536299999989</v>
      </c>
      <c r="BY18" s="3">
        <v>7036741.7700000005</v>
      </c>
      <c r="BZ18" s="3">
        <v>36603.72</v>
      </c>
      <c r="CA18" s="3">
        <v>1150383.92</v>
      </c>
      <c r="CB18" s="3">
        <f t="shared" ref="CB18:CB39" si="32">BY18-BZ18-CA18</f>
        <v>5849754.1300000008</v>
      </c>
      <c r="CC18" s="3">
        <f t="shared" ref="CC18:CC39" si="33">CB18/1000</f>
        <v>5849.7541300000012</v>
      </c>
      <c r="CE18" s="3">
        <v>7260935.1100000013</v>
      </c>
      <c r="CF18" s="3">
        <v>44128.79</v>
      </c>
      <c r="CG18" s="3">
        <v>1630040.46</v>
      </c>
      <c r="CH18" s="3">
        <f t="shared" ref="CH18:CH22" si="34">CE18-CF18-CG18</f>
        <v>5586765.8600000013</v>
      </c>
      <c r="CI18" s="3">
        <f t="shared" ref="CI18:CI22" si="35">CH18/1000</f>
        <v>5586.7658600000013</v>
      </c>
      <c r="CK18" s="3">
        <v>7184762.1500000004</v>
      </c>
      <c r="CL18" s="3">
        <v>19604.82</v>
      </c>
      <c r="CM18" s="3">
        <v>1202291.22</v>
      </c>
      <c r="CN18" s="3">
        <f t="shared" ref="CN18:CN22" si="36">CK18-CL18-CM18</f>
        <v>5962866.1100000003</v>
      </c>
      <c r="CO18" s="3">
        <f t="shared" ref="CO18:CO22" si="37">CN18/1000</f>
        <v>5962.8661099999999</v>
      </c>
    </row>
    <row r="19" spans="1:93" x14ac:dyDescent="0.2">
      <c r="A19" s="1" t="s">
        <v>9</v>
      </c>
      <c r="B19" s="1">
        <v>28455.909530000001</v>
      </c>
      <c r="C19" s="1">
        <v>30735.101689999996</v>
      </c>
      <c r="D19" s="1">
        <v>30432.715230000002</v>
      </c>
      <c r="E19" s="1">
        <v>29839.72279</v>
      </c>
      <c r="F19" s="1">
        <v>31828.568259999996</v>
      </c>
      <c r="G19" s="1">
        <v>36633.493910000012</v>
      </c>
      <c r="H19" s="1">
        <v>32020.320189999999</v>
      </c>
      <c r="I19" s="1">
        <v>33009.758649999996</v>
      </c>
      <c r="J19" s="1">
        <v>33601.599430000002</v>
      </c>
      <c r="K19" s="1">
        <f t="shared" si="9"/>
        <v>35545.120080000001</v>
      </c>
      <c r="L19" s="135">
        <f t="shared" si="24"/>
        <v>5.7840123177731675</v>
      </c>
      <c r="M19" s="32">
        <f t="shared" si="25"/>
        <v>24.91296418596675</v>
      </c>
      <c r="N19" s="13"/>
      <c r="O19" s="3">
        <v>32395263.219999999</v>
      </c>
      <c r="P19" s="50">
        <v>172489.91</v>
      </c>
      <c r="Q19" s="88">
        <f>W19</f>
        <v>6478287.3499999996</v>
      </c>
      <c r="R19" s="3">
        <f>O19-P19-Q19</f>
        <v>25744485.960000001</v>
      </c>
      <c r="S19" s="3">
        <f>R19/1000</f>
        <v>25744.485960000002</v>
      </c>
      <c r="U19" s="136">
        <v>6437594.3499999996</v>
      </c>
      <c r="V19" s="3">
        <v>40693</v>
      </c>
      <c r="W19" s="3">
        <f>SUM(U19:V19)</f>
        <v>6478287.3499999996</v>
      </c>
      <c r="Y19" s="136">
        <v>6874216.1900000004</v>
      </c>
      <c r="Z19" s="3">
        <v>13014.16</v>
      </c>
      <c r="AA19" s="3">
        <f>SUM(Y19:Z19)</f>
        <v>6887230.3500000006</v>
      </c>
      <c r="AC19" s="3">
        <v>35040931.900000006</v>
      </c>
      <c r="AD19" s="3">
        <v>59329.1</v>
      </c>
      <c r="AE19" s="3">
        <v>6874216.1900000004</v>
      </c>
      <c r="AF19" s="3">
        <f>AC19-AD19-AE19</f>
        <v>28107386.610000003</v>
      </c>
      <c r="AG19" s="3">
        <f>AF19/1000</f>
        <v>28107.386610000001</v>
      </c>
      <c r="AI19" s="3">
        <v>37320549.829999998</v>
      </c>
      <c r="AJ19" s="3">
        <v>60287.72</v>
      </c>
      <c r="AK19" s="3">
        <v>8804352.5800000001</v>
      </c>
      <c r="AL19" s="3">
        <f>AI19-AJ19-AK19</f>
        <v>28455909.530000001</v>
      </c>
      <c r="AM19" s="3">
        <f>AL19/1000</f>
        <v>28455.909530000001</v>
      </c>
      <c r="AO19" s="3">
        <v>39262545.359999999</v>
      </c>
      <c r="AP19" s="3">
        <v>247338.95</v>
      </c>
      <c r="AQ19" s="3">
        <v>8280104.7199999997</v>
      </c>
      <c r="AR19" s="3">
        <f>AO19-AP19-AQ19</f>
        <v>30735101.689999998</v>
      </c>
      <c r="AS19" s="3">
        <f>AR19/1000</f>
        <v>30735.101689999996</v>
      </c>
      <c r="AU19" s="3">
        <v>37526013.039999999</v>
      </c>
      <c r="AV19" s="3">
        <v>103852</v>
      </c>
      <c r="AW19" s="3">
        <v>6989445.8099999996</v>
      </c>
      <c r="AX19" s="3">
        <f t="shared" si="26"/>
        <v>30432715.23</v>
      </c>
      <c r="AY19" s="3">
        <f>AX19/1000</f>
        <v>30432.715230000002</v>
      </c>
      <c r="BA19" s="3">
        <v>35198975.939999998</v>
      </c>
      <c r="BB19" s="3">
        <v>263741.11</v>
      </c>
      <c r="BC19" s="3">
        <v>5095512.04</v>
      </c>
      <c r="BD19" s="3">
        <f t="shared" si="27"/>
        <v>29839722.789999999</v>
      </c>
      <c r="BE19" s="3">
        <f>BD19/1000</f>
        <v>29839.72279</v>
      </c>
      <c r="BG19" s="3">
        <v>36948459.109999999</v>
      </c>
      <c r="BH19" s="3">
        <v>8067</v>
      </c>
      <c r="BI19" s="3">
        <v>5111823.8499999996</v>
      </c>
      <c r="BJ19" s="3">
        <f t="shared" si="12"/>
        <v>31828568.259999998</v>
      </c>
      <c r="BK19" s="3">
        <f t="shared" si="13"/>
        <v>31828.568259999996</v>
      </c>
      <c r="BM19" s="3">
        <v>36638496.910000011</v>
      </c>
      <c r="BN19" s="3">
        <v>5003</v>
      </c>
      <c r="BP19" s="3">
        <f t="shared" si="28"/>
        <v>36633493.910000011</v>
      </c>
      <c r="BQ19" s="3">
        <f t="shared" si="29"/>
        <v>36633.493910000012</v>
      </c>
      <c r="BS19" s="3">
        <v>37435004.479999997</v>
      </c>
      <c r="BT19" s="3">
        <v>0</v>
      </c>
      <c r="BU19" s="3">
        <v>5414684.29</v>
      </c>
      <c r="BV19" s="3">
        <f t="shared" si="30"/>
        <v>32020320.189999998</v>
      </c>
      <c r="BW19" s="3">
        <f t="shared" si="31"/>
        <v>32020.320189999999</v>
      </c>
      <c r="BY19" s="3">
        <v>39237989.5</v>
      </c>
      <c r="BZ19" s="3">
        <v>0</v>
      </c>
      <c r="CA19" s="3">
        <v>6228230.8499999996</v>
      </c>
      <c r="CB19" s="3">
        <f t="shared" si="32"/>
        <v>33009758.649999999</v>
      </c>
      <c r="CC19" s="3">
        <f t="shared" si="33"/>
        <v>33009.758649999996</v>
      </c>
      <c r="CE19" s="3">
        <v>40029355.420000002</v>
      </c>
      <c r="CF19" s="3">
        <v>10068.56</v>
      </c>
      <c r="CG19" s="3">
        <v>6417687.4299999997</v>
      </c>
      <c r="CH19" s="3">
        <f t="shared" si="34"/>
        <v>33601599.43</v>
      </c>
      <c r="CI19" s="3">
        <f t="shared" si="35"/>
        <v>33601.599430000002</v>
      </c>
      <c r="CK19" s="3">
        <v>42237914.629999995</v>
      </c>
      <c r="CL19" s="3">
        <v>24860</v>
      </c>
      <c r="CM19" s="3">
        <v>6667934.5499999998</v>
      </c>
      <c r="CN19" s="3">
        <f t="shared" si="36"/>
        <v>35545120.079999998</v>
      </c>
      <c r="CO19" s="3">
        <f t="shared" si="37"/>
        <v>35545.120080000001</v>
      </c>
    </row>
    <row r="20" spans="1:93" x14ac:dyDescent="0.2">
      <c r="A20" s="1" t="s">
        <v>10</v>
      </c>
      <c r="B20" s="1">
        <v>21586.12284</v>
      </c>
      <c r="C20" s="1">
        <v>21946.463359999998</v>
      </c>
      <c r="D20" s="1">
        <v>21799.619740000002</v>
      </c>
      <c r="E20" s="1">
        <v>21371.608899999999</v>
      </c>
      <c r="F20" s="1">
        <v>21866.25864</v>
      </c>
      <c r="G20" s="1">
        <v>21729.970630000003</v>
      </c>
      <c r="H20" s="1">
        <v>22384.784830000004</v>
      </c>
      <c r="I20" s="1">
        <v>23602.808530000002</v>
      </c>
      <c r="J20" s="1">
        <v>23923.596170000001</v>
      </c>
      <c r="K20" s="1">
        <f t="shared" si="9"/>
        <v>25302.17598</v>
      </c>
      <c r="L20" s="135">
        <f t="shared" si="24"/>
        <v>5.7624271878018378</v>
      </c>
      <c r="M20" s="32">
        <f t="shared" si="25"/>
        <v>17.215009696479612</v>
      </c>
      <c r="N20" s="13"/>
      <c r="O20" s="3">
        <v>21837451.099999998</v>
      </c>
      <c r="P20" s="50">
        <v>74087.06</v>
      </c>
      <c r="Q20" s="88">
        <f>W20</f>
        <v>3726900.32</v>
      </c>
      <c r="R20" s="3">
        <f>O20-P20-Q20</f>
        <v>18036463.719999999</v>
      </c>
      <c r="S20" s="3">
        <f>R20/1000</f>
        <v>18036.46372</v>
      </c>
      <c r="U20" s="136">
        <v>3726900.32</v>
      </c>
      <c r="V20" s="3">
        <v>0</v>
      </c>
      <c r="W20" s="3">
        <f>SUM(U20:V20)</f>
        <v>3726900.32</v>
      </c>
      <c r="Y20" s="136">
        <v>4081479.09</v>
      </c>
      <c r="Z20" s="3">
        <v>0</v>
      </c>
      <c r="AA20" s="3">
        <f>SUM(Y20:Z20)</f>
        <v>4081479.09</v>
      </c>
      <c r="AC20" s="3">
        <v>24112325.23</v>
      </c>
      <c r="AD20" s="3">
        <v>35538.47</v>
      </c>
      <c r="AE20" s="3">
        <v>4081479.09</v>
      </c>
      <c r="AF20" s="3">
        <f>AC20-AD20-AE20</f>
        <v>19995307.670000002</v>
      </c>
      <c r="AG20" s="3">
        <f>AF20/1000</f>
        <v>19995.307670000002</v>
      </c>
      <c r="AI20" s="3">
        <v>25141876.629999999</v>
      </c>
      <c r="AJ20" s="3">
        <v>12489.880000000001</v>
      </c>
      <c r="AK20" s="3">
        <v>3543263.91</v>
      </c>
      <c r="AL20" s="3">
        <f>AI20-AJ20-AK20</f>
        <v>21586122.84</v>
      </c>
      <c r="AM20" s="3">
        <f>AL20/1000</f>
        <v>21586.12284</v>
      </c>
      <c r="AO20" s="3">
        <v>25737862.189999998</v>
      </c>
      <c r="AP20" s="3">
        <v>150253.41</v>
      </c>
      <c r="AQ20" s="3">
        <v>3641145.42</v>
      </c>
      <c r="AR20" s="3">
        <f>AO20-AP20-AQ20</f>
        <v>21946463.359999999</v>
      </c>
      <c r="AS20" s="3">
        <f>AR20/1000</f>
        <v>21946.463359999998</v>
      </c>
      <c r="AU20" s="3">
        <v>25980954.93</v>
      </c>
      <c r="AV20" s="3">
        <v>316278.44999999995</v>
      </c>
      <c r="AW20" s="3">
        <v>3865056.74</v>
      </c>
      <c r="AX20" s="3">
        <f t="shared" si="26"/>
        <v>21799619.740000002</v>
      </c>
      <c r="AY20" s="3">
        <f>AX20/1000</f>
        <v>21799.619740000002</v>
      </c>
      <c r="BA20" s="3">
        <v>24922960.069999997</v>
      </c>
      <c r="BB20" s="3">
        <v>44020.15</v>
      </c>
      <c r="BC20" s="3">
        <v>3507331.02</v>
      </c>
      <c r="BD20" s="3">
        <f t="shared" si="27"/>
        <v>21371608.899999999</v>
      </c>
      <c r="BE20" s="3">
        <f>BD20/1000</f>
        <v>21371.608899999999</v>
      </c>
      <c r="BG20" s="3">
        <v>25134428.75</v>
      </c>
      <c r="BH20" s="3">
        <v>27421.599999999999</v>
      </c>
      <c r="BI20" s="3">
        <v>3240748.51</v>
      </c>
      <c r="BJ20" s="3">
        <f t="shared" si="12"/>
        <v>21866258.640000001</v>
      </c>
      <c r="BK20" s="3">
        <f t="shared" si="13"/>
        <v>21866.25864</v>
      </c>
      <c r="BM20" s="3">
        <v>24600409.75</v>
      </c>
      <c r="BN20" s="3">
        <v>40967.22</v>
      </c>
      <c r="BO20" s="3">
        <v>2829471.9</v>
      </c>
      <c r="BP20" s="3">
        <f t="shared" si="28"/>
        <v>21729970.630000003</v>
      </c>
      <c r="BQ20" s="3">
        <f t="shared" si="29"/>
        <v>21729.970630000003</v>
      </c>
      <c r="BS20" s="3">
        <v>25226215.910000004</v>
      </c>
      <c r="BT20" s="3">
        <v>0</v>
      </c>
      <c r="BU20" s="3">
        <v>2841431.0799999996</v>
      </c>
      <c r="BV20" s="3">
        <f t="shared" si="30"/>
        <v>22384784.830000006</v>
      </c>
      <c r="BW20" s="3">
        <f t="shared" si="31"/>
        <v>22384.784830000004</v>
      </c>
      <c r="BY20" s="3">
        <v>26310303.100000001</v>
      </c>
      <c r="BZ20" s="3">
        <v>4064</v>
      </c>
      <c r="CA20" s="3">
        <v>2703430.57</v>
      </c>
      <c r="CB20" s="3">
        <f t="shared" si="32"/>
        <v>23602808.530000001</v>
      </c>
      <c r="CC20" s="3">
        <f t="shared" si="33"/>
        <v>23602.808530000002</v>
      </c>
      <c r="CE20" s="3">
        <v>26279454.350000001</v>
      </c>
      <c r="CF20" s="3">
        <v>24810.399999999998</v>
      </c>
      <c r="CG20" s="3">
        <v>2331047.7799999998</v>
      </c>
      <c r="CH20" s="3">
        <f t="shared" si="34"/>
        <v>23923596.170000002</v>
      </c>
      <c r="CI20" s="3">
        <f t="shared" si="35"/>
        <v>23923.596170000001</v>
      </c>
      <c r="CK20" s="3">
        <v>27334707.900000002</v>
      </c>
      <c r="CL20" s="3">
        <v>59254.619999999995</v>
      </c>
      <c r="CM20" s="3">
        <v>1973277.3</v>
      </c>
      <c r="CN20" s="3">
        <f t="shared" si="36"/>
        <v>25302175.98</v>
      </c>
      <c r="CO20" s="3">
        <f t="shared" si="37"/>
        <v>25302.17598</v>
      </c>
    </row>
    <row r="21" spans="1:93" x14ac:dyDescent="0.2">
      <c r="A21" s="1" t="s">
        <v>11</v>
      </c>
      <c r="B21" s="1">
        <v>28960.091890000007</v>
      </c>
      <c r="C21" s="1">
        <v>31130.084190000001</v>
      </c>
      <c r="D21" s="1">
        <v>30009.192239999993</v>
      </c>
      <c r="E21" s="1">
        <v>29836.9656</v>
      </c>
      <c r="F21" s="1">
        <v>30109.915409999998</v>
      </c>
      <c r="G21" s="1">
        <v>30473.947660000005</v>
      </c>
      <c r="H21" s="1">
        <v>30764.944360000001</v>
      </c>
      <c r="I21" s="1">
        <v>32303.774300000001</v>
      </c>
      <c r="J21" s="1">
        <v>33803.947380000005</v>
      </c>
      <c r="K21" s="1">
        <f t="shared" si="9"/>
        <v>35893.110710000008</v>
      </c>
      <c r="L21" s="135">
        <f t="shared" si="24"/>
        <v>6.1802348303146681</v>
      </c>
      <c r="M21" s="32">
        <f t="shared" si="25"/>
        <v>23.939906152003577</v>
      </c>
      <c r="N21" s="13"/>
      <c r="O21" s="3">
        <v>26375588.609999999</v>
      </c>
      <c r="P21" s="50">
        <v>25985.35</v>
      </c>
      <c r="Q21" s="88">
        <f>W21</f>
        <v>2960669.83</v>
      </c>
      <c r="R21" s="3">
        <f>O21-P21-Q21</f>
        <v>23388933.43</v>
      </c>
      <c r="S21" s="3">
        <f>R21/1000</f>
        <v>23388.933430000001</v>
      </c>
      <c r="U21" s="136">
        <v>2959419.83</v>
      </c>
      <c r="V21" s="3">
        <v>1250</v>
      </c>
      <c r="W21" s="3">
        <f>SUM(U21:V21)</f>
        <v>2960669.83</v>
      </c>
      <c r="Y21" s="136">
        <v>2925826.03</v>
      </c>
      <c r="Z21" s="3">
        <v>0</v>
      </c>
      <c r="AA21" s="3">
        <f>SUM(Y21:Z21)</f>
        <v>2925826.03</v>
      </c>
      <c r="AC21" s="3">
        <v>29464383.930000003</v>
      </c>
      <c r="AD21" s="3">
        <v>25458.57</v>
      </c>
      <c r="AE21" s="3">
        <v>2925826.03</v>
      </c>
      <c r="AF21" s="3">
        <f>AC21-AD21-AE21</f>
        <v>26513099.330000002</v>
      </c>
      <c r="AG21" s="3">
        <f>AF21/1000</f>
        <v>26513.099330000001</v>
      </c>
      <c r="AI21" s="3">
        <v>31919074.220000006</v>
      </c>
      <c r="AJ21" s="3">
        <v>2193.0700000000002</v>
      </c>
      <c r="AK21" s="3">
        <v>2956789.26</v>
      </c>
      <c r="AL21" s="3">
        <f>AI21-AJ21-AK21</f>
        <v>28960091.890000008</v>
      </c>
      <c r="AM21" s="3">
        <f>AL21/1000</f>
        <v>28960.091890000007</v>
      </c>
      <c r="AO21" s="3">
        <v>34438583.310000002</v>
      </c>
      <c r="AP21" s="3">
        <v>0</v>
      </c>
      <c r="AQ21" s="3">
        <v>3308499.12</v>
      </c>
      <c r="AR21" s="3">
        <f>AO21-AP21-AQ21</f>
        <v>31130084.190000001</v>
      </c>
      <c r="AS21" s="3">
        <f>AR21/1000</f>
        <v>31130.084190000001</v>
      </c>
      <c r="AU21" s="3">
        <v>33011700.479999997</v>
      </c>
      <c r="AV21" s="3">
        <v>0</v>
      </c>
      <c r="AW21" s="3">
        <v>3002508.24</v>
      </c>
      <c r="AX21" s="3">
        <f t="shared" si="26"/>
        <v>30009192.239999995</v>
      </c>
      <c r="AY21" s="3">
        <f>AX21/1000</f>
        <v>30009.192239999993</v>
      </c>
      <c r="BA21" s="3">
        <v>33164531.259999998</v>
      </c>
      <c r="BB21" s="3">
        <v>0</v>
      </c>
      <c r="BC21" s="3">
        <v>3327565.66</v>
      </c>
      <c r="BD21" s="3">
        <f t="shared" si="27"/>
        <v>29836965.599999998</v>
      </c>
      <c r="BE21" s="3">
        <f>BD21/1000</f>
        <v>29836.9656</v>
      </c>
      <c r="BG21" s="3">
        <v>33843942.939999998</v>
      </c>
      <c r="BH21" s="3">
        <v>0</v>
      </c>
      <c r="BI21" s="3">
        <v>3734027.53</v>
      </c>
      <c r="BJ21" s="3">
        <f t="shared" si="12"/>
        <v>30109915.409999996</v>
      </c>
      <c r="BK21" s="3">
        <f t="shared" si="13"/>
        <v>30109.915409999998</v>
      </c>
      <c r="BM21" s="3">
        <v>33222835.730000004</v>
      </c>
      <c r="BN21" s="3">
        <v>0</v>
      </c>
      <c r="BO21" s="3">
        <v>2748888.07</v>
      </c>
      <c r="BP21" s="3">
        <f t="shared" si="28"/>
        <v>30473947.660000004</v>
      </c>
      <c r="BQ21" s="3">
        <f t="shared" si="29"/>
        <v>30473.947660000005</v>
      </c>
      <c r="BS21" s="3">
        <v>33858499.410000004</v>
      </c>
      <c r="BT21" s="3">
        <v>0</v>
      </c>
      <c r="BU21" s="3">
        <v>3093555.05</v>
      </c>
      <c r="BV21" s="3">
        <f t="shared" si="30"/>
        <v>30764944.360000003</v>
      </c>
      <c r="BW21" s="3">
        <f t="shared" si="31"/>
        <v>30764.944360000001</v>
      </c>
      <c r="BY21" s="3">
        <v>35461058.780000001</v>
      </c>
      <c r="BZ21" s="3">
        <v>0</v>
      </c>
      <c r="CA21" s="3">
        <v>3157284.48</v>
      </c>
      <c r="CB21" s="3">
        <f t="shared" si="32"/>
        <v>32303774.300000001</v>
      </c>
      <c r="CC21" s="3">
        <f t="shared" si="33"/>
        <v>32303.774300000001</v>
      </c>
      <c r="CE21" s="3">
        <v>37503149.560000002</v>
      </c>
      <c r="CF21" s="3">
        <v>0</v>
      </c>
      <c r="CG21" s="3">
        <v>3699202.18</v>
      </c>
      <c r="CH21" s="3">
        <f t="shared" si="34"/>
        <v>33803947.380000003</v>
      </c>
      <c r="CI21" s="3">
        <f t="shared" si="35"/>
        <v>33803.947380000005</v>
      </c>
      <c r="CK21" s="3">
        <v>39159225.770000011</v>
      </c>
      <c r="CL21" s="3">
        <v>0</v>
      </c>
      <c r="CM21" s="3">
        <v>3266115.06</v>
      </c>
      <c r="CN21" s="3">
        <f t="shared" si="36"/>
        <v>35893110.710000008</v>
      </c>
      <c r="CO21" s="3">
        <f t="shared" si="37"/>
        <v>35893.110710000008</v>
      </c>
    </row>
    <row r="22" spans="1:93" x14ac:dyDescent="0.2">
      <c r="A22" s="1" t="s">
        <v>12</v>
      </c>
      <c r="B22" s="1">
        <v>5058.7905599999995</v>
      </c>
      <c r="C22" s="1">
        <v>5082.1079899999995</v>
      </c>
      <c r="D22" s="1">
        <v>4920.7222600000005</v>
      </c>
      <c r="E22" s="1">
        <v>5057.86175</v>
      </c>
      <c r="F22" s="1">
        <v>5474.3829100000012</v>
      </c>
      <c r="G22" s="1">
        <v>5490.8374599999997</v>
      </c>
      <c r="H22" s="1">
        <v>5692.2770899999996</v>
      </c>
      <c r="I22" s="1">
        <v>5929.0360899999996</v>
      </c>
      <c r="J22" s="1">
        <v>6321.8446699999995</v>
      </c>
      <c r="K22" s="1">
        <f t="shared" si="9"/>
        <v>5424.19949</v>
      </c>
      <c r="L22" s="135">
        <f t="shared" si="24"/>
        <v>-14.199102111124784</v>
      </c>
      <c r="M22" s="32">
        <f t="shared" si="25"/>
        <v>7.2232468544813724</v>
      </c>
      <c r="N22" s="13"/>
      <c r="O22" s="3">
        <v>4816736.83</v>
      </c>
      <c r="P22" s="50">
        <v>82207.679999999993</v>
      </c>
      <c r="Q22" s="88">
        <f>W22</f>
        <v>0</v>
      </c>
      <c r="R22" s="3">
        <f>O22-P22-Q22</f>
        <v>4734529.1500000004</v>
      </c>
      <c r="S22" s="3">
        <f>R22/1000</f>
        <v>4734.5291500000003</v>
      </c>
      <c r="U22" s="136">
        <v>0</v>
      </c>
      <c r="V22" s="3">
        <v>0</v>
      </c>
      <c r="W22" s="3">
        <f>SUM(U22:V22)</f>
        <v>0</v>
      </c>
      <c r="Y22" s="136">
        <v>0</v>
      </c>
      <c r="Z22" s="3">
        <v>0</v>
      </c>
      <c r="AA22" s="3">
        <f>SUM(Y22:Z22)</f>
        <v>0</v>
      </c>
      <c r="AC22" s="3">
        <v>5184118.83</v>
      </c>
      <c r="AD22" s="3">
        <v>25891.11</v>
      </c>
      <c r="AE22" s="3">
        <v>0</v>
      </c>
      <c r="AF22" s="3">
        <f>AC22-AD22-AE22</f>
        <v>5158227.72</v>
      </c>
      <c r="AG22" s="3">
        <f>AF22/1000</f>
        <v>5158.2277199999999</v>
      </c>
      <c r="AI22" s="3">
        <v>5080373.29</v>
      </c>
      <c r="AJ22" s="3">
        <v>21582.73</v>
      </c>
      <c r="AK22" s="3">
        <v>0</v>
      </c>
      <c r="AL22" s="3">
        <f>AI22-AJ22-AK22</f>
        <v>5058790.5599999996</v>
      </c>
      <c r="AM22" s="3">
        <f>AL22/1000</f>
        <v>5058.7905599999995</v>
      </c>
      <c r="AO22" s="3">
        <v>5229268.7899999991</v>
      </c>
      <c r="AP22" s="3">
        <v>147160.80000000002</v>
      </c>
      <c r="AQ22" s="3">
        <v>0</v>
      </c>
      <c r="AR22" s="3">
        <f>AO22-AP22-AQ22</f>
        <v>5082107.9899999993</v>
      </c>
      <c r="AS22" s="3">
        <f>AR22/1000</f>
        <v>5082.1079899999995</v>
      </c>
      <c r="AU22" s="3">
        <v>4923796.7400000012</v>
      </c>
      <c r="AV22" s="3">
        <v>3074.48</v>
      </c>
      <c r="AW22" s="3">
        <v>0</v>
      </c>
      <c r="AX22" s="3">
        <f t="shared" si="26"/>
        <v>4920722.2600000007</v>
      </c>
      <c r="AY22" s="3">
        <f>AX22/1000</f>
        <v>4920.7222600000005</v>
      </c>
      <c r="BA22" s="3">
        <v>5167511.97</v>
      </c>
      <c r="BB22" s="3">
        <v>109650.22</v>
      </c>
      <c r="BC22" s="3">
        <v>0</v>
      </c>
      <c r="BD22" s="3">
        <f t="shared" si="27"/>
        <v>5057861.75</v>
      </c>
      <c r="BE22" s="3">
        <f>BD22/1000</f>
        <v>5057.86175</v>
      </c>
      <c r="BG22" s="3">
        <v>5475580.9100000011</v>
      </c>
      <c r="BH22" s="3">
        <v>1198</v>
      </c>
      <c r="BI22" s="3">
        <v>0</v>
      </c>
      <c r="BJ22" s="3">
        <f t="shared" si="12"/>
        <v>5474382.9100000011</v>
      </c>
      <c r="BK22" s="3">
        <f t="shared" si="13"/>
        <v>5474.3829100000012</v>
      </c>
      <c r="BM22" s="3">
        <v>5491510.5800000001</v>
      </c>
      <c r="BN22" s="3">
        <v>673.12</v>
      </c>
      <c r="BP22" s="3">
        <f t="shared" si="28"/>
        <v>5490837.46</v>
      </c>
      <c r="BQ22" s="3">
        <f t="shared" si="29"/>
        <v>5490.8374599999997</v>
      </c>
      <c r="BS22" s="3">
        <v>5692277.0899999999</v>
      </c>
      <c r="BT22" s="3">
        <v>0</v>
      </c>
      <c r="BU22" s="3">
        <v>0</v>
      </c>
      <c r="BV22" s="3">
        <f t="shared" si="30"/>
        <v>5692277.0899999999</v>
      </c>
      <c r="BW22" s="3">
        <f t="shared" si="31"/>
        <v>5692.2770899999996</v>
      </c>
      <c r="BY22" s="3">
        <v>5931712.04</v>
      </c>
      <c r="BZ22" s="3">
        <v>2675.95</v>
      </c>
      <c r="CA22" s="3">
        <v>0</v>
      </c>
      <c r="CB22" s="3">
        <f t="shared" si="32"/>
        <v>5929036.0899999999</v>
      </c>
      <c r="CC22" s="3">
        <f t="shared" si="33"/>
        <v>5929.0360899999996</v>
      </c>
      <c r="CE22" s="3">
        <v>6337048.6699999999</v>
      </c>
      <c r="CF22" s="3">
        <v>15204</v>
      </c>
      <c r="CG22" s="3">
        <v>0</v>
      </c>
      <c r="CH22" s="3">
        <f t="shared" si="34"/>
        <v>6321844.6699999999</v>
      </c>
      <c r="CI22" s="3">
        <f t="shared" si="35"/>
        <v>6321.8446699999995</v>
      </c>
      <c r="CK22" s="3">
        <v>6304459.0700000003</v>
      </c>
      <c r="CL22" s="3">
        <v>0</v>
      </c>
      <c r="CM22" s="3">
        <v>880259.58</v>
      </c>
      <c r="CN22" s="3">
        <f t="shared" si="36"/>
        <v>5424199.4900000002</v>
      </c>
      <c r="CO22" s="3">
        <f t="shared" si="37"/>
        <v>5424.19949</v>
      </c>
    </row>
    <row r="23" spans="1:93" x14ac:dyDescent="0.2">
      <c r="L23" s="32"/>
      <c r="M23" s="32"/>
      <c r="N23" s="13"/>
      <c r="P23" s="50"/>
      <c r="Q23" s="50"/>
      <c r="U23" s="136"/>
      <c r="Y23" s="136"/>
    </row>
    <row r="24" spans="1:93" x14ac:dyDescent="0.2">
      <c r="A24" s="1" t="s">
        <v>13</v>
      </c>
      <c r="B24" s="1">
        <v>41270.667930000003</v>
      </c>
      <c r="C24" s="1">
        <v>44037.093629999996</v>
      </c>
      <c r="D24" s="1">
        <v>44444.063670000003</v>
      </c>
      <c r="E24" s="1">
        <v>43556.036379999998</v>
      </c>
      <c r="F24" s="1">
        <v>43976.353390000011</v>
      </c>
      <c r="G24" s="1">
        <v>46599.666499999992</v>
      </c>
      <c r="H24" s="1">
        <v>47407.018659999987</v>
      </c>
      <c r="I24" s="1">
        <v>52846.140490000005</v>
      </c>
      <c r="J24" s="1">
        <v>48391.736960000002</v>
      </c>
      <c r="K24" s="1">
        <f t="shared" si="9"/>
        <v>49161.342799999999</v>
      </c>
      <c r="L24" s="135">
        <f t="shared" ref="L24:L28" si="38">(K24-J24)*100/J24</f>
        <v>1.5903662243745105</v>
      </c>
      <c r="M24" s="32">
        <f t="shared" ref="M24:M28" si="39">(K24-B24)*100/B24</f>
        <v>19.119329213143644</v>
      </c>
      <c r="N24" s="13"/>
      <c r="O24" s="3">
        <v>38292518.569999993</v>
      </c>
      <c r="P24" s="50">
        <v>70618.070000000007</v>
      </c>
      <c r="Q24" s="88">
        <f>W24</f>
        <v>4206221.29</v>
      </c>
      <c r="R24" s="3">
        <f>O24-P24-Q24</f>
        <v>34015679.209999993</v>
      </c>
      <c r="S24" s="3">
        <f>R24/1000</f>
        <v>34015.679209999995</v>
      </c>
      <c r="U24" s="136">
        <v>4206221.29</v>
      </c>
      <c r="V24" s="3">
        <v>0</v>
      </c>
      <c r="W24" s="3">
        <f>SUM(U24:V24)</f>
        <v>4206221.29</v>
      </c>
      <c r="Y24" s="136">
        <v>5184362.46</v>
      </c>
      <c r="Z24" s="3">
        <v>0</v>
      </c>
      <c r="AA24" s="3">
        <f>SUM(Y24:Z24)</f>
        <v>5184362.46</v>
      </c>
      <c r="AC24" s="3">
        <v>44022010.059999995</v>
      </c>
      <c r="AD24" s="3">
        <v>115354.06</v>
      </c>
      <c r="AE24" s="3">
        <v>5184362.46</v>
      </c>
      <c r="AF24" s="3">
        <f>AC24-AD24-AE24</f>
        <v>38722293.539999992</v>
      </c>
      <c r="AG24" s="3">
        <f>AF24/1000</f>
        <v>38722.293539999991</v>
      </c>
      <c r="AI24" s="3">
        <v>47384384.93</v>
      </c>
      <c r="AJ24" s="3">
        <v>127116.8</v>
      </c>
      <c r="AK24" s="3">
        <v>5986600.2000000002</v>
      </c>
      <c r="AL24" s="3">
        <f>AI24-AJ24-AK24</f>
        <v>41270667.93</v>
      </c>
      <c r="AM24" s="3">
        <f>AL24/1000</f>
        <v>41270.667930000003</v>
      </c>
      <c r="AO24" s="3">
        <v>50423656.999999993</v>
      </c>
      <c r="AP24" s="3">
        <v>426180.22</v>
      </c>
      <c r="AQ24" s="3">
        <v>5960383.1500000004</v>
      </c>
      <c r="AR24" s="3">
        <f>AO24-AP24-AQ24</f>
        <v>44037093.629999995</v>
      </c>
      <c r="AS24" s="3">
        <f>AR24/1000</f>
        <v>44037.093629999996</v>
      </c>
      <c r="AU24" s="3">
        <v>51401542.630000003</v>
      </c>
      <c r="AV24" s="3">
        <v>387007.46</v>
      </c>
      <c r="AW24" s="3">
        <v>6570471.5</v>
      </c>
      <c r="AX24" s="3">
        <f t="shared" ref="AX24:AX28" si="40">AU24-AV24-AW24</f>
        <v>44444063.670000002</v>
      </c>
      <c r="AY24" s="3">
        <f>AX24/1000</f>
        <v>44444.063670000003</v>
      </c>
      <c r="BA24" s="3">
        <v>51089363.210000008</v>
      </c>
      <c r="BB24" s="3">
        <v>134640.84</v>
      </c>
      <c r="BC24" s="3">
        <v>7398685.9900000002</v>
      </c>
      <c r="BD24" s="3">
        <f t="shared" ref="BD24:BD28" si="41">BA24-BB24-BC24</f>
        <v>43556036.380000003</v>
      </c>
      <c r="BE24" s="3">
        <f>BD24/1000</f>
        <v>43556.036380000005</v>
      </c>
      <c r="BG24" s="3">
        <v>51656236.95000001</v>
      </c>
      <c r="BH24" s="3">
        <v>25840.1</v>
      </c>
      <c r="BI24" s="3">
        <v>7654043.46</v>
      </c>
      <c r="BJ24" s="3">
        <f t="shared" si="12"/>
        <v>43976353.390000008</v>
      </c>
      <c r="BK24" s="3">
        <f t="shared" si="13"/>
        <v>43976.353390000011</v>
      </c>
      <c r="BM24" s="3">
        <v>54585470.199999996</v>
      </c>
      <c r="BN24" s="3">
        <v>5694</v>
      </c>
      <c r="BO24" s="3">
        <v>7980109.7000000002</v>
      </c>
      <c r="BP24" s="3">
        <f t="shared" ref="BP24" si="42">BM24-BN24-BO24</f>
        <v>46599666.499999993</v>
      </c>
      <c r="BQ24" s="3">
        <f t="shared" ref="BQ24" si="43">BP24/1000</f>
        <v>46599.666499999992</v>
      </c>
      <c r="BS24" s="3">
        <v>56190573.11999999</v>
      </c>
      <c r="BT24" s="3">
        <v>13878</v>
      </c>
      <c r="BU24" s="3">
        <v>8769676.4600000009</v>
      </c>
      <c r="BV24" s="3">
        <f t="shared" ref="BV24" si="44">BS24-BT24-BU24</f>
        <v>47407018.659999989</v>
      </c>
      <c r="BW24" s="3">
        <f t="shared" ref="BW24" si="45">BV24/1000</f>
        <v>47407.018659999987</v>
      </c>
      <c r="BY24" s="3">
        <v>55391267.300000004</v>
      </c>
      <c r="BZ24" s="3">
        <v>0</v>
      </c>
      <c r="CA24" s="3">
        <v>2545126.81</v>
      </c>
      <c r="CB24" s="3">
        <f t="shared" ref="CB24" si="46">BY24-BZ24-CA24</f>
        <v>52846140.490000002</v>
      </c>
      <c r="CC24" s="3">
        <f t="shared" ref="CC24" si="47">CB24/1000</f>
        <v>52846.140490000005</v>
      </c>
      <c r="CE24" s="3">
        <v>57964348.539999999</v>
      </c>
      <c r="CF24" s="3">
        <v>25925</v>
      </c>
      <c r="CG24" s="3">
        <v>9546686.5800000001</v>
      </c>
      <c r="CH24" s="3">
        <f t="shared" ref="CH24:CH28" si="48">CE24-CF24-CG24</f>
        <v>48391736.960000001</v>
      </c>
      <c r="CI24" s="3">
        <f t="shared" ref="CI24:CI28" si="49">CH24/1000</f>
        <v>48391.736960000002</v>
      </c>
      <c r="CK24" s="3">
        <v>49161342.799999997</v>
      </c>
      <c r="CL24" s="3">
        <v>0</v>
      </c>
      <c r="CM24" s="3">
        <v>0</v>
      </c>
      <c r="CN24" s="3">
        <f t="shared" ref="CN24:CN28" si="50">CK24-CL24-CM24</f>
        <v>49161342.799999997</v>
      </c>
      <c r="CO24" s="3">
        <f t="shared" ref="CO24:CO28" si="51">CN24/1000</f>
        <v>49161.342799999999</v>
      </c>
    </row>
    <row r="25" spans="1:93" x14ac:dyDescent="0.2">
      <c r="A25" s="1" t="s">
        <v>14</v>
      </c>
      <c r="B25" s="1">
        <v>3996.5684499999993</v>
      </c>
      <c r="C25" s="1">
        <v>4028.5477600000008</v>
      </c>
      <c r="D25" s="1">
        <v>4064.3817600000007</v>
      </c>
      <c r="E25" s="1">
        <v>3724.8079400000001</v>
      </c>
      <c r="F25" s="1">
        <v>3935.2992699999995</v>
      </c>
      <c r="G25" s="1">
        <v>3827.5021500000003</v>
      </c>
      <c r="H25" s="1">
        <v>3895.3334399999999</v>
      </c>
      <c r="I25" s="1">
        <v>3887.6198400000003</v>
      </c>
      <c r="J25" s="1">
        <v>3836.2391499999999</v>
      </c>
      <c r="K25" s="1">
        <f t="shared" si="9"/>
        <v>4024.3222300000007</v>
      </c>
      <c r="L25" s="135">
        <f t="shared" si="38"/>
        <v>4.9027986172342981</v>
      </c>
      <c r="M25" s="32">
        <f t="shared" si="39"/>
        <v>0.69444025161138867</v>
      </c>
      <c r="N25" s="13"/>
      <c r="O25" s="3">
        <v>4095489.11</v>
      </c>
      <c r="P25" s="50">
        <v>8994.43</v>
      </c>
      <c r="Q25" s="88">
        <f>W25</f>
        <v>415119.86</v>
      </c>
      <c r="R25" s="3">
        <f>O25-P25-Q25</f>
        <v>3671374.82</v>
      </c>
      <c r="S25" s="3">
        <f>R25/1000</f>
        <v>3671.37482</v>
      </c>
      <c r="U25" s="136">
        <v>415119.86</v>
      </c>
      <c r="V25" s="3">
        <v>0</v>
      </c>
      <c r="W25" s="3">
        <f>SUM(U25:V25)</f>
        <v>415119.86</v>
      </c>
      <c r="Y25" s="136">
        <v>555015.42000000004</v>
      </c>
      <c r="Z25" s="3">
        <v>0</v>
      </c>
      <c r="AA25" s="3">
        <f>SUM(Y25:Z25)</f>
        <v>555015.42000000004</v>
      </c>
      <c r="AC25" s="3">
        <v>4451949.88</v>
      </c>
      <c r="AD25" s="3">
        <v>13613.55</v>
      </c>
      <c r="AE25" s="3">
        <v>555015.42000000004</v>
      </c>
      <c r="AF25" s="3">
        <f>AC25-AD25-AE25</f>
        <v>3883320.91</v>
      </c>
      <c r="AG25" s="3">
        <f>AF25/1000</f>
        <v>3883.3209100000004</v>
      </c>
      <c r="AI25" s="3">
        <v>4596697.9899999993</v>
      </c>
      <c r="AJ25" s="3">
        <v>14852.01</v>
      </c>
      <c r="AK25" s="3">
        <v>585277.53</v>
      </c>
      <c r="AL25" s="3">
        <f>AI25-AJ25-AK25</f>
        <v>3996568.4499999993</v>
      </c>
      <c r="AM25" s="3">
        <f>AL25/1000</f>
        <v>3996.5684499999993</v>
      </c>
      <c r="AO25" s="3">
        <v>4866104.6800000006</v>
      </c>
      <c r="AP25" s="3">
        <v>66208.909999999989</v>
      </c>
      <c r="AQ25" s="3">
        <v>771348.01</v>
      </c>
      <c r="AR25" s="3">
        <f>AO25-AP25-AQ25</f>
        <v>4028547.7600000007</v>
      </c>
      <c r="AS25" s="3">
        <f>AR25/1000</f>
        <v>4028.5477600000008</v>
      </c>
      <c r="AU25" s="3">
        <v>4819203.9000000004</v>
      </c>
      <c r="AV25" s="3">
        <v>30806.59</v>
      </c>
      <c r="AW25" s="3">
        <v>724015.55</v>
      </c>
      <c r="AX25" s="3">
        <f t="shared" si="40"/>
        <v>4064381.7600000007</v>
      </c>
      <c r="AY25" s="3">
        <f>AX25/1000</f>
        <v>4064.3817600000007</v>
      </c>
      <c r="BA25" s="3">
        <v>4648036.1800000006</v>
      </c>
      <c r="BB25" s="3">
        <v>55309.22</v>
      </c>
      <c r="BC25" s="3">
        <v>867919.02</v>
      </c>
      <c r="BD25" s="3">
        <f t="shared" si="41"/>
        <v>3724807.9400000009</v>
      </c>
      <c r="BE25" s="3">
        <f>BD25/1000</f>
        <v>3724.8079400000011</v>
      </c>
      <c r="BG25" s="3">
        <v>4670991.43</v>
      </c>
      <c r="BH25" s="3">
        <v>4710.28</v>
      </c>
      <c r="BI25" s="3">
        <v>730981.88</v>
      </c>
      <c r="BJ25" s="3">
        <f t="shared" si="12"/>
        <v>3935299.2699999996</v>
      </c>
      <c r="BK25" s="3">
        <f t="shared" si="13"/>
        <v>3935.2992699999995</v>
      </c>
      <c r="BM25" s="3">
        <v>4317643.4800000004</v>
      </c>
      <c r="BN25" s="3">
        <v>7456.91</v>
      </c>
      <c r="BO25" s="3">
        <v>482684.42</v>
      </c>
      <c r="BP25" s="3">
        <f t="shared" si="28"/>
        <v>3827502.1500000004</v>
      </c>
      <c r="BQ25" s="3">
        <f t="shared" si="29"/>
        <v>3827.5021500000003</v>
      </c>
      <c r="BS25" s="3">
        <v>4389693.5</v>
      </c>
      <c r="BT25" s="3">
        <v>10403.49</v>
      </c>
      <c r="BU25" s="3">
        <v>483956.57</v>
      </c>
      <c r="BV25" s="3">
        <f t="shared" si="30"/>
        <v>3895333.44</v>
      </c>
      <c r="BW25" s="3">
        <f t="shared" si="31"/>
        <v>3895.3334399999999</v>
      </c>
      <c r="BY25" s="3">
        <v>4427588.5600000005</v>
      </c>
      <c r="BZ25" s="3">
        <v>7345.36</v>
      </c>
      <c r="CA25" s="3">
        <v>532623.35999999999</v>
      </c>
      <c r="CB25" s="3">
        <f t="shared" si="32"/>
        <v>3887619.8400000003</v>
      </c>
      <c r="CC25" s="3">
        <f t="shared" si="33"/>
        <v>3887.6198400000003</v>
      </c>
      <c r="CE25" s="3">
        <v>4151781.0500000003</v>
      </c>
      <c r="CF25" s="3">
        <v>7583.91</v>
      </c>
      <c r="CG25" s="3">
        <v>307957.99000000005</v>
      </c>
      <c r="CH25" s="3">
        <f t="shared" si="48"/>
        <v>3836239.15</v>
      </c>
      <c r="CI25" s="3">
        <f t="shared" si="49"/>
        <v>3836.2391499999999</v>
      </c>
      <c r="CK25" s="3">
        <v>4249444.1100000003</v>
      </c>
      <c r="CL25" s="3">
        <v>4352</v>
      </c>
      <c r="CM25" s="3">
        <v>220769.88</v>
      </c>
      <c r="CN25" s="3">
        <f t="shared" si="50"/>
        <v>4024322.2300000004</v>
      </c>
      <c r="CO25" s="3">
        <f t="shared" si="51"/>
        <v>4024.3222300000007</v>
      </c>
    </row>
    <row r="26" spans="1:93" x14ac:dyDescent="0.2">
      <c r="A26" s="1" t="s">
        <v>15</v>
      </c>
      <c r="B26" s="1">
        <v>40023.698959999994</v>
      </c>
      <c r="C26" s="1">
        <v>45669.915039999993</v>
      </c>
      <c r="D26" s="1">
        <v>44327.847089999996</v>
      </c>
      <c r="E26" s="1">
        <v>42522.552060000002</v>
      </c>
      <c r="F26" s="1">
        <v>42808.998300000014</v>
      </c>
      <c r="G26" s="1">
        <v>41416.718390000002</v>
      </c>
      <c r="H26" s="1">
        <v>40442.31753</v>
      </c>
      <c r="I26" s="1">
        <v>41740.45048</v>
      </c>
      <c r="J26" s="1">
        <v>43497.680959999998</v>
      </c>
      <c r="K26" s="1">
        <f t="shared" si="9"/>
        <v>46523.479419999989</v>
      </c>
      <c r="L26" s="135">
        <f t="shared" si="38"/>
        <v>6.9562293741187782</v>
      </c>
      <c r="M26" s="32">
        <f t="shared" si="39"/>
        <v>16.239829473272639</v>
      </c>
      <c r="N26" s="13"/>
      <c r="O26" s="3">
        <v>44934172.739999995</v>
      </c>
      <c r="P26" s="50">
        <v>172807.51</v>
      </c>
      <c r="Q26" s="88">
        <f>W26</f>
        <v>9272055.379999999</v>
      </c>
      <c r="R26" s="3">
        <f>O26-P26-Q26</f>
        <v>35489309.849999994</v>
      </c>
      <c r="S26" s="3">
        <f>R26/1000</f>
        <v>35489.309849999991</v>
      </c>
      <c r="U26" s="136">
        <v>9272055.379999999</v>
      </c>
      <c r="V26" s="3">
        <v>0</v>
      </c>
      <c r="W26" s="3">
        <f>SUM(U26:V26)</f>
        <v>9272055.379999999</v>
      </c>
      <c r="Y26" s="136">
        <v>9548022.8399999999</v>
      </c>
      <c r="Z26" s="3">
        <v>0</v>
      </c>
      <c r="AA26" s="3">
        <f>SUM(Y26:Z26)</f>
        <v>9548022.8399999999</v>
      </c>
      <c r="AC26" s="3">
        <v>47776218.239999995</v>
      </c>
      <c r="AD26" s="3">
        <v>154953.25</v>
      </c>
      <c r="AE26" s="3">
        <v>9548022.8399999999</v>
      </c>
      <c r="AF26" s="3">
        <f>AC26-AD26-AE26</f>
        <v>38073242.149999991</v>
      </c>
      <c r="AG26" s="3">
        <f>AF26/1000</f>
        <v>38073.242149999991</v>
      </c>
      <c r="AI26" s="3">
        <v>50732659.879999995</v>
      </c>
      <c r="AJ26" s="3">
        <v>136291.73000000001</v>
      </c>
      <c r="AK26" s="3">
        <v>10572669.190000001</v>
      </c>
      <c r="AL26" s="3">
        <f>AI26-AJ26-AK26</f>
        <v>40023698.959999993</v>
      </c>
      <c r="AM26" s="3">
        <f>AL26/1000</f>
        <v>40023.698959999994</v>
      </c>
      <c r="AO26" s="3">
        <v>56322087.00999999</v>
      </c>
      <c r="AP26" s="3">
        <v>234873.79999999996</v>
      </c>
      <c r="AQ26" s="3">
        <v>10417298.17</v>
      </c>
      <c r="AR26" s="3">
        <f>AO26-AP26-AQ26</f>
        <v>45669915.039999992</v>
      </c>
      <c r="AS26" s="3">
        <f>AR26/1000</f>
        <v>45669.915039999993</v>
      </c>
      <c r="AU26" s="3">
        <v>56525382.75999999</v>
      </c>
      <c r="AV26" s="3">
        <v>194845.40999999997</v>
      </c>
      <c r="AW26" s="3">
        <v>12002690.26</v>
      </c>
      <c r="AX26" s="3">
        <f t="shared" si="40"/>
        <v>44327847.089999996</v>
      </c>
      <c r="AY26" s="3">
        <f>AX26/1000</f>
        <v>44327.847089999996</v>
      </c>
      <c r="BA26" s="3">
        <v>56244952.149999991</v>
      </c>
      <c r="BB26" s="3">
        <v>134669.62</v>
      </c>
      <c r="BC26" s="3">
        <v>13587730.469999999</v>
      </c>
      <c r="BD26" s="3">
        <f t="shared" si="41"/>
        <v>42522552.059999995</v>
      </c>
      <c r="BE26" s="3">
        <f>BD26/1000</f>
        <v>42522.552059999995</v>
      </c>
      <c r="BG26" s="3">
        <v>57034370.640000008</v>
      </c>
      <c r="BH26" s="3">
        <v>108419.23</v>
      </c>
      <c r="BI26" s="3">
        <v>14116953.110000001</v>
      </c>
      <c r="BJ26" s="3">
        <f t="shared" si="12"/>
        <v>42808998.300000012</v>
      </c>
      <c r="BK26" s="3">
        <f t="shared" si="13"/>
        <v>42808.998300000014</v>
      </c>
      <c r="BM26" s="3">
        <v>56942032.43</v>
      </c>
      <c r="BN26" s="3">
        <v>99528.43</v>
      </c>
      <c r="BO26" s="3">
        <v>15425785.610000001</v>
      </c>
      <c r="BP26" s="3">
        <f t="shared" si="28"/>
        <v>41416718.390000001</v>
      </c>
      <c r="BQ26" s="3">
        <f t="shared" si="29"/>
        <v>41416.718390000002</v>
      </c>
      <c r="BS26" s="3">
        <v>57459338.200000003</v>
      </c>
      <c r="BT26" s="3">
        <v>108211.9</v>
      </c>
      <c r="BU26" s="3">
        <v>16908808.77</v>
      </c>
      <c r="BV26" s="3">
        <f t="shared" si="30"/>
        <v>40442317.530000001</v>
      </c>
      <c r="BW26" s="3">
        <f t="shared" si="31"/>
        <v>40442.31753</v>
      </c>
      <c r="BY26" s="3">
        <v>56495593.890000001</v>
      </c>
      <c r="BZ26" s="3">
        <v>165956.92000000001</v>
      </c>
      <c r="CA26" s="3">
        <v>14589186.49</v>
      </c>
      <c r="CB26" s="3">
        <f t="shared" si="32"/>
        <v>41740450.479999997</v>
      </c>
      <c r="CC26" s="3">
        <f t="shared" si="33"/>
        <v>41740.45048</v>
      </c>
      <c r="CE26" s="3">
        <v>56633616.080000006</v>
      </c>
      <c r="CF26" s="3">
        <v>123089.13</v>
      </c>
      <c r="CG26" s="3">
        <v>13012845.99</v>
      </c>
      <c r="CH26" s="3">
        <f t="shared" si="48"/>
        <v>43497680.960000001</v>
      </c>
      <c r="CI26" s="3">
        <f t="shared" si="49"/>
        <v>43497.680959999998</v>
      </c>
      <c r="CK26" s="3">
        <v>58413424.349999994</v>
      </c>
      <c r="CL26" s="3">
        <v>139089.38</v>
      </c>
      <c r="CM26" s="3">
        <v>11750855.550000001</v>
      </c>
      <c r="CN26" s="3">
        <f t="shared" si="50"/>
        <v>46523479.419999987</v>
      </c>
      <c r="CO26" s="3">
        <f t="shared" si="51"/>
        <v>46523.479419999989</v>
      </c>
    </row>
    <row r="27" spans="1:93" x14ac:dyDescent="0.2">
      <c r="A27" s="1" t="s">
        <v>16</v>
      </c>
      <c r="B27" s="1">
        <v>86622.423020000002</v>
      </c>
      <c r="C27" s="1">
        <v>87697.686530000006</v>
      </c>
      <c r="D27" s="1">
        <v>88235.430420000019</v>
      </c>
      <c r="E27" s="1">
        <v>86277.050399999993</v>
      </c>
      <c r="F27" s="1">
        <v>89940.495850000021</v>
      </c>
      <c r="G27" s="1">
        <v>102377.18187</v>
      </c>
      <c r="H27" s="1">
        <v>95181.700880000004</v>
      </c>
      <c r="I27" s="1">
        <v>96467.663440000004</v>
      </c>
      <c r="J27" s="1">
        <v>100375.98450999999</v>
      </c>
      <c r="K27" s="1">
        <f t="shared" si="9"/>
        <v>107095.46303999999</v>
      </c>
      <c r="L27" s="135">
        <f t="shared" si="38"/>
        <v>6.694308965239153</v>
      </c>
      <c r="M27" s="32">
        <f t="shared" si="39"/>
        <v>23.634804137576506</v>
      </c>
      <c r="N27" s="13"/>
      <c r="O27" s="3">
        <v>81815590.890000001</v>
      </c>
      <c r="P27" s="50">
        <v>476606.9</v>
      </c>
      <c r="Q27" s="88">
        <f>W27</f>
        <v>7226502.4000000004</v>
      </c>
      <c r="R27" s="3">
        <f>O27-P27-Q27</f>
        <v>74112481.589999989</v>
      </c>
      <c r="S27" s="3">
        <f>R27/1000</f>
        <v>74112.481589999996</v>
      </c>
      <c r="U27" s="136">
        <v>3335234.4</v>
      </c>
      <c r="V27" s="3">
        <v>3891268</v>
      </c>
      <c r="W27" s="3">
        <f>SUM(U27:V27)</f>
        <v>7226502.4000000004</v>
      </c>
      <c r="Y27" s="136">
        <v>2884203.13</v>
      </c>
      <c r="Z27" s="3">
        <v>4585652</v>
      </c>
      <c r="AA27" s="3">
        <f>SUM(Y27:Z27)</f>
        <v>7469855.1299999999</v>
      </c>
      <c r="AC27" s="3">
        <v>88301354.890000001</v>
      </c>
      <c r="AD27" s="3">
        <v>854637.97</v>
      </c>
      <c r="AE27" s="3">
        <v>2884203.13</v>
      </c>
      <c r="AF27" s="3">
        <f>AC27-AD27-AE27</f>
        <v>84562513.790000007</v>
      </c>
      <c r="AG27" s="3">
        <f>AF27/1000</f>
        <v>84562.513790000012</v>
      </c>
      <c r="AI27" s="3">
        <v>95120095.36999999</v>
      </c>
      <c r="AJ27" s="3">
        <v>67007</v>
      </c>
      <c r="AK27" s="3">
        <v>8430665.3499999996</v>
      </c>
      <c r="AL27" s="3">
        <f>AI27-AJ27-AK27</f>
        <v>86622423.019999996</v>
      </c>
      <c r="AM27" s="3">
        <f>AL27/1000</f>
        <v>86622.423020000002</v>
      </c>
      <c r="AO27" s="3">
        <v>96773132.620000005</v>
      </c>
      <c r="AP27" s="3">
        <v>87768</v>
      </c>
      <c r="AQ27" s="3">
        <v>8987678.0899999999</v>
      </c>
      <c r="AR27" s="3">
        <f>AO27-AP27-AQ27</f>
        <v>87697686.530000001</v>
      </c>
      <c r="AS27" s="3">
        <f>AR27/1000</f>
        <v>87697.686530000006</v>
      </c>
      <c r="AU27" s="3">
        <v>97502547.620000005</v>
      </c>
      <c r="AV27" s="3">
        <v>9554.16</v>
      </c>
      <c r="AW27" s="3">
        <v>9257563.0399999991</v>
      </c>
      <c r="AX27" s="3">
        <f t="shared" si="40"/>
        <v>88235430.420000017</v>
      </c>
      <c r="AY27" s="3">
        <f>AX27/1000</f>
        <v>88235.430420000019</v>
      </c>
      <c r="BA27" s="3">
        <v>96158408.169999987</v>
      </c>
      <c r="BB27" s="3">
        <v>67292.7</v>
      </c>
      <c r="BC27" s="3">
        <v>9814065.0700000003</v>
      </c>
      <c r="BD27" s="3">
        <f t="shared" si="41"/>
        <v>86277050.399999976</v>
      </c>
      <c r="BE27" s="3">
        <f>BD27/1000</f>
        <v>86277.050399999978</v>
      </c>
      <c r="BG27" s="3">
        <v>99602690.170000017</v>
      </c>
      <c r="BH27" s="3">
        <v>183326</v>
      </c>
      <c r="BI27" s="3">
        <v>9478868.3200000003</v>
      </c>
      <c r="BJ27" s="3">
        <f t="shared" si="12"/>
        <v>89940495.850000024</v>
      </c>
      <c r="BK27" s="3">
        <f t="shared" si="13"/>
        <v>89940.495850000021</v>
      </c>
      <c r="BM27" s="3">
        <v>102420760.43000001</v>
      </c>
      <c r="BN27" s="3">
        <v>43579</v>
      </c>
      <c r="BO27" s="3">
        <v>-0.43999999994412065</v>
      </c>
      <c r="BP27" s="3">
        <f t="shared" si="28"/>
        <v>102377181.87</v>
      </c>
      <c r="BQ27" s="3">
        <f t="shared" si="29"/>
        <v>102377.18187</v>
      </c>
      <c r="BS27" s="3">
        <v>106092282.88000001</v>
      </c>
      <c r="BT27" s="3">
        <v>46568</v>
      </c>
      <c r="BU27" s="3">
        <v>10864014</v>
      </c>
      <c r="BV27" s="3">
        <f t="shared" si="30"/>
        <v>95181700.88000001</v>
      </c>
      <c r="BW27" s="3">
        <f t="shared" si="31"/>
        <v>95181.700880000004</v>
      </c>
      <c r="BY27" s="3">
        <v>107847308.91</v>
      </c>
      <c r="BZ27" s="3">
        <v>64892</v>
      </c>
      <c r="CA27" s="3">
        <v>11314753.470000001</v>
      </c>
      <c r="CB27" s="3">
        <f t="shared" si="32"/>
        <v>96467663.439999998</v>
      </c>
      <c r="CC27" s="3">
        <f t="shared" si="33"/>
        <v>96467.663440000004</v>
      </c>
      <c r="CE27" s="3">
        <v>112516257.86999999</v>
      </c>
      <c r="CF27" s="3">
        <v>0</v>
      </c>
      <c r="CG27" s="3">
        <v>12140273.359999999</v>
      </c>
      <c r="CH27" s="3">
        <f t="shared" si="48"/>
        <v>100375984.50999999</v>
      </c>
      <c r="CI27" s="3">
        <f t="shared" si="49"/>
        <v>100375.98450999999</v>
      </c>
      <c r="CK27" s="3">
        <v>107114131.03999999</v>
      </c>
      <c r="CL27" s="3">
        <v>18668</v>
      </c>
      <c r="CM27" s="3">
        <v>0</v>
      </c>
      <c r="CN27" s="3">
        <f t="shared" si="50"/>
        <v>107095463.03999999</v>
      </c>
      <c r="CO27" s="3">
        <f t="shared" si="51"/>
        <v>107095.46303999999</v>
      </c>
    </row>
    <row r="28" spans="1:93" x14ac:dyDescent="0.2">
      <c r="A28" s="1" t="s">
        <v>17</v>
      </c>
      <c r="B28" s="1">
        <v>2943.3426200000004</v>
      </c>
      <c r="C28" s="1">
        <v>3116.6459500000001</v>
      </c>
      <c r="D28" s="1">
        <v>2983.7676400000005</v>
      </c>
      <c r="E28" s="1">
        <v>2956.895</v>
      </c>
      <c r="F28" s="1">
        <v>2932.7750099999998</v>
      </c>
      <c r="G28" s="1">
        <v>2846.22586</v>
      </c>
      <c r="H28" s="1">
        <v>2822.0922099999998</v>
      </c>
      <c r="I28" s="1">
        <v>2902.4708599999999</v>
      </c>
      <c r="J28" s="1">
        <v>3136.3662000000008</v>
      </c>
      <c r="K28" s="1">
        <f t="shared" si="9"/>
        <v>3142.3658399999999</v>
      </c>
      <c r="L28" s="135">
        <f t="shared" si="38"/>
        <v>0.19129271320418798</v>
      </c>
      <c r="M28" s="32">
        <f t="shared" si="39"/>
        <v>6.7618094695343194</v>
      </c>
      <c r="N28" s="13"/>
      <c r="O28" s="3">
        <v>2783494.54</v>
      </c>
      <c r="P28" s="50">
        <v>3938.39</v>
      </c>
      <c r="Q28" s="88">
        <f>W28</f>
        <v>139219</v>
      </c>
      <c r="R28" s="3">
        <f>O28-P28-Q28</f>
        <v>2640337.15</v>
      </c>
      <c r="S28" s="3">
        <f>R28/1000</f>
        <v>2640.3371499999998</v>
      </c>
      <c r="U28" s="136">
        <v>0</v>
      </c>
      <c r="V28" s="3">
        <v>139219</v>
      </c>
      <c r="W28" s="3">
        <f>SUM(U28:V28)</f>
        <v>139219</v>
      </c>
      <c r="Y28" s="136">
        <v>0</v>
      </c>
      <c r="Z28" s="3">
        <v>20207</v>
      </c>
      <c r="AA28" s="3">
        <f>SUM(Y28:Z28)</f>
        <v>20207</v>
      </c>
      <c r="AC28" s="3">
        <v>2613601.6</v>
      </c>
      <c r="AD28" s="3">
        <v>1926.71</v>
      </c>
      <c r="AE28" s="3">
        <v>0</v>
      </c>
      <c r="AF28" s="3">
        <f>AC28-AD28-AE28</f>
        <v>2611674.89</v>
      </c>
      <c r="AG28" s="3">
        <f>AF28/1000</f>
        <v>2611.6748900000002</v>
      </c>
      <c r="AI28" s="3">
        <v>2966597.6200000006</v>
      </c>
      <c r="AJ28" s="3">
        <v>1550</v>
      </c>
      <c r="AK28" s="3">
        <v>21705</v>
      </c>
      <c r="AL28" s="3">
        <f>AI28-AJ28-AK28</f>
        <v>2943342.6200000006</v>
      </c>
      <c r="AM28" s="3">
        <f>AL28/1000</f>
        <v>2943.3426200000004</v>
      </c>
      <c r="AO28" s="3">
        <v>3243504.4699999997</v>
      </c>
      <c r="AP28" s="3">
        <v>87484.510000000009</v>
      </c>
      <c r="AQ28" s="3">
        <v>39374.009999999995</v>
      </c>
      <c r="AR28" s="3">
        <f>AO28-AP28-AQ28</f>
        <v>3116645.95</v>
      </c>
      <c r="AS28" s="3">
        <f>AR28/1000</f>
        <v>3116.6459500000001</v>
      </c>
      <c r="AU28" s="3">
        <v>3273873.6300000004</v>
      </c>
      <c r="AV28" s="3">
        <v>2351.7600000000002</v>
      </c>
      <c r="AW28" s="3">
        <v>287754.23</v>
      </c>
      <c r="AX28" s="3">
        <f t="shared" si="40"/>
        <v>2983767.6400000006</v>
      </c>
      <c r="AY28" s="3">
        <f>AX28/1000</f>
        <v>2983.7676400000005</v>
      </c>
      <c r="BA28" s="3">
        <v>3241617.4</v>
      </c>
      <c r="BB28" s="3">
        <v>2250</v>
      </c>
      <c r="BC28" s="3">
        <v>282472.40000000002</v>
      </c>
      <c r="BD28" s="3">
        <f t="shared" si="41"/>
        <v>2956895</v>
      </c>
      <c r="BE28" s="3">
        <f>BD28/1000</f>
        <v>2956.895</v>
      </c>
      <c r="BG28" s="3">
        <v>3417509.6999999997</v>
      </c>
      <c r="BH28" s="3">
        <v>0</v>
      </c>
      <c r="BI28" s="3">
        <v>484734.69</v>
      </c>
      <c r="BJ28" s="3">
        <f t="shared" si="12"/>
        <v>2932775.01</v>
      </c>
      <c r="BK28" s="3">
        <f t="shared" si="13"/>
        <v>2932.7750099999998</v>
      </c>
      <c r="BM28" s="3">
        <v>2846225.86</v>
      </c>
      <c r="BN28" s="3">
        <v>0</v>
      </c>
      <c r="BP28" s="3">
        <f t="shared" si="28"/>
        <v>2846225.86</v>
      </c>
      <c r="BQ28" s="3">
        <f t="shared" si="29"/>
        <v>2846.22586</v>
      </c>
      <c r="BS28" s="3">
        <v>2822141.21</v>
      </c>
      <c r="BT28" s="3">
        <v>0</v>
      </c>
      <c r="BU28" s="3">
        <v>49</v>
      </c>
      <c r="BV28" s="3">
        <f t="shared" si="30"/>
        <v>2822092.21</v>
      </c>
      <c r="BW28" s="3">
        <f t="shared" si="31"/>
        <v>2822.0922099999998</v>
      </c>
      <c r="BY28" s="3">
        <v>2920947.9799999995</v>
      </c>
      <c r="BZ28" s="3">
        <v>18199.28</v>
      </c>
      <c r="CA28" s="3">
        <v>277.83999999999997</v>
      </c>
      <c r="CB28" s="3">
        <f t="shared" si="32"/>
        <v>2902470.86</v>
      </c>
      <c r="CC28" s="3">
        <f t="shared" si="33"/>
        <v>2902.4708599999999</v>
      </c>
      <c r="CE28" s="3">
        <v>3644456.7400000007</v>
      </c>
      <c r="CF28" s="3">
        <v>0</v>
      </c>
      <c r="CG28" s="3">
        <v>508090.54</v>
      </c>
      <c r="CH28" s="3">
        <f t="shared" si="48"/>
        <v>3136366.2000000007</v>
      </c>
      <c r="CI28" s="3">
        <f t="shared" si="49"/>
        <v>3136.3662000000008</v>
      </c>
      <c r="CK28" s="3">
        <v>3159266.9299999997</v>
      </c>
      <c r="CL28" s="3">
        <v>16901.09</v>
      </c>
      <c r="CM28" s="3">
        <v>0</v>
      </c>
      <c r="CN28" s="3">
        <f t="shared" si="50"/>
        <v>3142365.84</v>
      </c>
      <c r="CO28" s="3">
        <f t="shared" si="51"/>
        <v>3142.3658399999999</v>
      </c>
    </row>
    <row r="29" spans="1:93" x14ac:dyDescent="0.2">
      <c r="L29" s="32"/>
      <c r="M29" s="32"/>
      <c r="N29" s="13"/>
      <c r="P29" s="50"/>
      <c r="Q29" s="50"/>
      <c r="U29" s="136"/>
      <c r="Y29" s="136"/>
    </row>
    <row r="30" spans="1:93" x14ac:dyDescent="0.2">
      <c r="A30" s="1" t="s">
        <v>18</v>
      </c>
      <c r="B30" s="1">
        <v>221655.70614000002</v>
      </c>
      <c r="C30" s="1">
        <v>236087.23928999994</v>
      </c>
      <c r="D30" s="1">
        <v>237328.16227999996</v>
      </c>
      <c r="E30" s="1">
        <v>234516.34669999999</v>
      </c>
      <c r="F30" s="1">
        <v>241080.91913999998</v>
      </c>
      <c r="G30" s="1">
        <v>249984.87241999997</v>
      </c>
      <c r="H30" s="1">
        <v>259305.28612999999</v>
      </c>
      <c r="I30" s="1">
        <v>271199.90742999996</v>
      </c>
      <c r="J30" s="1">
        <v>278142.67426999996</v>
      </c>
      <c r="K30" s="1">
        <f t="shared" si="9"/>
        <v>289306.41705000005</v>
      </c>
      <c r="L30" s="135">
        <f t="shared" ref="L30:L34" si="52">(K30-J30)*100/J30</f>
        <v>4.0136749275528887</v>
      </c>
      <c r="M30" s="32">
        <f t="shared" ref="M30:M34" si="53">(K30-B30)*100/B30</f>
        <v>30.520626826214496</v>
      </c>
      <c r="N30" s="13"/>
      <c r="O30" s="3">
        <v>225898273.28999996</v>
      </c>
      <c r="P30" s="50">
        <v>316349.01</v>
      </c>
      <c r="Q30" s="88">
        <f>W30</f>
        <v>33050703.27</v>
      </c>
      <c r="R30" s="3">
        <f>O30-P30-Q30</f>
        <v>192531221.00999996</v>
      </c>
      <c r="S30" s="3">
        <f>R30/1000</f>
        <v>192531.22100999995</v>
      </c>
      <c r="U30" s="136">
        <v>32941497.829999998</v>
      </c>
      <c r="V30" s="3">
        <v>109205.44</v>
      </c>
      <c r="W30" s="3">
        <f>SUM(U30:V30)</f>
        <v>33050703.27</v>
      </c>
      <c r="Y30" s="136">
        <v>37656847.950000003</v>
      </c>
      <c r="Z30" s="3">
        <v>102687.16</v>
      </c>
      <c r="AA30" s="3">
        <f>SUM(Y30:Z30)</f>
        <v>37759535.109999999</v>
      </c>
      <c r="AC30" s="3">
        <v>245730891.94000018</v>
      </c>
      <c r="AD30" s="3">
        <v>237012.67</v>
      </c>
      <c r="AE30" s="3">
        <v>37656847.950000003</v>
      </c>
      <c r="AF30" s="3">
        <f>AC30-AD30-AE30</f>
        <v>207837031.32000017</v>
      </c>
      <c r="AG30" s="3">
        <f>AF30/1000</f>
        <v>207837.03132000018</v>
      </c>
      <c r="AI30" s="3">
        <v>262482047.85000002</v>
      </c>
      <c r="AJ30" s="3">
        <v>106646.37</v>
      </c>
      <c r="AK30" s="3">
        <v>40719695.340000004</v>
      </c>
      <c r="AL30" s="3">
        <f>AI30-AJ30-AK30</f>
        <v>221655706.14000002</v>
      </c>
      <c r="AM30" s="3">
        <f>AL30/1000</f>
        <v>221655.70614000002</v>
      </c>
      <c r="AO30" s="3">
        <v>273565946.29999995</v>
      </c>
      <c r="AP30" s="3">
        <v>2093648.17</v>
      </c>
      <c r="AQ30" s="3">
        <v>35385058.839999996</v>
      </c>
      <c r="AR30" s="3">
        <f>AO30-AP30-AQ30</f>
        <v>236087239.28999993</v>
      </c>
      <c r="AS30" s="3">
        <f>AR30/1000</f>
        <v>236087.23928999994</v>
      </c>
      <c r="AU30" s="3">
        <v>271448750.47999996</v>
      </c>
      <c r="AV30" s="3">
        <v>665697.5</v>
      </c>
      <c r="AW30" s="3">
        <v>33454890.699999999</v>
      </c>
      <c r="AX30" s="3">
        <f t="shared" ref="AX30:AX34" si="54">AU30-AV30-AW30</f>
        <v>237328162.27999997</v>
      </c>
      <c r="AY30" s="3">
        <f>AX30/1000</f>
        <v>237328.16227999996</v>
      </c>
      <c r="BA30" s="3">
        <v>271157766.09999996</v>
      </c>
      <c r="BB30" s="3">
        <v>815341.91999999993</v>
      </c>
      <c r="BC30" s="3">
        <v>35826077.480000004</v>
      </c>
      <c r="BD30" s="3">
        <f t="shared" ref="BD30:BD34" si="55">BA30-BB30-BC30</f>
        <v>234516346.69999993</v>
      </c>
      <c r="BE30" s="3">
        <f>BD30/1000</f>
        <v>234516.34669999994</v>
      </c>
      <c r="BG30" s="3">
        <v>277822220.81</v>
      </c>
      <c r="BH30" s="3">
        <v>319870.54000000004</v>
      </c>
      <c r="BI30" s="3">
        <v>36421431.130000003</v>
      </c>
      <c r="BJ30" s="3">
        <f t="shared" si="12"/>
        <v>241080919.13999999</v>
      </c>
      <c r="BK30" s="3">
        <f t="shared" si="13"/>
        <v>241080.91913999998</v>
      </c>
      <c r="BM30" s="3">
        <v>291939662.00999999</v>
      </c>
      <c r="BN30" s="3">
        <v>633239.73</v>
      </c>
      <c r="BO30" s="3">
        <v>41321549.859999999</v>
      </c>
      <c r="BP30" s="3">
        <f t="shared" ref="BP30" si="56">BM30-BN30-BO30</f>
        <v>249984872.41999996</v>
      </c>
      <c r="BQ30" s="3">
        <f t="shared" ref="BQ30" si="57">BP30/1000</f>
        <v>249984.87241999997</v>
      </c>
      <c r="BS30" s="3">
        <v>298749971.34999996</v>
      </c>
      <c r="BT30" s="3">
        <v>276994.89</v>
      </c>
      <c r="BU30" s="3">
        <v>39167690.329999998</v>
      </c>
      <c r="BV30" s="3">
        <f t="shared" ref="BV30" si="58">BS30-BT30-BU30</f>
        <v>259305286.13</v>
      </c>
      <c r="BW30" s="3">
        <f t="shared" ref="BW30" si="59">BV30/1000</f>
        <v>259305.28612999999</v>
      </c>
      <c r="BY30" s="3">
        <v>313863309.04999995</v>
      </c>
      <c r="BZ30" s="3">
        <v>703041.17999999993</v>
      </c>
      <c r="CA30" s="3">
        <v>41960360.439999998</v>
      </c>
      <c r="CB30" s="3">
        <f t="shared" ref="CB30" si="60">BY30-BZ30-CA30</f>
        <v>271199907.42999995</v>
      </c>
      <c r="CC30" s="3">
        <f t="shared" ref="CC30" si="61">CB30/1000</f>
        <v>271199.90742999996</v>
      </c>
      <c r="CE30" s="3">
        <v>321689947.73999995</v>
      </c>
      <c r="CF30" s="3">
        <v>580793.65</v>
      </c>
      <c r="CG30" s="3">
        <v>42966479.82</v>
      </c>
      <c r="CH30" s="3">
        <f t="shared" ref="CH30:CH34" si="62">CE30-CF30-CG30</f>
        <v>278142674.26999998</v>
      </c>
      <c r="CI30" s="3">
        <f t="shared" ref="CI30:CI34" si="63">CH30/1000</f>
        <v>278142.67426999996</v>
      </c>
      <c r="CK30" s="3">
        <v>334194831.9600001</v>
      </c>
      <c r="CL30" s="3">
        <v>905028.04</v>
      </c>
      <c r="CM30" s="3">
        <v>43983386.869999997</v>
      </c>
      <c r="CN30" s="3">
        <f t="shared" ref="CN30:CN34" si="64">CK30-CL30-CM30</f>
        <v>289306417.05000007</v>
      </c>
      <c r="CO30" s="3">
        <f t="shared" ref="CO30:CO34" si="65">CN30/1000</f>
        <v>289306.41705000005</v>
      </c>
    </row>
    <row r="31" spans="1:93" x14ac:dyDescent="0.2">
      <c r="A31" s="1" t="s">
        <v>19</v>
      </c>
      <c r="B31" s="1">
        <v>180490.27937</v>
      </c>
      <c r="C31" s="1">
        <v>186225.26088999998</v>
      </c>
      <c r="D31" s="1">
        <v>179553.31682000007</v>
      </c>
      <c r="E31" s="1">
        <v>183658.97514</v>
      </c>
      <c r="F31" s="1">
        <v>187329.29461999994</v>
      </c>
      <c r="G31" s="1">
        <v>199860.70727000001</v>
      </c>
      <c r="H31" s="1">
        <v>209306.78753999999</v>
      </c>
      <c r="I31" s="1">
        <v>213953.72748999996</v>
      </c>
      <c r="J31" s="1">
        <v>213621.54991999999</v>
      </c>
      <c r="K31" s="1">
        <f t="shared" si="9"/>
        <v>218188.05993000002</v>
      </c>
      <c r="L31" s="135">
        <f t="shared" si="52"/>
        <v>2.1376635511305664</v>
      </c>
      <c r="M31" s="32">
        <f t="shared" si="53"/>
        <v>20.886321796156469</v>
      </c>
      <c r="N31" s="13"/>
      <c r="O31" s="3">
        <v>207479581.47000003</v>
      </c>
      <c r="P31" s="50">
        <v>1159693.27</v>
      </c>
      <c r="Q31" s="88">
        <f>W31</f>
        <v>55443706.789999999</v>
      </c>
      <c r="R31" s="3">
        <f>O31-P31-Q31</f>
        <v>150876181.41000003</v>
      </c>
      <c r="S31" s="3">
        <f>R31/1000</f>
        <v>150876.18141000002</v>
      </c>
      <c r="U31" s="136">
        <v>55443706.789999999</v>
      </c>
      <c r="V31" s="3">
        <v>0</v>
      </c>
      <c r="W31" s="3">
        <f>SUM(U31:V31)</f>
        <v>55443706.789999999</v>
      </c>
      <c r="Y31" s="136">
        <v>57061689.850000001</v>
      </c>
      <c r="Z31" s="3">
        <v>0</v>
      </c>
      <c r="AA31" s="3">
        <f>SUM(Y31:Z31)</f>
        <v>57061689.850000001</v>
      </c>
      <c r="AC31" s="3">
        <v>233380042.51000002</v>
      </c>
      <c r="AD31" s="3">
        <v>1176971.1499999999</v>
      </c>
      <c r="AE31" s="3">
        <v>57061689.850000001</v>
      </c>
      <c r="AF31" s="3">
        <f>AC31-AD31-AE31</f>
        <v>175141381.51000002</v>
      </c>
      <c r="AG31" s="3">
        <f>AF31/1000</f>
        <v>175141.38151000001</v>
      </c>
      <c r="AI31" s="3">
        <v>237994126.12</v>
      </c>
      <c r="AJ31" s="3">
        <v>41938.97</v>
      </c>
      <c r="AK31" s="3">
        <v>57461907.780000001</v>
      </c>
      <c r="AL31" s="3">
        <f>AI31-AJ31-AK31</f>
        <v>180490279.37</v>
      </c>
      <c r="AM31" s="3">
        <f>AL31/1000</f>
        <v>180490.27937</v>
      </c>
      <c r="AO31" s="3">
        <v>241835253.71999997</v>
      </c>
      <c r="AP31" s="3">
        <v>223257.59999999998</v>
      </c>
      <c r="AQ31" s="3">
        <v>55386735.229999997</v>
      </c>
      <c r="AR31" s="3">
        <f>AO31-AP31-AQ31</f>
        <v>186225260.88999999</v>
      </c>
      <c r="AS31" s="3">
        <f>AR31/1000</f>
        <v>186225.26088999998</v>
      </c>
      <c r="AU31" s="3">
        <v>227703401.53000003</v>
      </c>
      <c r="AV31" s="3">
        <v>1068209.8499999999</v>
      </c>
      <c r="AW31" s="3">
        <v>47081874.859999999</v>
      </c>
      <c r="AX31" s="3">
        <f t="shared" si="54"/>
        <v>179553316.82000005</v>
      </c>
      <c r="AY31" s="3">
        <f>AX31/1000</f>
        <v>179553.31682000007</v>
      </c>
      <c r="BA31" s="3">
        <v>232845808.73999998</v>
      </c>
      <c r="BB31" s="3">
        <v>481308.5</v>
      </c>
      <c r="BC31" s="3">
        <v>48705525.100000001</v>
      </c>
      <c r="BD31" s="3">
        <f t="shared" si="55"/>
        <v>183658975.13999999</v>
      </c>
      <c r="BE31" s="3">
        <f>BD31/1000</f>
        <v>183658.97514</v>
      </c>
      <c r="BG31" s="3">
        <v>236235281.90999994</v>
      </c>
      <c r="BH31" s="3">
        <v>260298.40999999997</v>
      </c>
      <c r="BI31" s="3">
        <v>48645688.880000003</v>
      </c>
      <c r="BJ31" s="3">
        <f t="shared" si="12"/>
        <v>187329294.61999995</v>
      </c>
      <c r="BK31" s="3">
        <f t="shared" si="13"/>
        <v>187329.29461999994</v>
      </c>
      <c r="BM31" s="3">
        <v>252488431.23000002</v>
      </c>
      <c r="BN31" s="3">
        <v>237418.28</v>
      </c>
      <c r="BO31" s="3">
        <v>52390305.68</v>
      </c>
      <c r="BP31" s="3">
        <f t="shared" si="28"/>
        <v>199860707.27000001</v>
      </c>
      <c r="BQ31" s="3">
        <f t="shared" si="29"/>
        <v>199860.70727000001</v>
      </c>
      <c r="BS31" s="3">
        <v>266302823.72</v>
      </c>
      <c r="BT31" s="3">
        <v>205180.77</v>
      </c>
      <c r="BU31" s="3">
        <v>56790855.409999996</v>
      </c>
      <c r="BV31" s="3">
        <f t="shared" si="30"/>
        <v>209306787.53999999</v>
      </c>
      <c r="BW31" s="3">
        <f t="shared" si="31"/>
        <v>209306.78753999999</v>
      </c>
      <c r="BY31" s="3">
        <v>268485646.05999994</v>
      </c>
      <c r="BZ31" s="3">
        <v>149116.28999999998</v>
      </c>
      <c r="CA31" s="3">
        <v>54382802.280000001</v>
      </c>
      <c r="CB31" s="3">
        <f t="shared" si="32"/>
        <v>213953727.48999995</v>
      </c>
      <c r="CC31" s="3">
        <f t="shared" si="33"/>
        <v>213953.72748999996</v>
      </c>
      <c r="CE31" s="3">
        <v>267203278.13</v>
      </c>
      <c r="CF31" s="3">
        <v>171579.77</v>
      </c>
      <c r="CG31" s="3">
        <v>53410148.439999998</v>
      </c>
      <c r="CH31" s="3">
        <f t="shared" si="62"/>
        <v>213621549.91999999</v>
      </c>
      <c r="CI31" s="3">
        <f t="shared" si="63"/>
        <v>213621.54991999999</v>
      </c>
      <c r="CK31" s="3">
        <v>275086468.18000001</v>
      </c>
      <c r="CL31" s="3">
        <v>172377.8</v>
      </c>
      <c r="CM31" s="3">
        <v>56726030.450000003</v>
      </c>
      <c r="CN31" s="3">
        <f t="shared" si="64"/>
        <v>218188059.93000001</v>
      </c>
      <c r="CO31" s="3">
        <f t="shared" si="65"/>
        <v>218188.05993000002</v>
      </c>
    </row>
    <row r="32" spans="1:93" x14ac:dyDescent="0.2">
      <c r="A32" s="1" t="s">
        <v>20</v>
      </c>
      <c r="B32" s="1">
        <v>7828.1399200000005</v>
      </c>
      <c r="C32" s="1">
        <v>8630.5812299999998</v>
      </c>
      <c r="D32" s="1">
        <v>8777.9841000000015</v>
      </c>
      <c r="E32" s="1">
        <v>8065.1531599999998</v>
      </c>
      <c r="F32" s="1">
        <v>8299.0315200000005</v>
      </c>
      <c r="G32" s="1">
        <v>8240.2152300000034</v>
      </c>
      <c r="H32" s="1">
        <v>8845.4606899999999</v>
      </c>
      <c r="I32" s="1">
        <v>8742.9334599999984</v>
      </c>
      <c r="J32" s="1">
        <v>8587.4478400000007</v>
      </c>
      <c r="K32" s="1">
        <f t="shared" si="9"/>
        <v>9176.2314399999996</v>
      </c>
      <c r="L32" s="135">
        <f t="shared" si="52"/>
        <v>6.8563281078397651</v>
      </c>
      <c r="M32" s="32">
        <f t="shared" si="53"/>
        <v>17.221096375088798</v>
      </c>
      <c r="N32" s="13"/>
      <c r="O32" s="3">
        <v>7323127.6900000004</v>
      </c>
      <c r="P32" s="50">
        <v>14624.49</v>
      </c>
      <c r="Q32" s="88">
        <f>W32</f>
        <v>781392.16</v>
      </c>
      <c r="R32" s="3">
        <f>O32-P32-Q32</f>
        <v>6527111.04</v>
      </c>
      <c r="S32" s="3">
        <f>R32/1000</f>
        <v>6527.1110399999998</v>
      </c>
      <c r="U32" s="136">
        <v>0</v>
      </c>
      <c r="V32" s="3">
        <v>781392.16</v>
      </c>
      <c r="W32" s="3">
        <f>SUM(U32:V32)</f>
        <v>781392.16</v>
      </c>
      <c r="Y32" s="136">
        <v>699281.7</v>
      </c>
      <c r="Z32" s="3">
        <v>0</v>
      </c>
      <c r="AA32" s="3">
        <f>SUM(Y32:Z32)</f>
        <v>699281.7</v>
      </c>
      <c r="AC32" s="3">
        <v>8083710.6600000001</v>
      </c>
      <c r="AD32" s="3">
        <v>18685.36</v>
      </c>
      <c r="AE32" s="3">
        <v>699281.7</v>
      </c>
      <c r="AF32" s="3">
        <f>AC32-AD32-AE32</f>
        <v>7365743.5999999996</v>
      </c>
      <c r="AG32" s="3">
        <f>AF32/1000</f>
        <v>7365.7435999999998</v>
      </c>
      <c r="AI32" s="3">
        <v>8494346.3200000003</v>
      </c>
      <c r="AJ32" s="3">
        <v>69620.11</v>
      </c>
      <c r="AK32" s="3">
        <v>596586.29</v>
      </c>
      <c r="AL32" s="3">
        <f>AI32-AJ32-AK32</f>
        <v>7828139.9200000009</v>
      </c>
      <c r="AM32" s="3">
        <f>AL32/1000</f>
        <v>7828.1399200000005</v>
      </c>
      <c r="AO32" s="3">
        <v>9186900.75</v>
      </c>
      <c r="AP32" s="3">
        <v>58012.51</v>
      </c>
      <c r="AQ32" s="3">
        <v>498307.01</v>
      </c>
      <c r="AR32" s="3">
        <f>AO32-AP32-AQ32</f>
        <v>8630581.2300000004</v>
      </c>
      <c r="AS32" s="3">
        <f>AR32/1000</f>
        <v>8630.5812299999998</v>
      </c>
      <c r="AU32" s="3">
        <v>9415187.1500000022</v>
      </c>
      <c r="AV32" s="3">
        <v>30213.59</v>
      </c>
      <c r="AW32" s="3">
        <v>606989.46</v>
      </c>
      <c r="AX32" s="3">
        <f t="shared" si="54"/>
        <v>8777984.1000000015</v>
      </c>
      <c r="AY32" s="3">
        <f>AX32/1000</f>
        <v>8777.9841000000015</v>
      </c>
      <c r="BA32" s="3">
        <v>8552830.6699999999</v>
      </c>
      <c r="BB32" s="3">
        <v>21375.14</v>
      </c>
      <c r="BC32" s="3">
        <v>466302.37</v>
      </c>
      <c r="BD32" s="3">
        <f t="shared" si="55"/>
        <v>8065153.1599999992</v>
      </c>
      <c r="BE32" s="3">
        <f>BD32/1000</f>
        <v>8065.1531599999989</v>
      </c>
      <c r="BG32" s="3">
        <v>8714871.3499999996</v>
      </c>
      <c r="BH32" s="3">
        <v>44334.67</v>
      </c>
      <c r="BI32" s="3">
        <v>371505.16</v>
      </c>
      <c r="BJ32" s="3">
        <f t="shared" si="12"/>
        <v>8299031.5199999996</v>
      </c>
      <c r="BK32" s="3">
        <f t="shared" si="13"/>
        <v>8299.0315200000005</v>
      </c>
      <c r="BM32" s="3">
        <v>8516973.6900000032</v>
      </c>
      <c r="BN32" s="3">
        <v>7290.36</v>
      </c>
      <c r="BO32" s="3">
        <v>269468.09999999998</v>
      </c>
      <c r="BP32" s="3">
        <f t="shared" si="28"/>
        <v>8240215.2300000042</v>
      </c>
      <c r="BQ32" s="3">
        <f t="shared" si="29"/>
        <v>8240.2152300000034</v>
      </c>
      <c r="BS32" s="3">
        <v>9172431.5499999989</v>
      </c>
      <c r="BT32" s="3">
        <v>27235.94</v>
      </c>
      <c r="BU32" s="3">
        <v>299734.92</v>
      </c>
      <c r="BV32" s="3">
        <f t="shared" si="30"/>
        <v>8845460.6899999995</v>
      </c>
      <c r="BW32" s="3">
        <f t="shared" si="31"/>
        <v>8845.4606899999999</v>
      </c>
      <c r="BY32" s="3">
        <v>9030597.4199999999</v>
      </c>
      <c r="BZ32" s="3">
        <v>62476.479999999996</v>
      </c>
      <c r="CA32" s="3">
        <v>225187.48</v>
      </c>
      <c r="CB32" s="3">
        <f t="shared" si="32"/>
        <v>8742933.459999999</v>
      </c>
      <c r="CC32" s="3">
        <f t="shared" si="33"/>
        <v>8742.9334599999984</v>
      </c>
      <c r="CE32" s="3">
        <v>9383087.4000000004</v>
      </c>
      <c r="CF32" s="3">
        <v>40939.730000000003</v>
      </c>
      <c r="CG32" s="3">
        <v>754699.83000000007</v>
      </c>
      <c r="CH32" s="3">
        <f t="shared" si="62"/>
        <v>8587447.8399999999</v>
      </c>
      <c r="CI32" s="3">
        <f t="shared" si="63"/>
        <v>8587.4478400000007</v>
      </c>
      <c r="CK32" s="3">
        <v>9650945.4100000001</v>
      </c>
      <c r="CL32" s="3">
        <v>2566</v>
      </c>
      <c r="CM32" s="3">
        <v>472147.97</v>
      </c>
      <c r="CN32" s="3">
        <f t="shared" si="64"/>
        <v>9176231.4399999995</v>
      </c>
      <c r="CO32" s="3">
        <f t="shared" si="65"/>
        <v>9176.2314399999996</v>
      </c>
    </row>
    <row r="33" spans="1:93" x14ac:dyDescent="0.2">
      <c r="A33" s="1" t="s">
        <v>21</v>
      </c>
      <c r="B33" s="1">
        <v>17527.138019999999</v>
      </c>
      <c r="C33" s="1">
        <v>20181.464640000002</v>
      </c>
      <c r="D33" s="1">
        <v>18741.359399999994</v>
      </c>
      <c r="E33" s="1">
        <v>18856.840349999999</v>
      </c>
      <c r="F33" s="1">
        <v>18951.802849999996</v>
      </c>
      <c r="G33" s="1">
        <v>19619.346479999997</v>
      </c>
      <c r="H33" s="1">
        <v>19265.871199999998</v>
      </c>
      <c r="I33" s="1">
        <v>19152.713719999996</v>
      </c>
      <c r="J33" s="1">
        <v>20254.949389999998</v>
      </c>
      <c r="K33" s="1">
        <f t="shared" si="9"/>
        <v>20769.417969999999</v>
      </c>
      <c r="L33" s="135">
        <f t="shared" si="52"/>
        <v>2.5399647764807409</v>
      </c>
      <c r="M33" s="32">
        <f t="shared" si="53"/>
        <v>18.498627364606104</v>
      </c>
      <c r="N33" s="13"/>
      <c r="O33" s="3">
        <v>17926252.789999999</v>
      </c>
      <c r="P33" s="50">
        <v>58600</v>
      </c>
      <c r="Q33" s="88">
        <f>W33</f>
        <v>2269863.7400000002</v>
      </c>
      <c r="R33" s="3">
        <f>O33-P33-Q33</f>
        <v>15597789.049999999</v>
      </c>
      <c r="S33" s="3">
        <f>R33/1000</f>
        <v>15597.789049999999</v>
      </c>
      <c r="U33" s="136">
        <v>1746423.61</v>
      </c>
      <c r="V33" s="3">
        <v>523440.13</v>
      </c>
      <c r="W33" s="3">
        <f>SUM(U33:V33)</f>
        <v>2269863.7400000002</v>
      </c>
      <c r="Y33" s="136">
        <v>1360022.76</v>
      </c>
      <c r="Z33" s="3">
        <v>93244.35</v>
      </c>
      <c r="AA33" s="3">
        <f>SUM(Y33:Z33)</f>
        <v>1453267.11</v>
      </c>
      <c r="AC33" s="3">
        <v>17556257.300000001</v>
      </c>
      <c r="AD33" s="3">
        <v>0</v>
      </c>
      <c r="AE33" s="3">
        <v>1360022.76</v>
      </c>
      <c r="AF33" s="3">
        <f>AC33-AD33-AE33</f>
        <v>16196234.540000001</v>
      </c>
      <c r="AG33" s="3">
        <f>AF33/1000</f>
        <v>16196.234540000001</v>
      </c>
      <c r="AI33" s="3">
        <v>19316980.670000002</v>
      </c>
      <c r="AJ33" s="3">
        <v>23898.85</v>
      </c>
      <c r="AK33" s="3">
        <v>1765943.8</v>
      </c>
      <c r="AL33" s="3">
        <f>AI33-AJ33-AK33</f>
        <v>17527138.02</v>
      </c>
      <c r="AM33" s="3">
        <f>AL33/1000</f>
        <v>17527.138019999999</v>
      </c>
      <c r="AO33" s="3">
        <v>21678078.030000001</v>
      </c>
      <c r="AP33" s="3">
        <v>28177.85</v>
      </c>
      <c r="AQ33" s="3">
        <v>1468435.54</v>
      </c>
      <c r="AR33" s="3">
        <f>AO33-AP33-AQ33</f>
        <v>20181464.640000001</v>
      </c>
      <c r="AS33" s="3">
        <f>AR33/1000</f>
        <v>20181.464640000002</v>
      </c>
      <c r="AU33" s="3">
        <v>20161962.659999996</v>
      </c>
      <c r="AV33" s="3">
        <v>9049</v>
      </c>
      <c r="AW33" s="3">
        <v>1411554.26</v>
      </c>
      <c r="AX33" s="3">
        <f t="shared" si="54"/>
        <v>18741359.399999995</v>
      </c>
      <c r="AY33" s="3">
        <f>AX33/1000</f>
        <v>18741.359399999994</v>
      </c>
      <c r="BA33" s="3">
        <v>20212136.580000006</v>
      </c>
      <c r="BB33" s="3">
        <v>6730</v>
      </c>
      <c r="BC33" s="3">
        <v>1348566.23</v>
      </c>
      <c r="BD33" s="3">
        <f t="shared" si="55"/>
        <v>18856840.350000005</v>
      </c>
      <c r="BE33" s="3">
        <f>BD33/1000</f>
        <v>18856.840350000006</v>
      </c>
      <c r="BG33" s="3">
        <v>20445920.469999999</v>
      </c>
      <c r="BH33" s="3">
        <v>0</v>
      </c>
      <c r="BI33" s="3">
        <v>1494117.62</v>
      </c>
      <c r="BJ33" s="3">
        <f t="shared" si="12"/>
        <v>18951802.849999998</v>
      </c>
      <c r="BK33" s="3">
        <f t="shared" si="13"/>
        <v>18951.802849999996</v>
      </c>
      <c r="BM33" s="3">
        <v>21021940.509999998</v>
      </c>
      <c r="BN33" s="3">
        <v>0</v>
      </c>
      <c r="BO33" s="3">
        <v>1402594.03</v>
      </c>
      <c r="BP33" s="3">
        <f t="shared" si="28"/>
        <v>19619346.479999997</v>
      </c>
      <c r="BQ33" s="3">
        <f t="shared" si="29"/>
        <v>19619.346479999997</v>
      </c>
      <c r="BS33" s="3">
        <v>21117660.16</v>
      </c>
      <c r="BT33" s="3">
        <v>0</v>
      </c>
      <c r="BU33" s="3">
        <v>1851788.9600000002</v>
      </c>
      <c r="BV33" s="3">
        <f t="shared" si="30"/>
        <v>19265871.199999999</v>
      </c>
      <c r="BW33" s="3">
        <f t="shared" si="31"/>
        <v>19265.871199999998</v>
      </c>
      <c r="BY33" s="3">
        <v>21322084.249999996</v>
      </c>
      <c r="BZ33" s="3">
        <v>0</v>
      </c>
      <c r="CA33" s="3">
        <v>2169370.5300000003</v>
      </c>
      <c r="CB33" s="3">
        <f t="shared" si="32"/>
        <v>19152713.719999995</v>
      </c>
      <c r="CC33" s="3">
        <f t="shared" si="33"/>
        <v>19152.713719999996</v>
      </c>
      <c r="CE33" s="3">
        <v>22097267.339999996</v>
      </c>
      <c r="CF33" s="3">
        <v>0</v>
      </c>
      <c r="CG33" s="3">
        <v>1842317.9500000002</v>
      </c>
      <c r="CH33" s="3">
        <f t="shared" si="62"/>
        <v>20254949.389999997</v>
      </c>
      <c r="CI33" s="3">
        <f t="shared" si="63"/>
        <v>20254.949389999998</v>
      </c>
      <c r="CK33" s="3">
        <v>22246812.469999999</v>
      </c>
      <c r="CL33" s="3">
        <v>0</v>
      </c>
      <c r="CM33" s="3">
        <v>1477394.5</v>
      </c>
      <c r="CN33" s="3">
        <f t="shared" si="64"/>
        <v>20769417.969999999</v>
      </c>
      <c r="CO33" s="3">
        <f t="shared" si="65"/>
        <v>20769.417969999999</v>
      </c>
    </row>
    <row r="34" spans="1:93" x14ac:dyDescent="0.2">
      <c r="A34" s="1" t="s">
        <v>22</v>
      </c>
      <c r="B34" s="1">
        <v>3241.2387299999996</v>
      </c>
      <c r="C34" s="1">
        <v>3579.9817000000003</v>
      </c>
      <c r="D34" s="1">
        <v>3341.6580300000001</v>
      </c>
      <c r="E34" s="1">
        <v>3376.4919799999998</v>
      </c>
      <c r="F34" s="1">
        <v>3288.1508900000008</v>
      </c>
      <c r="G34" s="1">
        <v>4176.0954099999999</v>
      </c>
      <c r="H34" s="1">
        <v>4073.2893499999996</v>
      </c>
      <c r="I34" s="1">
        <v>4293.6135899999999</v>
      </c>
      <c r="J34" s="1">
        <v>4141.3352599999989</v>
      </c>
      <c r="K34" s="1">
        <f t="shared" si="9"/>
        <v>4473.3114100000012</v>
      </c>
      <c r="L34" s="135">
        <f t="shared" si="52"/>
        <v>8.016162159254943</v>
      </c>
      <c r="M34" s="32">
        <f t="shared" si="53"/>
        <v>38.012401511690001</v>
      </c>
      <c r="N34" s="13"/>
      <c r="O34" s="3">
        <v>2701041.16</v>
      </c>
      <c r="P34" s="50">
        <v>2254.2199999999998</v>
      </c>
      <c r="Q34" s="88">
        <f>W34</f>
        <v>0</v>
      </c>
      <c r="R34" s="3">
        <f>O34-P34-Q34</f>
        <v>2698786.94</v>
      </c>
      <c r="S34" s="3">
        <f>R34/1000</f>
        <v>2698.78694</v>
      </c>
      <c r="U34" s="136">
        <v>0</v>
      </c>
      <c r="V34" s="3">
        <v>0</v>
      </c>
      <c r="W34" s="3">
        <f>SUM(U34:V34)</f>
        <v>0</v>
      </c>
      <c r="Y34" s="136">
        <v>0</v>
      </c>
      <c r="Z34" s="3">
        <v>0</v>
      </c>
      <c r="AA34" s="3">
        <f>SUM(Y34:Z34)</f>
        <v>0</v>
      </c>
      <c r="AC34" s="3">
        <v>3116864.84</v>
      </c>
      <c r="AD34" s="3">
        <v>2192.34</v>
      </c>
      <c r="AE34" s="3">
        <v>0</v>
      </c>
      <c r="AF34" s="3">
        <f>AC34-AD34-AE34</f>
        <v>3114672.5</v>
      </c>
      <c r="AG34" s="3">
        <f>AF34/1000</f>
        <v>3114.6725000000001</v>
      </c>
      <c r="AI34" s="3">
        <v>3242965.4799999995</v>
      </c>
      <c r="AJ34" s="3">
        <v>1726.75</v>
      </c>
      <c r="AK34" s="3">
        <v>0</v>
      </c>
      <c r="AL34" s="3">
        <f>AI34-AJ34-AK34</f>
        <v>3241238.7299999995</v>
      </c>
      <c r="AM34" s="3">
        <f>AL34/1000</f>
        <v>3241.2387299999996</v>
      </c>
      <c r="AO34" s="3">
        <v>3617295.8200000003</v>
      </c>
      <c r="AP34" s="3">
        <v>37314.120000000003</v>
      </c>
      <c r="AQ34" s="3">
        <v>0</v>
      </c>
      <c r="AR34" s="3">
        <f>AO34-AP34-AQ34</f>
        <v>3579981.7</v>
      </c>
      <c r="AS34" s="3">
        <f>AR34/1000</f>
        <v>3579.9817000000003</v>
      </c>
      <c r="AU34" s="3">
        <v>3341658.0300000003</v>
      </c>
      <c r="AV34" s="3">
        <v>0</v>
      </c>
      <c r="AW34" s="3">
        <v>0</v>
      </c>
      <c r="AX34" s="3">
        <f t="shared" si="54"/>
        <v>3341658.0300000003</v>
      </c>
      <c r="AY34" s="3">
        <f>AX34/1000</f>
        <v>3341.6580300000001</v>
      </c>
      <c r="BA34" s="3">
        <v>3395156.5</v>
      </c>
      <c r="BB34" s="3">
        <v>5164.5200000000004</v>
      </c>
      <c r="BC34" s="3">
        <v>13500</v>
      </c>
      <c r="BD34" s="3">
        <f t="shared" si="55"/>
        <v>3376491.98</v>
      </c>
      <c r="BE34" s="3">
        <f>BD34/1000</f>
        <v>3376.4919799999998</v>
      </c>
      <c r="BG34" s="3">
        <v>3990746.5100000002</v>
      </c>
      <c r="BH34" s="3">
        <v>9105.4</v>
      </c>
      <c r="BI34" s="3">
        <v>693490.22</v>
      </c>
      <c r="BJ34" s="3">
        <f t="shared" si="12"/>
        <v>3288150.8900000006</v>
      </c>
      <c r="BK34" s="3">
        <f t="shared" si="13"/>
        <v>3288.1508900000008</v>
      </c>
      <c r="BM34" s="3">
        <v>4177659.7099999995</v>
      </c>
      <c r="BN34" s="3">
        <v>1564.3</v>
      </c>
      <c r="BP34" s="3">
        <f t="shared" si="28"/>
        <v>4176095.4099999997</v>
      </c>
      <c r="BQ34" s="3">
        <f t="shared" si="29"/>
        <v>4176.0954099999999</v>
      </c>
      <c r="BS34" s="3">
        <v>4189285.36</v>
      </c>
      <c r="BT34" s="3">
        <v>9704.39</v>
      </c>
      <c r="BU34" s="3">
        <v>106291.62</v>
      </c>
      <c r="BV34" s="3">
        <f t="shared" si="30"/>
        <v>4073289.3499999996</v>
      </c>
      <c r="BW34" s="3">
        <f t="shared" si="31"/>
        <v>4073.2893499999996</v>
      </c>
      <c r="BY34" s="3">
        <v>4382618.5999999996</v>
      </c>
      <c r="BZ34" s="3">
        <v>8327.81</v>
      </c>
      <c r="CA34" s="3">
        <v>80677.2</v>
      </c>
      <c r="CB34" s="3">
        <f t="shared" si="32"/>
        <v>4293613.59</v>
      </c>
      <c r="CC34" s="3">
        <f t="shared" si="33"/>
        <v>4293.6135899999999</v>
      </c>
      <c r="CE34" s="3">
        <v>4190981.7399999993</v>
      </c>
      <c r="CF34" s="3">
        <v>1419.98</v>
      </c>
      <c r="CG34" s="3">
        <v>48226.5</v>
      </c>
      <c r="CH34" s="3">
        <f t="shared" si="62"/>
        <v>4141335.2599999993</v>
      </c>
      <c r="CI34" s="3">
        <f t="shared" si="63"/>
        <v>4141.3352599999989</v>
      </c>
      <c r="CK34" s="3">
        <v>4510477.330000001</v>
      </c>
      <c r="CL34" s="3">
        <v>37165.919999999998</v>
      </c>
      <c r="CM34" s="3">
        <v>0</v>
      </c>
      <c r="CN34" s="3">
        <f t="shared" si="64"/>
        <v>4473311.4100000011</v>
      </c>
      <c r="CO34" s="3">
        <f t="shared" si="65"/>
        <v>4473.3114100000012</v>
      </c>
    </row>
    <row r="35" spans="1:93" x14ac:dyDescent="0.2">
      <c r="L35" s="32"/>
      <c r="M35" s="32"/>
      <c r="N35" s="13"/>
      <c r="P35" s="50"/>
      <c r="Q35" s="50"/>
      <c r="U35" s="136"/>
      <c r="Y35" s="136"/>
    </row>
    <row r="36" spans="1:93" x14ac:dyDescent="0.2">
      <c r="A36" s="1" t="s">
        <v>23</v>
      </c>
      <c r="B36" s="1">
        <v>3653.0369599999995</v>
      </c>
      <c r="C36" s="1">
        <v>4633.2354000000005</v>
      </c>
      <c r="D36" s="1">
        <v>4339.52358</v>
      </c>
      <c r="E36" s="1">
        <v>4278.6241799999998</v>
      </c>
      <c r="F36" s="1">
        <v>4311.2220299999999</v>
      </c>
      <c r="G36" s="1">
        <v>4401.5468700000001</v>
      </c>
      <c r="H36" s="1">
        <v>4169.1943300000003</v>
      </c>
      <c r="I36" s="1">
        <v>4901.3269</v>
      </c>
      <c r="J36" s="1">
        <v>5075.8019800000002</v>
      </c>
      <c r="K36" s="1">
        <f t="shared" si="9"/>
        <v>5061.8942900000011</v>
      </c>
      <c r="L36" s="135">
        <f t="shared" ref="L36:L39" si="66">(K36-J36)*100/J36</f>
        <v>-0.27399985371373947</v>
      </c>
      <c r="M36" s="32">
        <f t="shared" ref="M36:M39" si="67">(K36-B36)*100/B36</f>
        <v>38.566741739180259</v>
      </c>
      <c r="N36" s="13"/>
      <c r="O36" s="3">
        <v>3503793.27</v>
      </c>
      <c r="P36" s="50">
        <v>126369.67</v>
      </c>
      <c r="Q36" s="88">
        <f>W36</f>
        <v>0</v>
      </c>
      <c r="R36" s="3">
        <f>O36-P36-Q36</f>
        <v>3377423.6</v>
      </c>
      <c r="S36" s="3">
        <f>R36/1000</f>
        <v>3377.4236000000001</v>
      </c>
      <c r="U36" s="136">
        <v>0</v>
      </c>
      <c r="V36" s="3">
        <v>0</v>
      </c>
      <c r="W36" s="3">
        <f>SUM(U36:V36)</f>
        <v>0</v>
      </c>
      <c r="Y36" s="136">
        <v>50855</v>
      </c>
      <c r="Z36" s="3">
        <v>0</v>
      </c>
      <c r="AA36" s="3">
        <f>SUM(Y36:Z36)</f>
        <v>50855</v>
      </c>
      <c r="AC36" s="3">
        <v>3658301.6</v>
      </c>
      <c r="AD36" s="3">
        <v>28326.91</v>
      </c>
      <c r="AE36" s="3">
        <v>50855</v>
      </c>
      <c r="AF36" s="3">
        <f>AC36-AD36-AE36</f>
        <v>3579119.69</v>
      </c>
      <c r="AG36" s="3">
        <f>AF36/1000</f>
        <v>3579.11969</v>
      </c>
      <c r="AI36" s="3">
        <v>3794012.0499999993</v>
      </c>
      <c r="AJ36" s="3">
        <v>90560.69</v>
      </c>
      <c r="AK36" s="3">
        <v>50414.400000000001</v>
      </c>
      <c r="AL36" s="3">
        <f>AI36-AJ36-AK36</f>
        <v>3653036.9599999995</v>
      </c>
      <c r="AM36" s="3">
        <f>AL36/1000</f>
        <v>3653.0369599999995</v>
      </c>
      <c r="AO36" s="3">
        <v>4653886.1900000004</v>
      </c>
      <c r="AP36" s="3">
        <v>20650.790000000005</v>
      </c>
      <c r="AQ36" s="3">
        <v>0</v>
      </c>
      <c r="AR36" s="3">
        <f>AO36-AP36-AQ36</f>
        <v>4633235.4000000004</v>
      </c>
      <c r="AS36" s="3">
        <f>AR36/1000</f>
        <v>4633.2354000000005</v>
      </c>
      <c r="AU36" s="3">
        <v>4440960.7300000004</v>
      </c>
      <c r="AV36" s="3">
        <v>99878.15</v>
      </c>
      <c r="AW36" s="3">
        <v>1559</v>
      </c>
      <c r="AX36" s="3">
        <f t="shared" ref="AX36:AX39" si="68">AU36-AV36-AW36</f>
        <v>4339523.58</v>
      </c>
      <c r="AY36" s="3">
        <f>AX36/1000</f>
        <v>4339.52358</v>
      </c>
      <c r="BA36" s="3">
        <v>4290098.9000000004</v>
      </c>
      <c r="BB36" s="3">
        <v>10849.720000000001</v>
      </c>
      <c r="BC36" s="3">
        <v>625</v>
      </c>
      <c r="BD36" s="3">
        <f t="shared" ref="BD36:BD39" si="69">BA36-BB36-BC36</f>
        <v>4278624.1800000006</v>
      </c>
      <c r="BE36" s="3">
        <f>BD36/1000</f>
        <v>4278.6241800000007</v>
      </c>
      <c r="BG36" s="3">
        <v>4316395.75</v>
      </c>
      <c r="BH36" s="3">
        <v>5026.72</v>
      </c>
      <c r="BI36" s="3">
        <v>147</v>
      </c>
      <c r="BJ36" s="3">
        <f t="shared" si="12"/>
        <v>4311222.03</v>
      </c>
      <c r="BK36" s="3">
        <f t="shared" si="13"/>
        <v>4311.2220299999999</v>
      </c>
      <c r="BM36" s="3">
        <v>4414859.54</v>
      </c>
      <c r="BN36" s="3">
        <v>13312.67</v>
      </c>
      <c r="BP36" s="3">
        <f t="shared" ref="BP36" si="70">BM36-BN36-BO36</f>
        <v>4401546.87</v>
      </c>
      <c r="BQ36" s="3">
        <f t="shared" ref="BQ36" si="71">BP36/1000</f>
        <v>4401.5468700000001</v>
      </c>
      <c r="BS36" s="3">
        <v>4173592.83</v>
      </c>
      <c r="BT36" s="3">
        <v>4098.2199999999993</v>
      </c>
      <c r="BU36" s="3">
        <v>300.27999999999997</v>
      </c>
      <c r="BV36" s="3">
        <f t="shared" ref="BV36" si="72">BS36-BT36-BU36</f>
        <v>4169194.33</v>
      </c>
      <c r="BW36" s="3">
        <f t="shared" ref="BW36" si="73">BV36/1000</f>
        <v>4169.1943300000003</v>
      </c>
      <c r="BY36" s="3">
        <v>4915055.74</v>
      </c>
      <c r="BZ36" s="3">
        <v>12105.04</v>
      </c>
      <c r="CA36" s="3">
        <v>1623.8</v>
      </c>
      <c r="CB36" s="3">
        <f t="shared" ref="CB36" si="74">BY36-BZ36-CA36</f>
        <v>4901326.9000000004</v>
      </c>
      <c r="CC36" s="3">
        <f t="shared" ref="CC36" si="75">CB36/1000</f>
        <v>4901.3269</v>
      </c>
      <c r="CE36" s="3">
        <v>5096544.99</v>
      </c>
      <c r="CF36" s="3">
        <v>20630.009999999998</v>
      </c>
      <c r="CG36" s="3">
        <v>113</v>
      </c>
      <c r="CH36" s="3">
        <f t="shared" ref="CH36:CH39" si="76">CE36-CF36-CG36</f>
        <v>5075801.9800000004</v>
      </c>
      <c r="CI36" s="3">
        <f t="shared" ref="CI36:CI39" si="77">CH36/1000</f>
        <v>5075.8019800000002</v>
      </c>
      <c r="CK36" s="3">
        <v>5385292.0700000003</v>
      </c>
      <c r="CL36" s="3">
        <v>25696.720000000001</v>
      </c>
      <c r="CM36" s="3">
        <v>297701.06</v>
      </c>
      <c r="CN36" s="3">
        <f t="shared" ref="CN36:CN39" si="78">CK36-CL36-CM36</f>
        <v>5061894.290000001</v>
      </c>
      <c r="CO36" s="3">
        <f t="shared" ref="CO36:CO39" si="79">CN36/1000</f>
        <v>5061.8942900000011</v>
      </c>
    </row>
    <row r="37" spans="1:93" x14ac:dyDescent="0.2">
      <c r="A37" s="1" t="s">
        <v>24</v>
      </c>
      <c r="B37" s="1">
        <v>19880.392929999995</v>
      </c>
      <c r="C37" s="1">
        <v>21990.955880000001</v>
      </c>
      <c r="D37" s="1">
        <v>22339.9264</v>
      </c>
      <c r="E37" s="1">
        <v>21757.352760000002</v>
      </c>
      <c r="F37" s="1">
        <v>21622.597000000005</v>
      </c>
      <c r="G37" s="1">
        <v>22310.563899999994</v>
      </c>
      <c r="H37" s="1">
        <v>22263.790089999995</v>
      </c>
      <c r="I37" s="1">
        <v>22686.502449999996</v>
      </c>
      <c r="J37" s="1">
        <v>22681.60814</v>
      </c>
      <c r="K37" s="1">
        <f t="shared" si="9"/>
        <v>23617.635730000005</v>
      </c>
      <c r="L37" s="135">
        <f t="shared" si="66"/>
        <v>4.126813161670313</v>
      </c>
      <c r="M37" s="32">
        <f t="shared" si="67"/>
        <v>18.798636491537454</v>
      </c>
      <c r="N37" s="13"/>
      <c r="O37" s="3">
        <v>21182252.839999996</v>
      </c>
      <c r="P37" s="50">
        <v>31513.37</v>
      </c>
      <c r="Q37" s="88">
        <f>W37</f>
        <v>4581386</v>
      </c>
      <c r="R37" s="3">
        <f>O37-P37-Q37</f>
        <v>16569353.469999995</v>
      </c>
      <c r="S37" s="3">
        <f>R37/1000</f>
        <v>16569.353469999995</v>
      </c>
      <c r="U37" s="136">
        <v>4544396</v>
      </c>
      <c r="V37" s="3">
        <v>36990</v>
      </c>
      <c r="W37" s="3">
        <f>SUM(U37:V37)</f>
        <v>4581386</v>
      </c>
      <c r="Y37" s="136">
        <v>5274048</v>
      </c>
      <c r="Z37" s="3">
        <v>25311</v>
      </c>
      <c r="AA37" s="3">
        <f>SUM(Y37:Z37)</f>
        <v>5299359</v>
      </c>
      <c r="AC37" s="3">
        <v>24743242.049999997</v>
      </c>
      <c r="AD37" s="3">
        <v>131558</v>
      </c>
      <c r="AE37" s="3">
        <v>5274048</v>
      </c>
      <c r="AF37" s="3">
        <f>AC37-AD37-AE37</f>
        <v>19337636.049999997</v>
      </c>
      <c r="AG37" s="3">
        <f>AF37/1000</f>
        <v>19337.636049999997</v>
      </c>
      <c r="AI37" s="3">
        <v>24513185.639999997</v>
      </c>
      <c r="AJ37" s="3">
        <v>72495.86</v>
      </c>
      <c r="AK37" s="3">
        <v>4560296.8500000006</v>
      </c>
      <c r="AL37" s="3">
        <f>AI37-AJ37-AK37</f>
        <v>19880392.929999996</v>
      </c>
      <c r="AM37" s="3">
        <f>AL37/1000</f>
        <v>19880.392929999995</v>
      </c>
      <c r="AO37" s="3">
        <v>25553007.580000002</v>
      </c>
      <c r="AP37" s="3">
        <v>98434.7</v>
      </c>
      <c r="AQ37" s="3">
        <v>3463617</v>
      </c>
      <c r="AR37" s="3">
        <f>AO37-AP37-AQ37</f>
        <v>21990955.880000003</v>
      </c>
      <c r="AS37" s="3">
        <f>AR37/1000</f>
        <v>21990.955880000001</v>
      </c>
      <c r="AU37" s="3">
        <v>25115799.32</v>
      </c>
      <c r="AV37" s="3">
        <v>83866.600000000006</v>
      </c>
      <c r="AW37" s="3">
        <v>2692006.32</v>
      </c>
      <c r="AX37" s="3">
        <f t="shared" si="68"/>
        <v>22339926.399999999</v>
      </c>
      <c r="AY37" s="3">
        <f>AX37/1000</f>
        <v>22339.9264</v>
      </c>
      <c r="BA37" s="3">
        <v>24535943.150000002</v>
      </c>
      <c r="BB37" s="3">
        <v>115613.23</v>
      </c>
      <c r="BC37" s="3">
        <v>2662977.16</v>
      </c>
      <c r="BD37" s="3">
        <f t="shared" si="69"/>
        <v>21757352.760000002</v>
      </c>
      <c r="BE37" s="3">
        <f>BD37/1000</f>
        <v>21757.352760000002</v>
      </c>
      <c r="BG37" s="3">
        <v>24187332.740000002</v>
      </c>
      <c r="BH37" s="3">
        <v>46171.25</v>
      </c>
      <c r="BI37" s="3">
        <v>2518564.4899999993</v>
      </c>
      <c r="BJ37" s="3">
        <f t="shared" si="12"/>
        <v>21622597.000000004</v>
      </c>
      <c r="BK37" s="3">
        <f t="shared" si="13"/>
        <v>21622.597000000005</v>
      </c>
      <c r="BM37" s="3">
        <v>25008778.289999995</v>
      </c>
      <c r="BN37" s="3">
        <v>82135.759999999995</v>
      </c>
      <c r="BO37" s="3">
        <v>2616078.6300000004</v>
      </c>
      <c r="BP37" s="3">
        <f t="shared" si="28"/>
        <v>22310563.899999995</v>
      </c>
      <c r="BQ37" s="3">
        <f t="shared" si="29"/>
        <v>22310.563899999994</v>
      </c>
      <c r="BS37" s="3">
        <v>25570667.589999996</v>
      </c>
      <c r="BT37" s="3">
        <v>63253.27</v>
      </c>
      <c r="BU37" s="3">
        <v>3243624.23</v>
      </c>
      <c r="BV37" s="3">
        <f t="shared" si="30"/>
        <v>22263790.089999996</v>
      </c>
      <c r="BW37" s="3">
        <f t="shared" si="31"/>
        <v>22263.790089999995</v>
      </c>
      <c r="BY37" s="3">
        <v>26606741.699999996</v>
      </c>
      <c r="BZ37" s="3">
        <v>60619.360000000001</v>
      </c>
      <c r="CA37" s="3">
        <v>3859619.89</v>
      </c>
      <c r="CB37" s="3">
        <f t="shared" si="32"/>
        <v>22686502.449999996</v>
      </c>
      <c r="CC37" s="3">
        <f t="shared" si="33"/>
        <v>22686.502449999996</v>
      </c>
      <c r="CE37" s="3">
        <v>26973773.690000001</v>
      </c>
      <c r="CF37" s="3">
        <v>62728.17</v>
      </c>
      <c r="CG37" s="3">
        <v>4229437.38</v>
      </c>
      <c r="CH37" s="3">
        <f t="shared" si="76"/>
        <v>22681608.140000001</v>
      </c>
      <c r="CI37" s="3">
        <f t="shared" si="77"/>
        <v>22681.60814</v>
      </c>
      <c r="CK37" s="3">
        <v>27643451.280000005</v>
      </c>
      <c r="CL37" s="3">
        <v>58164.799999999996</v>
      </c>
      <c r="CM37" s="3">
        <v>3967650.75</v>
      </c>
      <c r="CN37" s="3">
        <f t="shared" si="78"/>
        <v>23617635.730000004</v>
      </c>
      <c r="CO37" s="3">
        <f t="shared" si="79"/>
        <v>23617.635730000005</v>
      </c>
    </row>
    <row r="38" spans="1:93" x14ac:dyDescent="0.2">
      <c r="A38" s="1" t="s">
        <v>25</v>
      </c>
      <c r="B38" s="1">
        <v>16688.208999999995</v>
      </c>
      <c r="C38" s="1">
        <v>17819.67729</v>
      </c>
      <c r="D38" s="1">
        <v>17239.035739999999</v>
      </c>
      <c r="E38" s="1">
        <v>16829.365669999999</v>
      </c>
      <c r="F38" s="1">
        <v>17153.742079999993</v>
      </c>
      <c r="G38" s="1">
        <v>17502.931949999998</v>
      </c>
      <c r="H38" s="1">
        <v>17576.75893</v>
      </c>
      <c r="I38" s="1">
        <v>18206.399089999999</v>
      </c>
      <c r="J38" s="1">
        <v>18562.851460000002</v>
      </c>
      <c r="K38" s="1">
        <f t="shared" si="9"/>
        <v>19292.645660000002</v>
      </c>
      <c r="L38" s="135">
        <f t="shared" si="66"/>
        <v>3.9314768077123867</v>
      </c>
      <c r="M38" s="32">
        <f t="shared" si="67"/>
        <v>15.606448001699928</v>
      </c>
      <c r="N38" s="13"/>
      <c r="O38" s="3">
        <v>14766710.300000001</v>
      </c>
      <c r="P38" s="50">
        <v>10586</v>
      </c>
      <c r="Q38" s="88">
        <f>W38</f>
        <v>515436.24</v>
      </c>
      <c r="R38" s="3">
        <f>O38-P38-Q38</f>
        <v>14240688.060000001</v>
      </c>
      <c r="S38" s="3">
        <f>R38/1000</f>
        <v>14240.68806</v>
      </c>
      <c r="U38" s="136">
        <v>491816.71</v>
      </c>
      <c r="V38" s="3">
        <v>23619.53</v>
      </c>
      <c r="W38" s="3">
        <f>SUM(U38:V38)</f>
        <v>515436.24</v>
      </c>
      <c r="Y38" s="136">
        <v>0</v>
      </c>
      <c r="Z38" s="3">
        <v>357901.24</v>
      </c>
      <c r="AA38" s="3">
        <f>SUM(Y38:Z38)</f>
        <v>357901.24</v>
      </c>
      <c r="AC38" s="3">
        <v>16299284.470000003</v>
      </c>
      <c r="AD38" s="3">
        <v>4447.13</v>
      </c>
      <c r="AE38" s="3">
        <v>0</v>
      </c>
      <c r="AF38" s="3">
        <f>AC38-AD38-AE38</f>
        <v>16294837.340000002</v>
      </c>
      <c r="AG38" s="3">
        <f>AF38/1000</f>
        <v>16294.837340000002</v>
      </c>
      <c r="AI38" s="3">
        <v>16890964.669999998</v>
      </c>
      <c r="AJ38" s="3">
        <v>27654.21</v>
      </c>
      <c r="AK38" s="3">
        <v>175101.46</v>
      </c>
      <c r="AL38" s="3">
        <f>AI38-AJ38-AK38</f>
        <v>16688208.999999996</v>
      </c>
      <c r="AM38" s="3">
        <f>AL38/1000</f>
        <v>16688.208999999995</v>
      </c>
      <c r="AO38" s="3">
        <v>18512337.649999999</v>
      </c>
      <c r="AP38" s="3">
        <v>65625.62</v>
      </c>
      <c r="AQ38" s="3">
        <v>627034.74</v>
      </c>
      <c r="AR38" s="3">
        <f>AO38-AP38-AQ38</f>
        <v>17819677.289999999</v>
      </c>
      <c r="AS38" s="3">
        <f>AR38/1000</f>
        <v>17819.67729</v>
      </c>
      <c r="AU38" s="3">
        <v>17582077.719999999</v>
      </c>
      <c r="AV38" s="3">
        <v>208264.44999999998</v>
      </c>
      <c r="AW38" s="3">
        <v>134777.53</v>
      </c>
      <c r="AX38" s="3">
        <f t="shared" si="68"/>
        <v>17239035.739999998</v>
      </c>
      <c r="AY38" s="3">
        <f>AX38/1000</f>
        <v>17239.035739999999</v>
      </c>
      <c r="BA38" s="3">
        <v>17267476.379999995</v>
      </c>
      <c r="BB38" s="3">
        <v>77653.899999999994</v>
      </c>
      <c r="BC38" s="3">
        <v>360456.81</v>
      </c>
      <c r="BD38" s="3">
        <f t="shared" si="69"/>
        <v>16829365.669999998</v>
      </c>
      <c r="BE38" s="3">
        <f>BD38/1000</f>
        <v>16829.365669999999</v>
      </c>
      <c r="BG38" s="3">
        <v>17626381.759999994</v>
      </c>
      <c r="BH38" s="3">
        <v>7726.65</v>
      </c>
      <c r="BI38" s="3">
        <v>464913.03</v>
      </c>
      <c r="BJ38" s="3">
        <f t="shared" si="12"/>
        <v>17153742.079999994</v>
      </c>
      <c r="BK38" s="3">
        <f t="shared" si="13"/>
        <v>17153.742079999993</v>
      </c>
      <c r="BM38" s="3">
        <v>17805597.099999998</v>
      </c>
      <c r="BN38" s="3">
        <v>7762</v>
      </c>
      <c r="BO38" s="3">
        <v>294903.15000000002</v>
      </c>
      <c r="BP38" s="3">
        <f t="shared" si="28"/>
        <v>17502931.949999999</v>
      </c>
      <c r="BQ38" s="3">
        <f t="shared" si="29"/>
        <v>17502.931949999998</v>
      </c>
      <c r="BS38" s="3">
        <v>18018872.93</v>
      </c>
      <c r="BT38" s="3">
        <v>8296.5</v>
      </c>
      <c r="BU38" s="3">
        <v>433817.5</v>
      </c>
      <c r="BV38" s="3">
        <f t="shared" si="30"/>
        <v>17576758.93</v>
      </c>
      <c r="BW38" s="3">
        <f t="shared" si="31"/>
        <v>17576.75893</v>
      </c>
      <c r="BY38" s="3">
        <v>19016651.650000002</v>
      </c>
      <c r="BZ38" s="3">
        <v>12503.369999999999</v>
      </c>
      <c r="CA38" s="3">
        <v>797749.19</v>
      </c>
      <c r="CB38" s="3">
        <f t="shared" si="32"/>
        <v>18206399.09</v>
      </c>
      <c r="CC38" s="3">
        <f t="shared" si="33"/>
        <v>18206.399089999999</v>
      </c>
      <c r="CE38" s="3">
        <v>19363440.420000002</v>
      </c>
      <c r="CF38" s="3">
        <v>20848.86</v>
      </c>
      <c r="CG38" s="3">
        <v>779740.1</v>
      </c>
      <c r="CH38" s="3">
        <f t="shared" si="76"/>
        <v>18562851.460000001</v>
      </c>
      <c r="CI38" s="3">
        <f t="shared" si="77"/>
        <v>18562.851460000002</v>
      </c>
      <c r="CK38" s="3">
        <v>19528363.02</v>
      </c>
      <c r="CL38" s="3">
        <v>0</v>
      </c>
      <c r="CM38" s="3">
        <v>235717.36</v>
      </c>
      <c r="CN38" s="3">
        <f t="shared" si="78"/>
        <v>19292645.66</v>
      </c>
      <c r="CO38" s="3">
        <f t="shared" si="79"/>
        <v>19292.645660000002</v>
      </c>
    </row>
    <row r="39" spans="1:93" x14ac:dyDescent="0.2">
      <c r="A39" s="15" t="s">
        <v>26</v>
      </c>
      <c r="B39" s="1">
        <v>9744.5408299999999</v>
      </c>
      <c r="C39" s="1">
        <v>10217.967210000001</v>
      </c>
      <c r="D39" s="1">
        <v>10391.176180000002</v>
      </c>
      <c r="E39" s="1">
        <v>10433.12045</v>
      </c>
      <c r="F39" s="1">
        <v>10121.349760000001</v>
      </c>
      <c r="G39" s="1">
        <v>10258.637599999998</v>
      </c>
      <c r="H39" s="1">
        <v>10991.689560000001</v>
      </c>
      <c r="I39" s="1">
        <v>11695.115920000002</v>
      </c>
      <c r="J39" s="1">
        <v>11863.36958</v>
      </c>
      <c r="K39" s="1">
        <f t="shared" si="9"/>
        <v>12042.307299999999</v>
      </c>
      <c r="L39" s="135">
        <f t="shared" si="66"/>
        <v>1.5083212134068749</v>
      </c>
      <c r="M39" s="32">
        <f t="shared" si="67"/>
        <v>23.580038403923428</v>
      </c>
      <c r="N39" s="13"/>
      <c r="O39" s="3">
        <v>8470752.9600000009</v>
      </c>
      <c r="P39" s="62">
        <v>41579.06</v>
      </c>
      <c r="Q39" s="88">
        <f>W39</f>
        <v>28684.400000000001</v>
      </c>
      <c r="R39" s="3">
        <f>O39-P39-Q39</f>
        <v>8400489.5</v>
      </c>
      <c r="S39" s="3">
        <f>R39/1000</f>
        <v>8400.4894999999997</v>
      </c>
      <c r="U39" s="136">
        <v>0</v>
      </c>
      <c r="V39" s="3">
        <v>28684.400000000001</v>
      </c>
      <c r="W39" s="3">
        <f>SUM(U39:V39)</f>
        <v>28684.400000000001</v>
      </c>
      <c r="Y39" s="136">
        <v>0</v>
      </c>
      <c r="Z39" s="3">
        <v>30101</v>
      </c>
      <c r="AA39" s="3">
        <f>SUM(Y39:Z39)</f>
        <v>30101</v>
      </c>
      <c r="AC39" s="3">
        <v>9334422.4399999995</v>
      </c>
      <c r="AD39" s="3">
        <v>4310.9799999999996</v>
      </c>
      <c r="AE39" s="3">
        <v>0</v>
      </c>
      <c r="AF39" s="3">
        <f>AC39-AD39-AE39</f>
        <v>9330111.459999999</v>
      </c>
      <c r="AG39" s="3">
        <f>AF39/1000</f>
        <v>9330.1114599999983</v>
      </c>
      <c r="AI39" s="3">
        <v>9776001.8100000005</v>
      </c>
      <c r="AJ39" s="3">
        <v>4826.1499999999996</v>
      </c>
      <c r="AK39" s="3">
        <v>26634.83</v>
      </c>
      <c r="AL39" s="3">
        <f>AI39-AJ39-AK39</f>
        <v>9744540.8300000001</v>
      </c>
      <c r="AM39" s="3">
        <f>AL39/1000</f>
        <v>9744.5408299999999</v>
      </c>
      <c r="AO39" s="3">
        <v>10446243.6</v>
      </c>
      <c r="AP39" s="3">
        <v>186303.27000000002</v>
      </c>
      <c r="AQ39" s="3">
        <v>41973.120000000003</v>
      </c>
      <c r="AR39" s="3">
        <f>AO39-AP39-AQ39</f>
        <v>10217967.210000001</v>
      </c>
      <c r="AS39" s="3">
        <f>AR39/1000</f>
        <v>10217.967210000001</v>
      </c>
      <c r="AU39" s="3">
        <v>10469692.400000002</v>
      </c>
      <c r="AV39" s="3">
        <v>760.16</v>
      </c>
      <c r="AW39" s="3">
        <v>77756.06</v>
      </c>
      <c r="AX39" s="3">
        <f t="shared" si="68"/>
        <v>10391176.180000002</v>
      </c>
      <c r="AY39" s="3">
        <f>AX39/1000</f>
        <v>10391.176180000002</v>
      </c>
      <c r="BA39" s="3">
        <v>10572743.33</v>
      </c>
      <c r="BB39" s="3">
        <v>22048.52</v>
      </c>
      <c r="BC39" s="3">
        <v>117574.36</v>
      </c>
      <c r="BD39" s="3">
        <f t="shared" si="69"/>
        <v>10433120.450000001</v>
      </c>
      <c r="BE39" s="3">
        <f>BD39/1000</f>
        <v>10433.12045</v>
      </c>
      <c r="BG39" s="3">
        <v>10268899.880000001</v>
      </c>
      <c r="BH39" s="3">
        <v>0</v>
      </c>
      <c r="BI39" s="3">
        <v>147550.12</v>
      </c>
      <c r="BJ39" s="3">
        <f t="shared" si="12"/>
        <v>10121349.760000002</v>
      </c>
      <c r="BK39" s="3">
        <f t="shared" si="13"/>
        <v>10121.349760000001</v>
      </c>
      <c r="BM39" s="3">
        <v>10268353.599999998</v>
      </c>
      <c r="BN39" s="3">
        <v>9716</v>
      </c>
      <c r="BP39" s="3">
        <f t="shared" si="28"/>
        <v>10258637.599999998</v>
      </c>
      <c r="BQ39" s="3">
        <f t="shared" si="29"/>
        <v>10258.637599999998</v>
      </c>
      <c r="BS39" s="3">
        <v>11115790.48</v>
      </c>
      <c r="BT39" s="3">
        <v>11301.73</v>
      </c>
      <c r="BU39" s="3">
        <v>112799.19</v>
      </c>
      <c r="BV39" s="3">
        <f t="shared" si="30"/>
        <v>10991689.560000001</v>
      </c>
      <c r="BW39" s="3">
        <f t="shared" si="31"/>
        <v>10991.689560000001</v>
      </c>
      <c r="BY39" s="3">
        <v>11939967.070000002</v>
      </c>
      <c r="BZ39" s="3">
        <v>16750</v>
      </c>
      <c r="CA39" s="3">
        <v>228101.15</v>
      </c>
      <c r="CB39" s="3">
        <f t="shared" si="32"/>
        <v>11695115.920000002</v>
      </c>
      <c r="CC39" s="3">
        <f t="shared" si="33"/>
        <v>11695.115920000002</v>
      </c>
      <c r="CE39" s="3">
        <v>12024789.360000001</v>
      </c>
      <c r="CF39" s="3">
        <v>1521.97</v>
      </c>
      <c r="CG39" s="3">
        <v>159897.81</v>
      </c>
      <c r="CH39" s="3">
        <f t="shared" si="76"/>
        <v>11863369.58</v>
      </c>
      <c r="CI39" s="3">
        <f t="shared" si="77"/>
        <v>11863.36958</v>
      </c>
      <c r="CK39" s="3">
        <v>12047587.299999999</v>
      </c>
      <c r="CL39" s="3">
        <v>5280</v>
      </c>
      <c r="CM39" s="3">
        <v>0</v>
      </c>
      <c r="CN39" s="3">
        <f t="shared" si="78"/>
        <v>12042307.299999999</v>
      </c>
      <c r="CO39" s="3">
        <f t="shared" si="79"/>
        <v>12042.307299999999</v>
      </c>
    </row>
    <row r="40" spans="1:93" x14ac:dyDescent="0.2">
      <c r="A40" s="1" t="s">
        <v>137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7">
    <mergeCell ref="AW8:AW9"/>
    <mergeCell ref="AX8:AY8"/>
    <mergeCell ref="BO8:BO9"/>
    <mergeCell ref="BU8:BU9"/>
    <mergeCell ref="BI8:BI9"/>
    <mergeCell ref="BJ8:BK8"/>
    <mergeCell ref="A4:M4"/>
    <mergeCell ref="Y6:Z6"/>
    <mergeCell ref="L7:M7"/>
    <mergeCell ref="O6:S6"/>
    <mergeCell ref="Q8:Q9"/>
    <mergeCell ref="U6:V6"/>
    <mergeCell ref="BC8:BC9"/>
    <mergeCell ref="CM8:CM9"/>
    <mergeCell ref="CG8:CG9"/>
    <mergeCell ref="CA8:CA9"/>
    <mergeCell ref="BD8:BE8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02/2019&amp;C&amp;"Arial,Regular"&amp;10&amp;P&amp;R&amp;"Arial,Italic"&amp;10Selected Financial Data - Part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Joanne M Killian</cp:lastModifiedBy>
  <cp:lastPrinted>2019-02-21T16:51:36Z</cp:lastPrinted>
  <dcterms:created xsi:type="dcterms:W3CDTF">1997-05-28T15:16:37Z</dcterms:created>
  <dcterms:modified xsi:type="dcterms:W3CDTF">2019-07-18T19:01:14Z</dcterms:modified>
</cp:coreProperties>
</file>