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unning\Desktop\FY 2019 SFD\Revised 5-27-2020\"/>
    </mc:Choice>
  </mc:AlternateContent>
  <bookViews>
    <workbookView xWindow="0" yWindow="0" windowWidth="20940" windowHeight="9375" tabRatio="791" activeTab="11"/>
  </bookViews>
  <sheets>
    <sheet name="TABLE1" sheetId="24" r:id="rId1"/>
    <sheet name="Admin" sheetId="4" r:id="rId2"/>
    <sheet name="MidLev" sheetId="5" r:id="rId3"/>
    <sheet name="Inst" sheetId="6" r:id="rId4"/>
    <sheet name="Adult" sheetId="25" r:id="rId5"/>
    <sheet name="sp ed" sheetId="8" r:id="rId6"/>
    <sheet name="ppshs" sheetId="11" r:id="rId7"/>
    <sheet name="trans" sheetId="10" r:id="rId8"/>
    <sheet name="opmp" sheetId="9" r:id="rId9"/>
    <sheet name="fixchg" sheetId="13" r:id="rId10"/>
    <sheet name="distfc" sheetId="20" r:id="rId11"/>
    <sheet name="comserv" sheetId="12" r:id="rId12"/>
    <sheet name="CapOut" sheetId="7" r:id="rId13"/>
    <sheet name="food" sheetId="15" r:id="rId14"/>
    <sheet name="const" sheetId="16" r:id="rId15"/>
    <sheet name="debt" sheetId="17" r:id="rId16"/>
    <sheet name="expbyobj" sheetId="26" r:id="rId17"/>
  </sheets>
  <definedNames>
    <definedName name="_xlnm.Print_Area" localSheetId="1">Admin!$A$1:$L$42</definedName>
    <definedName name="_xlnm.Print_Area" localSheetId="4">Adult!$A$1:$Q$41</definedName>
    <definedName name="_xlnm.Print_Area" localSheetId="12">CapOut!$A$1:$K$40</definedName>
    <definedName name="_xlnm.Print_Area" localSheetId="11">comserv!$A$1:$I$40</definedName>
    <definedName name="_xlnm.Print_Area" localSheetId="14">const!$A$1:$J$39</definedName>
    <definedName name="_xlnm.Print_Area" localSheetId="15">debt!$A$1:$L$41</definedName>
    <definedName name="_xlnm.Print_Area" localSheetId="10">distfc!$A$1:$M$39</definedName>
    <definedName name="_xlnm.Print_Area" localSheetId="16">expbyobj!$A$1:$H$39</definedName>
    <definedName name="_xlnm.Print_Area" localSheetId="9">fixchg!$A$1:$K$41</definedName>
    <definedName name="_xlnm.Print_Area" localSheetId="13">food!$A$1:$X$40</definedName>
    <definedName name="_xlnm.Print_Area" localSheetId="3">Inst!$A$1:$W$43</definedName>
    <definedName name="_xlnm.Print_Area" localSheetId="2">MidLev!$A$1:$L$41</definedName>
    <definedName name="_xlnm.Print_Area" localSheetId="8">opmp!$A$1:$Q$39</definedName>
    <definedName name="_xlnm.Print_Area" localSheetId="6">ppshs!$A$1:$S$41</definedName>
    <definedName name="_xlnm.Print_Area" localSheetId="5">'sp ed'!$A$1:$R$40</definedName>
    <definedName name="_xlnm.Print_Area" localSheetId="0">TABLE1!$A$1:$W$42</definedName>
    <definedName name="_xlnm.Print_Area" localSheetId="7">trans!$A$1:$L$39</definedName>
    <definedName name="_xlnm.Print_Titles" localSheetId="13">food!$A:$A</definedName>
    <definedName name="_xlnm.Print_Titles" localSheetId="3">Inst!$A:$A</definedName>
    <definedName name="_xlnm.Print_Titles" localSheetId="8">opmp!$A:$A</definedName>
    <definedName name="_xlnm.Print_Titles" localSheetId="6">ppshs!$A:$A</definedName>
    <definedName name="_xlnm.Print_Titles" localSheetId="5">'sp ed'!$A:$A</definedName>
    <definedName name="QRY_SFD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5" l="1"/>
  <c r="B85" i="26" l="1"/>
  <c r="B84" i="26"/>
  <c r="B83" i="26"/>
  <c r="B82" i="26"/>
  <c r="B81" i="26"/>
  <c r="B80" i="26"/>
  <c r="F82" i="26"/>
  <c r="F80" i="26"/>
  <c r="F79" i="26"/>
  <c r="F78" i="26"/>
  <c r="I11" i="15" l="1"/>
  <c r="Q31" i="25" l="1"/>
  <c r="Q30" i="25"/>
  <c r="Q29" i="25"/>
  <c r="Q28" i="25"/>
  <c r="Q26" i="25"/>
  <c r="O26" i="25" s="1"/>
  <c r="N26" i="25" s="1"/>
  <c r="M26" i="25" s="1"/>
  <c r="L26" i="25" s="1"/>
  <c r="K26" i="25" s="1"/>
  <c r="Q25" i="25"/>
  <c r="O25" i="25" s="1"/>
  <c r="N25" i="25" s="1"/>
  <c r="M25" i="25" s="1"/>
  <c r="L25" i="25" s="1"/>
  <c r="K25" i="25" s="1"/>
  <c r="Q24" i="25"/>
  <c r="Q23" i="25"/>
  <c r="O23" i="25" s="1"/>
  <c r="N23" i="25" s="1"/>
  <c r="M23" i="25" s="1"/>
  <c r="L23" i="25" s="1"/>
  <c r="K23" i="25" s="1"/>
  <c r="Q22" i="25"/>
  <c r="Q18" i="25"/>
  <c r="Q17" i="25"/>
  <c r="Q16" i="25"/>
  <c r="O16" i="25" s="1"/>
  <c r="N16" i="25" s="1"/>
  <c r="M16" i="25" s="1"/>
  <c r="L16" i="25" s="1"/>
  <c r="K16" i="25" s="1"/>
  <c r="O29" i="25"/>
  <c r="N29" i="25" s="1"/>
  <c r="M29" i="25" s="1"/>
  <c r="L29" i="25" s="1"/>
  <c r="K29" i="25" s="1"/>
  <c r="O28" i="25"/>
  <c r="N28" i="25" s="1"/>
  <c r="M28" i="25" s="1"/>
  <c r="L28" i="25" s="1"/>
  <c r="K28" i="25" s="1"/>
  <c r="O24" i="25"/>
  <c r="N24" i="25" s="1"/>
  <c r="M24" i="25" s="1"/>
  <c r="L24" i="25" s="1"/>
  <c r="K24" i="25" s="1"/>
  <c r="O22" i="25"/>
  <c r="N22" i="25" s="1"/>
  <c r="M22" i="25" s="1"/>
  <c r="L22" i="25" s="1"/>
  <c r="K22" i="25" s="1"/>
  <c r="O18" i="25"/>
  <c r="N18" i="25" s="1"/>
  <c r="M18" i="25" s="1"/>
  <c r="L18" i="25" s="1"/>
  <c r="K18" i="25" s="1"/>
  <c r="O17" i="25"/>
  <c r="N17" i="25" s="1"/>
  <c r="M17" i="25" s="1"/>
  <c r="L17" i="25" s="1"/>
  <c r="K17" i="25" s="1"/>
  <c r="O30" i="25"/>
  <c r="N30" i="25" s="1"/>
  <c r="M30" i="25" s="1"/>
  <c r="L30" i="25" s="1"/>
  <c r="K30" i="25" s="1"/>
  <c r="M31" i="25"/>
  <c r="L31" i="25" s="1"/>
  <c r="K31" i="25" s="1"/>
  <c r="F12" i="10" l="1"/>
  <c r="F13" i="10"/>
  <c r="F14" i="10"/>
  <c r="F15" i="10"/>
  <c r="F17" i="10"/>
  <c r="F18" i="10"/>
  <c r="F19" i="10"/>
  <c r="F20" i="10"/>
  <c r="F21" i="10"/>
  <c r="F23" i="10"/>
  <c r="F24" i="10"/>
  <c r="F25" i="10"/>
  <c r="F26" i="10"/>
  <c r="F27" i="10"/>
  <c r="F29" i="10"/>
  <c r="F30" i="10"/>
  <c r="F31" i="10"/>
  <c r="F32" i="10"/>
  <c r="F33" i="10"/>
  <c r="F35" i="10"/>
  <c r="F36" i="10"/>
  <c r="F37" i="10"/>
  <c r="F38" i="10"/>
  <c r="F11" i="10"/>
  <c r="K16" i="11"/>
  <c r="K37" i="11"/>
  <c r="K36" i="11"/>
  <c r="K34" i="11"/>
  <c r="K33" i="11"/>
  <c r="K32" i="11"/>
  <c r="K31" i="11"/>
  <c r="K30" i="11"/>
  <c r="K28" i="11"/>
  <c r="K27" i="11"/>
  <c r="K26" i="11"/>
  <c r="K25" i="11"/>
  <c r="K24" i="11"/>
  <c r="K22" i="11"/>
  <c r="K21" i="11"/>
  <c r="K20" i="11"/>
  <c r="K19" i="11"/>
  <c r="K18" i="11"/>
  <c r="K13" i="11"/>
  <c r="K14" i="11"/>
  <c r="K15" i="11"/>
  <c r="C15" i="8"/>
  <c r="C12" i="8"/>
  <c r="C13" i="8"/>
  <c r="C14" i="8"/>
  <c r="C17" i="8"/>
  <c r="C18" i="8"/>
  <c r="C19" i="8"/>
  <c r="C20" i="8"/>
  <c r="C21" i="8"/>
  <c r="C23" i="8"/>
  <c r="C24" i="8"/>
  <c r="C25" i="8"/>
  <c r="C26" i="8"/>
  <c r="C27" i="8"/>
  <c r="C29" i="8"/>
  <c r="C30" i="8"/>
  <c r="C31" i="8"/>
  <c r="C32" i="8"/>
  <c r="C33" i="8"/>
  <c r="C35" i="8"/>
  <c r="C36" i="8"/>
  <c r="C37" i="8"/>
  <c r="C38" i="8"/>
  <c r="C11" i="8"/>
  <c r="Q9" i="8" l="1"/>
  <c r="P9" i="8"/>
  <c r="D37" i="25" l="1"/>
  <c r="D19" i="25"/>
  <c r="D20" i="25"/>
  <c r="D22" i="25"/>
  <c r="D23" i="25"/>
  <c r="D24" i="25"/>
  <c r="D25" i="25"/>
  <c r="D26" i="25"/>
  <c r="D28" i="25"/>
  <c r="D29" i="25"/>
  <c r="D30" i="25"/>
  <c r="D31" i="25"/>
  <c r="D32" i="25"/>
  <c r="D34" i="25"/>
  <c r="D35" i="25"/>
  <c r="D36" i="25"/>
  <c r="E39" i="13" l="1"/>
  <c r="E38" i="13"/>
  <c r="E37" i="13"/>
  <c r="E36" i="13"/>
  <c r="E34" i="13"/>
  <c r="E33" i="13"/>
  <c r="E32" i="13"/>
  <c r="E31" i="13"/>
  <c r="E30" i="13"/>
  <c r="E28" i="13"/>
  <c r="E27" i="13"/>
  <c r="E26" i="13"/>
  <c r="E25" i="13"/>
  <c r="E24" i="13"/>
  <c r="E22" i="13"/>
  <c r="E21" i="13"/>
  <c r="E20" i="13"/>
  <c r="E19" i="13"/>
  <c r="E18" i="13"/>
  <c r="E16" i="13"/>
  <c r="E15" i="13"/>
  <c r="E14" i="13"/>
  <c r="E13" i="13"/>
  <c r="E12" i="13"/>
  <c r="G11" i="16" l="1"/>
  <c r="I11" i="8"/>
  <c r="B11" i="8" s="1"/>
  <c r="H11" i="17"/>
  <c r="N12" i="6" l="1"/>
  <c r="E83" i="26" l="1"/>
  <c r="H80" i="26"/>
  <c r="G80" i="26"/>
  <c r="G79" i="26"/>
  <c r="G78" i="26"/>
  <c r="H12" i="17" l="1"/>
  <c r="B12" i="17" s="1"/>
  <c r="H13" i="17"/>
  <c r="B13" i="17" s="1"/>
  <c r="H14" i="17"/>
  <c r="B14" i="17" s="1"/>
  <c r="H15" i="17"/>
  <c r="B15" i="17" s="1"/>
  <c r="H17" i="17"/>
  <c r="B17" i="17" s="1"/>
  <c r="H18" i="17"/>
  <c r="B18" i="17" s="1"/>
  <c r="H19" i="17"/>
  <c r="B19" i="17" s="1"/>
  <c r="H20" i="17"/>
  <c r="B20" i="17" s="1"/>
  <c r="H21" i="17"/>
  <c r="B21" i="17" s="1"/>
  <c r="H23" i="17"/>
  <c r="B23" i="17" s="1"/>
  <c r="H24" i="17"/>
  <c r="B24" i="17" s="1"/>
  <c r="H25" i="17"/>
  <c r="B25" i="17" s="1"/>
  <c r="H26" i="17"/>
  <c r="B26" i="17" s="1"/>
  <c r="H27" i="17"/>
  <c r="B27" i="17" s="1"/>
  <c r="H29" i="17"/>
  <c r="B29" i="17" s="1"/>
  <c r="H30" i="17"/>
  <c r="B30" i="17" s="1"/>
  <c r="H31" i="17"/>
  <c r="B31" i="17" s="1"/>
  <c r="H32" i="17"/>
  <c r="B32" i="17" s="1"/>
  <c r="H33" i="17"/>
  <c r="B33" i="17" s="1"/>
  <c r="H35" i="17"/>
  <c r="B35" i="17" s="1"/>
  <c r="H36" i="17"/>
  <c r="B36" i="17" s="1"/>
  <c r="H37" i="17"/>
  <c r="B37" i="17" s="1"/>
  <c r="H38" i="17"/>
  <c r="B38" i="17" s="1"/>
  <c r="G17" i="7"/>
  <c r="G18" i="7"/>
  <c r="G19" i="7"/>
  <c r="G20" i="7"/>
  <c r="G21" i="7"/>
  <c r="G23" i="7"/>
  <c r="G24" i="7"/>
  <c r="G25" i="7"/>
  <c r="G26" i="7"/>
  <c r="G27" i="7"/>
  <c r="G29" i="7"/>
  <c r="G30" i="7"/>
  <c r="G31" i="7"/>
  <c r="G32" i="7"/>
  <c r="G33" i="7"/>
  <c r="G35" i="7"/>
  <c r="G36" i="7"/>
  <c r="G37" i="7"/>
  <c r="G38" i="7"/>
  <c r="G12" i="7"/>
  <c r="G13" i="7"/>
  <c r="G14" i="7"/>
  <c r="G15" i="7"/>
  <c r="G11" i="7"/>
  <c r="B11" i="17" l="1"/>
  <c r="J36" i="25" l="1"/>
  <c r="J35" i="25"/>
  <c r="J32" i="25"/>
  <c r="J31" i="25"/>
  <c r="J30" i="25"/>
  <c r="J28" i="25"/>
  <c r="J26" i="25"/>
  <c r="J25" i="25"/>
  <c r="J23" i="25"/>
  <c r="J22" i="25"/>
  <c r="J20" i="25"/>
  <c r="J18" i="25"/>
  <c r="I18" i="25" s="1"/>
  <c r="H18" i="25" s="1"/>
  <c r="G18" i="25" s="1"/>
  <c r="F18" i="25" s="1"/>
  <c r="D18" i="25" s="1"/>
  <c r="J17" i="25"/>
  <c r="I17" i="25" s="1"/>
  <c r="H17" i="25" s="1"/>
  <c r="G17" i="25" s="1"/>
  <c r="F17" i="25" s="1"/>
  <c r="D17" i="25" s="1"/>
  <c r="J16" i="25"/>
  <c r="I16" i="25" s="1"/>
  <c r="H16" i="25" s="1"/>
  <c r="G16" i="25" s="1"/>
  <c r="F16" i="25" s="1"/>
  <c r="D16" i="25" s="1"/>
  <c r="J13" i="25"/>
  <c r="I13" i="25" s="1"/>
  <c r="H13" i="25" s="1"/>
  <c r="G13" i="25" s="1"/>
  <c r="F13" i="25" s="1"/>
  <c r="D13" i="25" s="1"/>
  <c r="J12" i="25"/>
  <c r="I12" i="25" s="1"/>
  <c r="H12" i="25" s="1"/>
  <c r="G12" i="25" s="1"/>
  <c r="F12" i="25" s="1"/>
  <c r="D12" i="25" s="1"/>
  <c r="J11" i="25"/>
  <c r="I11" i="25" s="1"/>
  <c r="H11" i="25" s="1"/>
  <c r="G11" i="25" s="1"/>
  <c r="F11" i="25" s="1"/>
  <c r="D11" i="25" s="1"/>
  <c r="J37" i="25"/>
  <c r="J10" i="25"/>
  <c r="I10" i="25" s="1"/>
  <c r="H10" i="25" s="1"/>
  <c r="G10" i="25" s="1"/>
  <c r="F10" i="25" s="1"/>
  <c r="D10" i="25" s="1"/>
  <c r="J34" i="25"/>
  <c r="J29" i="25"/>
  <c r="J24" i="25"/>
  <c r="J19" i="25"/>
  <c r="J14" i="25"/>
  <c r="I14" i="25" s="1"/>
  <c r="H14" i="25" s="1"/>
  <c r="G14" i="25" s="1"/>
  <c r="F14" i="25" s="1"/>
  <c r="D14" i="25" s="1"/>
  <c r="S10" i="6"/>
  <c r="C39" i="24" l="1"/>
  <c r="C38" i="24"/>
  <c r="C37" i="24"/>
  <c r="C36" i="24"/>
  <c r="C34" i="24"/>
  <c r="C33" i="24"/>
  <c r="C32" i="24"/>
  <c r="C31" i="24"/>
  <c r="C30" i="24"/>
  <c r="C28" i="24"/>
  <c r="C27" i="24"/>
  <c r="C26" i="24"/>
  <c r="C25" i="24"/>
  <c r="C24" i="24"/>
  <c r="C22" i="24"/>
  <c r="C21" i="24"/>
  <c r="C20" i="24"/>
  <c r="C19" i="24"/>
  <c r="C18" i="24"/>
  <c r="C13" i="24"/>
  <c r="C14" i="24"/>
  <c r="C15" i="24"/>
  <c r="C16" i="24"/>
  <c r="C12" i="24"/>
  <c r="B14" i="12" l="1"/>
  <c r="B13" i="12"/>
  <c r="B12" i="12"/>
  <c r="B11" i="12"/>
  <c r="L9" i="17" l="1"/>
  <c r="V10" i="6" l="1"/>
  <c r="I24" i="15" l="1"/>
  <c r="C10" i="25" l="1"/>
  <c r="B10" i="25" s="1"/>
  <c r="N13" i="6"/>
  <c r="N14" i="6"/>
  <c r="N15" i="6"/>
  <c r="N16" i="6"/>
  <c r="N18" i="6"/>
  <c r="N19" i="6"/>
  <c r="N20" i="6"/>
  <c r="N21" i="6"/>
  <c r="N22" i="6"/>
  <c r="N24" i="6"/>
  <c r="N25" i="6"/>
  <c r="N26" i="6"/>
  <c r="N27" i="6"/>
  <c r="N28" i="6"/>
  <c r="N30" i="6"/>
  <c r="N31" i="6"/>
  <c r="N32" i="6"/>
  <c r="N33" i="6"/>
  <c r="N34" i="6"/>
  <c r="N36" i="6"/>
  <c r="N37" i="6"/>
  <c r="N38" i="6"/>
  <c r="N39" i="6"/>
  <c r="I13" i="6"/>
  <c r="I14" i="6"/>
  <c r="I15" i="6"/>
  <c r="I16" i="6"/>
  <c r="I18" i="6"/>
  <c r="I19" i="6"/>
  <c r="I20" i="6"/>
  <c r="I21" i="6"/>
  <c r="I22" i="6"/>
  <c r="I24" i="6"/>
  <c r="I25" i="6"/>
  <c r="I26" i="6"/>
  <c r="I27" i="6"/>
  <c r="I28" i="6"/>
  <c r="I30" i="6"/>
  <c r="I31" i="6"/>
  <c r="I32" i="6"/>
  <c r="I33" i="6"/>
  <c r="I34" i="6"/>
  <c r="I36" i="6"/>
  <c r="I37" i="6"/>
  <c r="I38" i="6"/>
  <c r="I39" i="6"/>
  <c r="I12" i="6"/>
  <c r="C15" i="6"/>
  <c r="C13" i="6"/>
  <c r="C14" i="6"/>
  <c r="C16" i="6"/>
  <c r="C18" i="6"/>
  <c r="C19" i="6"/>
  <c r="C20" i="6"/>
  <c r="C21" i="6"/>
  <c r="C22" i="6"/>
  <c r="C24" i="6"/>
  <c r="C25" i="6"/>
  <c r="C26" i="6"/>
  <c r="C27" i="6"/>
  <c r="C28" i="6"/>
  <c r="C30" i="6"/>
  <c r="C31" i="6"/>
  <c r="C32" i="6"/>
  <c r="C33" i="6"/>
  <c r="C34" i="6"/>
  <c r="C36" i="6"/>
  <c r="C37" i="6"/>
  <c r="C38" i="6"/>
  <c r="C39" i="6"/>
  <c r="C12" i="6"/>
  <c r="B12" i="6" s="1"/>
  <c r="B13" i="6" l="1"/>
  <c r="C12" i="13" l="1"/>
  <c r="I12" i="8"/>
  <c r="B12" i="8" s="1"/>
  <c r="I13" i="8"/>
  <c r="B13" i="8" s="1"/>
  <c r="I14" i="8"/>
  <c r="B14" i="8" s="1"/>
  <c r="I15" i="8"/>
  <c r="B15" i="8" s="1"/>
  <c r="F9" i="17" l="1"/>
  <c r="G9" i="17"/>
  <c r="E9" i="17"/>
  <c r="E8" i="25" l="1"/>
  <c r="I32" i="8" l="1"/>
  <c r="B32" i="8" s="1"/>
  <c r="G35" i="16"/>
  <c r="G31" i="16"/>
  <c r="G25" i="16"/>
  <c r="I25" i="8"/>
  <c r="B25" i="8" s="1"/>
  <c r="B12" i="4" l="1"/>
  <c r="B10" i="20" l="1"/>
  <c r="B11" i="20"/>
  <c r="L13" i="9" l="1"/>
  <c r="L11" i="9"/>
  <c r="L12" i="9"/>
  <c r="L14" i="9"/>
  <c r="L15" i="9"/>
  <c r="L9" i="4" l="1"/>
  <c r="J9" i="17" l="1"/>
  <c r="C39" i="13" l="1"/>
  <c r="C37" i="13"/>
  <c r="C36" i="13"/>
  <c r="C33" i="13"/>
  <c r="C30" i="13"/>
  <c r="C28" i="13"/>
  <c r="C27" i="13"/>
  <c r="C25" i="13"/>
  <c r="C22" i="13"/>
  <c r="C20" i="13"/>
  <c r="C18" i="13"/>
  <c r="C15" i="13"/>
  <c r="C14" i="13"/>
  <c r="B14" i="13" s="1"/>
  <c r="C34" i="13"/>
  <c r="C32" i="13"/>
  <c r="C24" i="13"/>
  <c r="C21" i="13"/>
  <c r="K9" i="4"/>
  <c r="B22" i="5"/>
  <c r="B38" i="4"/>
  <c r="B37" i="4"/>
  <c r="B36" i="4"/>
  <c r="B35" i="4"/>
  <c r="B33" i="4"/>
  <c r="B32" i="4"/>
  <c r="B31" i="4"/>
  <c r="B30" i="4"/>
  <c r="B29" i="4"/>
  <c r="B27" i="4"/>
  <c r="B26" i="4"/>
  <c r="B25" i="4"/>
  <c r="B24" i="4"/>
  <c r="B23" i="4"/>
  <c r="B21" i="4"/>
  <c r="B20" i="4"/>
  <c r="B19" i="4"/>
  <c r="B18" i="4"/>
  <c r="B17" i="4"/>
  <c r="B15" i="4"/>
  <c r="B14" i="4"/>
  <c r="B13" i="4"/>
  <c r="I23" i="8"/>
  <c r="B23" i="8" s="1"/>
  <c r="B24" i="11"/>
  <c r="B23" i="10"/>
  <c r="B23" i="9"/>
  <c r="B11" i="4"/>
  <c r="J9" i="4"/>
  <c r="D9" i="4"/>
  <c r="E9" i="4"/>
  <c r="F9" i="4"/>
  <c r="G9" i="4"/>
  <c r="H9" i="4"/>
  <c r="I9" i="4"/>
  <c r="C11" i="25"/>
  <c r="C36" i="25"/>
  <c r="B36" i="25" s="1"/>
  <c r="H8" i="25"/>
  <c r="G8" i="25"/>
  <c r="F8" i="25"/>
  <c r="I8" i="25"/>
  <c r="K8" i="25"/>
  <c r="L8" i="25"/>
  <c r="M8" i="25"/>
  <c r="Q8" i="25"/>
  <c r="B38" i="7"/>
  <c r="B36" i="7"/>
  <c r="B35" i="7"/>
  <c r="B23" i="7"/>
  <c r="B20" i="7"/>
  <c r="B17" i="7"/>
  <c r="B15" i="7"/>
  <c r="B14" i="7"/>
  <c r="B13" i="7"/>
  <c r="B37" i="7"/>
  <c r="B38" i="12"/>
  <c r="B37" i="12"/>
  <c r="B36" i="12"/>
  <c r="B35" i="12"/>
  <c r="B33" i="12"/>
  <c r="B32" i="12"/>
  <c r="B31" i="12"/>
  <c r="B30" i="12"/>
  <c r="B29" i="12"/>
  <c r="B27" i="12"/>
  <c r="B26" i="12"/>
  <c r="B25" i="12"/>
  <c r="B24" i="12"/>
  <c r="B23" i="12"/>
  <c r="B20" i="12"/>
  <c r="B19" i="12"/>
  <c r="B18" i="12"/>
  <c r="B17" i="12"/>
  <c r="B15" i="12"/>
  <c r="B21" i="12"/>
  <c r="I9" i="12"/>
  <c r="H9" i="12"/>
  <c r="G37" i="16"/>
  <c r="B37" i="16" s="1"/>
  <c r="B11" i="16"/>
  <c r="G12" i="16"/>
  <c r="B12" i="16" s="1"/>
  <c r="G13" i="16"/>
  <c r="B13" i="16" s="1"/>
  <c r="G14" i="16"/>
  <c r="B14" i="16" s="1"/>
  <c r="G15" i="16"/>
  <c r="B15" i="16" s="1"/>
  <c r="G17" i="16"/>
  <c r="B17" i="16" s="1"/>
  <c r="G18" i="16"/>
  <c r="B18" i="16" s="1"/>
  <c r="G19" i="16"/>
  <c r="B19" i="16" s="1"/>
  <c r="G20" i="16"/>
  <c r="B20" i="16" s="1"/>
  <c r="G21" i="16"/>
  <c r="B21" i="16" s="1"/>
  <c r="G23" i="16"/>
  <c r="B23" i="16" s="1"/>
  <c r="G24" i="16"/>
  <c r="B24" i="16" s="1"/>
  <c r="B25" i="16"/>
  <c r="G26" i="16"/>
  <c r="B26" i="16" s="1"/>
  <c r="G27" i="16"/>
  <c r="B27" i="16" s="1"/>
  <c r="G29" i="16"/>
  <c r="B29" i="16" s="1"/>
  <c r="G30" i="16"/>
  <c r="B30" i="16" s="1"/>
  <c r="B31" i="16"/>
  <c r="G32" i="16"/>
  <c r="B32" i="16" s="1"/>
  <c r="G33" i="16"/>
  <c r="B33" i="16" s="1"/>
  <c r="B35" i="16"/>
  <c r="G36" i="16"/>
  <c r="B36" i="16" s="1"/>
  <c r="G38" i="16"/>
  <c r="B38" i="16" s="1"/>
  <c r="C9" i="16"/>
  <c r="D9" i="16"/>
  <c r="E9" i="16"/>
  <c r="F9" i="16"/>
  <c r="H9" i="16"/>
  <c r="I9" i="16"/>
  <c r="J9" i="16"/>
  <c r="C9" i="17"/>
  <c r="I9" i="17"/>
  <c r="K9" i="17"/>
  <c r="B37" i="20"/>
  <c r="B36" i="20"/>
  <c r="B35" i="20"/>
  <c r="B34" i="20"/>
  <c r="B32" i="20"/>
  <c r="B31" i="20"/>
  <c r="B30" i="20"/>
  <c r="B29" i="20"/>
  <c r="B28" i="20"/>
  <c r="B26" i="20"/>
  <c r="B25" i="20"/>
  <c r="B24" i="20"/>
  <c r="B23" i="20"/>
  <c r="B22" i="20"/>
  <c r="B20" i="20"/>
  <c r="B19" i="20"/>
  <c r="B18" i="20"/>
  <c r="B17" i="20"/>
  <c r="B16" i="20"/>
  <c r="B14" i="20"/>
  <c r="B13" i="20"/>
  <c r="B12" i="20"/>
  <c r="I8" i="20"/>
  <c r="C8" i="20"/>
  <c r="D8" i="20"/>
  <c r="F8" i="20"/>
  <c r="G8" i="20"/>
  <c r="H8" i="20"/>
  <c r="J8" i="20"/>
  <c r="K8" i="20"/>
  <c r="L8" i="20"/>
  <c r="M8" i="20"/>
  <c r="E8" i="20"/>
  <c r="C13" i="13"/>
  <c r="B13" i="13" s="1"/>
  <c r="C16" i="13"/>
  <c r="C19" i="13"/>
  <c r="C26" i="13"/>
  <c r="C31" i="13"/>
  <c r="C38" i="13"/>
  <c r="K10" i="13"/>
  <c r="D10" i="13"/>
  <c r="F10" i="13"/>
  <c r="H10" i="13"/>
  <c r="I10" i="13"/>
  <c r="J10" i="13"/>
  <c r="I38" i="15"/>
  <c r="I36" i="15"/>
  <c r="I33" i="15"/>
  <c r="I31" i="15"/>
  <c r="I29" i="15"/>
  <c r="I26" i="15"/>
  <c r="I21" i="15"/>
  <c r="I19" i="15"/>
  <c r="I17" i="15"/>
  <c r="I14" i="15"/>
  <c r="B14" i="15" s="1"/>
  <c r="I12" i="15"/>
  <c r="I13" i="15"/>
  <c r="I15" i="15"/>
  <c r="I18" i="15"/>
  <c r="I20" i="15"/>
  <c r="I23" i="15"/>
  <c r="I25" i="15"/>
  <c r="I27" i="15"/>
  <c r="I30" i="15"/>
  <c r="B30" i="15" s="1"/>
  <c r="I32" i="15"/>
  <c r="I35" i="15"/>
  <c r="I37" i="15"/>
  <c r="C9" i="15"/>
  <c r="O9" i="15"/>
  <c r="U9" i="15"/>
  <c r="W9" i="15"/>
  <c r="E9" i="15"/>
  <c r="F9" i="15"/>
  <c r="G9" i="15"/>
  <c r="H9" i="15"/>
  <c r="J9" i="15"/>
  <c r="K9" i="15"/>
  <c r="L9" i="15"/>
  <c r="N9" i="15"/>
  <c r="P9" i="15"/>
  <c r="Q9" i="15"/>
  <c r="R9" i="15"/>
  <c r="S9" i="15"/>
  <c r="T9" i="15"/>
  <c r="V9" i="15"/>
  <c r="X9" i="15"/>
  <c r="F10" i="6"/>
  <c r="T10" i="6"/>
  <c r="E10" i="6"/>
  <c r="J10" i="6"/>
  <c r="K10" i="6"/>
  <c r="L10" i="6"/>
  <c r="P10" i="6"/>
  <c r="Q10" i="6"/>
  <c r="R10" i="6"/>
  <c r="U10" i="6"/>
  <c r="G10" i="6"/>
  <c r="B37" i="5"/>
  <c r="B36" i="5"/>
  <c r="B35" i="5"/>
  <c r="B34" i="5"/>
  <c r="B32" i="5"/>
  <c r="B31" i="5"/>
  <c r="B30" i="5"/>
  <c r="B29" i="5"/>
  <c r="B28" i="5"/>
  <c r="B26" i="5"/>
  <c r="B25" i="5"/>
  <c r="B24" i="5"/>
  <c r="B23" i="5"/>
  <c r="B20" i="5"/>
  <c r="B19" i="5"/>
  <c r="B18" i="5"/>
  <c r="B17" i="5"/>
  <c r="B16" i="5"/>
  <c r="B14" i="5"/>
  <c r="B13" i="5"/>
  <c r="B12" i="5"/>
  <c r="B11" i="5"/>
  <c r="B10" i="5"/>
  <c r="L8" i="5"/>
  <c r="D8" i="5"/>
  <c r="E8" i="5"/>
  <c r="F8" i="5"/>
  <c r="G8" i="5"/>
  <c r="H8" i="5"/>
  <c r="J8" i="5"/>
  <c r="K8" i="5"/>
  <c r="L38" i="9"/>
  <c r="L37" i="9"/>
  <c r="L36" i="9"/>
  <c r="L35" i="9"/>
  <c r="L33" i="9"/>
  <c r="L32" i="9"/>
  <c r="L31" i="9"/>
  <c r="L30" i="9"/>
  <c r="L29" i="9"/>
  <c r="L27" i="9"/>
  <c r="L26" i="9"/>
  <c r="L25" i="9"/>
  <c r="L24" i="9"/>
  <c r="L23" i="9"/>
  <c r="L21" i="9"/>
  <c r="L20" i="9"/>
  <c r="L19" i="9"/>
  <c r="L18" i="9"/>
  <c r="L17" i="9"/>
  <c r="B38" i="9"/>
  <c r="B37" i="9"/>
  <c r="B36" i="9"/>
  <c r="B35" i="9"/>
  <c r="B33" i="9"/>
  <c r="B32" i="9"/>
  <c r="B31" i="9"/>
  <c r="B30" i="9"/>
  <c r="B29" i="9"/>
  <c r="B27" i="9"/>
  <c r="B26" i="9"/>
  <c r="B25" i="9"/>
  <c r="B24" i="9"/>
  <c r="B21" i="9"/>
  <c r="B20" i="9"/>
  <c r="B19" i="9"/>
  <c r="B18" i="9"/>
  <c r="B17" i="9"/>
  <c r="B15" i="9"/>
  <c r="B13" i="9"/>
  <c r="B12" i="9"/>
  <c r="B11" i="9"/>
  <c r="B14" i="9"/>
  <c r="F9" i="9"/>
  <c r="C9" i="9"/>
  <c r="D9" i="9"/>
  <c r="E9" i="9"/>
  <c r="G9" i="9"/>
  <c r="H9" i="9"/>
  <c r="I9" i="9"/>
  <c r="J9" i="9"/>
  <c r="M9" i="9"/>
  <c r="N9" i="9"/>
  <c r="O9" i="9"/>
  <c r="P9" i="9"/>
  <c r="Q9" i="9"/>
  <c r="K39" i="11"/>
  <c r="K38" i="11"/>
  <c r="K12" i="11"/>
  <c r="B39" i="11"/>
  <c r="B38" i="11"/>
  <c r="B37" i="11"/>
  <c r="B36" i="11"/>
  <c r="B34" i="11"/>
  <c r="B33" i="11"/>
  <c r="B32" i="11"/>
  <c r="B31" i="11"/>
  <c r="B30" i="11"/>
  <c r="B28" i="11"/>
  <c r="B27" i="11"/>
  <c r="B26" i="11"/>
  <c r="B25" i="11"/>
  <c r="B22" i="11"/>
  <c r="B21" i="11"/>
  <c r="B20" i="11"/>
  <c r="B19" i="11"/>
  <c r="B18" i="11"/>
  <c r="B16" i="11"/>
  <c r="B15" i="11"/>
  <c r="B14" i="11"/>
  <c r="B13" i="11"/>
  <c r="B12" i="11"/>
  <c r="Q10" i="11"/>
  <c r="S10" i="11"/>
  <c r="H10" i="11"/>
  <c r="C10" i="11"/>
  <c r="D10" i="11"/>
  <c r="E10" i="11"/>
  <c r="F10" i="11"/>
  <c r="G10" i="11"/>
  <c r="I10" i="11"/>
  <c r="L10" i="11"/>
  <c r="M10" i="11"/>
  <c r="N10" i="11"/>
  <c r="O10" i="11"/>
  <c r="P10" i="11"/>
  <c r="R10" i="11"/>
  <c r="I38" i="8"/>
  <c r="B38" i="8" s="1"/>
  <c r="I37" i="8"/>
  <c r="B37" i="8" s="1"/>
  <c r="I36" i="8"/>
  <c r="B36" i="8" s="1"/>
  <c r="I35" i="8"/>
  <c r="B35" i="8" s="1"/>
  <c r="I33" i="8"/>
  <c r="B33" i="8" s="1"/>
  <c r="I31" i="8"/>
  <c r="B31" i="8" s="1"/>
  <c r="I30" i="8"/>
  <c r="B30" i="8" s="1"/>
  <c r="I29" i="8"/>
  <c r="B29" i="8" s="1"/>
  <c r="I27" i="8"/>
  <c r="B27" i="8" s="1"/>
  <c r="I26" i="8"/>
  <c r="B26" i="8" s="1"/>
  <c r="I24" i="8"/>
  <c r="B24" i="8" s="1"/>
  <c r="I21" i="8"/>
  <c r="B21" i="8" s="1"/>
  <c r="I20" i="8"/>
  <c r="B20" i="8" s="1"/>
  <c r="I19" i="8"/>
  <c r="B19" i="8" s="1"/>
  <c r="I18" i="8"/>
  <c r="B18" i="8" s="1"/>
  <c r="I17" i="8"/>
  <c r="B17" i="8" s="1"/>
  <c r="H9" i="8"/>
  <c r="G9" i="8"/>
  <c r="J9" i="8"/>
  <c r="K9" i="8"/>
  <c r="L9" i="8"/>
  <c r="M9" i="8"/>
  <c r="N9" i="8"/>
  <c r="O9" i="8"/>
  <c r="W10" i="24"/>
  <c r="B38" i="10"/>
  <c r="B37" i="10"/>
  <c r="B36" i="10"/>
  <c r="B33" i="10"/>
  <c r="B32" i="10"/>
  <c r="B31" i="10"/>
  <c r="B30" i="10"/>
  <c r="B29" i="10"/>
  <c r="B27" i="10"/>
  <c r="B26" i="10"/>
  <c r="B25" i="10"/>
  <c r="B24" i="10"/>
  <c r="B21" i="10"/>
  <c r="B20" i="10"/>
  <c r="B19" i="10"/>
  <c r="B18" i="10"/>
  <c r="B17" i="10"/>
  <c r="B15" i="10"/>
  <c r="B12" i="10"/>
  <c r="I9" i="10"/>
  <c r="C9" i="10"/>
  <c r="D9" i="10"/>
  <c r="E9" i="10"/>
  <c r="G9" i="10"/>
  <c r="H9" i="10"/>
  <c r="J9" i="10"/>
  <c r="K9" i="10"/>
  <c r="L9" i="10"/>
  <c r="B35" i="10"/>
  <c r="D9" i="8"/>
  <c r="K10" i="11" l="1"/>
  <c r="D9" i="15"/>
  <c r="B11" i="15"/>
  <c r="B23" i="15"/>
  <c r="B13" i="15"/>
  <c r="B35" i="15"/>
  <c r="B24" i="15"/>
  <c r="B18" i="15"/>
  <c r="C24" i="25"/>
  <c r="B24" i="25" s="1"/>
  <c r="C29" i="25"/>
  <c r="B29" i="25" s="1"/>
  <c r="C34" i="25"/>
  <c r="B34" i="25" s="1"/>
  <c r="C13" i="25"/>
  <c r="B13" i="25" s="1"/>
  <c r="C18" i="25"/>
  <c r="B18" i="25" s="1"/>
  <c r="B37" i="6"/>
  <c r="B22" i="6"/>
  <c r="C28" i="25"/>
  <c r="B28" i="25" s="1"/>
  <c r="C16" i="25"/>
  <c r="B16" i="25" s="1"/>
  <c r="C22" i="25"/>
  <c r="B22" i="25" s="1"/>
  <c r="C26" i="25"/>
  <c r="B26" i="25" s="1"/>
  <c r="C31" i="25"/>
  <c r="B31" i="25" s="1"/>
  <c r="B19" i="6"/>
  <c r="B14" i="6"/>
  <c r="B36" i="6"/>
  <c r="D10" i="24"/>
  <c r="B11" i="10"/>
  <c r="B38" i="15"/>
  <c r="B33" i="15"/>
  <c r="B25" i="15"/>
  <c r="B34" i="6"/>
  <c r="B33" i="6"/>
  <c r="B32" i="6"/>
  <c r="B31" i="6"/>
  <c r="B30" i="6"/>
  <c r="B28" i="6"/>
  <c r="B27" i="6"/>
  <c r="B26" i="6"/>
  <c r="B25" i="6"/>
  <c r="B24" i="6"/>
  <c r="B26" i="15"/>
  <c r="B36" i="15"/>
  <c r="C12" i="25"/>
  <c r="B12" i="25" s="1"/>
  <c r="C23" i="25"/>
  <c r="B23" i="25" s="1"/>
  <c r="B15" i="13"/>
  <c r="B37" i="13"/>
  <c r="L9" i="9"/>
  <c r="B14" i="10"/>
  <c r="B13" i="10"/>
  <c r="B18" i="6"/>
  <c r="C25" i="25"/>
  <c r="B25" i="25" s="1"/>
  <c r="B38" i="6"/>
  <c r="B20" i="6"/>
  <c r="O10" i="6"/>
  <c r="G10" i="13"/>
  <c r="C14" i="25"/>
  <c r="B14" i="25" s="1"/>
  <c r="C17" i="25"/>
  <c r="B17" i="25" s="1"/>
  <c r="C19" i="25"/>
  <c r="B19" i="25" s="1"/>
  <c r="F9" i="10"/>
  <c r="V10" i="24"/>
  <c r="B24" i="13"/>
  <c r="B39" i="6"/>
  <c r="B21" i="6"/>
  <c r="B16" i="6"/>
  <c r="B15" i="6"/>
  <c r="B37" i="15"/>
  <c r="B32" i="15"/>
  <c r="B27" i="15"/>
  <c r="B20" i="15"/>
  <c r="B15" i="15"/>
  <c r="H9" i="17"/>
  <c r="G9" i="16"/>
  <c r="D8" i="25"/>
  <c r="C30" i="25"/>
  <c r="B30" i="25" s="1"/>
  <c r="C32" i="25"/>
  <c r="B32" i="25" s="1"/>
  <c r="C35" i="25"/>
  <c r="B35" i="25" s="1"/>
  <c r="C37" i="25"/>
  <c r="B37" i="25" s="1"/>
  <c r="J8" i="25"/>
  <c r="B9" i="4"/>
  <c r="D9" i="17"/>
  <c r="B19" i="15"/>
  <c r="B29" i="15"/>
  <c r="B31" i="15"/>
  <c r="I9" i="15"/>
  <c r="B17" i="15"/>
  <c r="B21" i="15"/>
  <c r="B12" i="15"/>
  <c r="B8" i="20"/>
  <c r="B38" i="13"/>
  <c r="B36" i="26"/>
  <c r="B39" i="13"/>
  <c r="B33" i="13"/>
  <c r="B34" i="13"/>
  <c r="B20" i="13"/>
  <c r="B18" i="13"/>
  <c r="B19" i="13"/>
  <c r="B36" i="13"/>
  <c r="B25" i="13"/>
  <c r="B21" i="13"/>
  <c r="B16" i="13"/>
  <c r="E10" i="13"/>
  <c r="H8" i="26"/>
  <c r="B9" i="9"/>
  <c r="B10" i="11"/>
  <c r="I9" i="8"/>
  <c r="C20" i="25"/>
  <c r="B20" i="25" s="1"/>
  <c r="B11" i="25"/>
  <c r="I10" i="6"/>
  <c r="B8" i="5"/>
  <c r="B32" i="13"/>
  <c r="B30" i="13"/>
  <c r="B27" i="13"/>
  <c r="B22" i="13"/>
  <c r="B12" i="13"/>
  <c r="C10" i="13"/>
  <c r="B10" i="13" s="1"/>
  <c r="B31" i="13"/>
  <c r="B28" i="13"/>
  <c r="B26" i="13"/>
  <c r="B9" i="16"/>
  <c r="S10" i="24"/>
  <c r="E9" i="8"/>
  <c r="U10" i="24"/>
  <c r="N10" i="6"/>
  <c r="D10" i="6"/>
  <c r="B9" i="10" l="1"/>
  <c r="B30" i="26"/>
  <c r="B37" i="24"/>
  <c r="B20" i="26"/>
  <c r="T10" i="24"/>
  <c r="B14" i="26"/>
  <c r="P10" i="24"/>
  <c r="B17" i="26"/>
  <c r="B18" i="26"/>
  <c r="C8" i="25"/>
  <c r="B25" i="26"/>
  <c r="B15" i="24"/>
  <c r="B18" i="24"/>
  <c r="B24" i="24"/>
  <c r="B19" i="26"/>
  <c r="B24" i="26"/>
  <c r="B31" i="26"/>
  <c r="B22" i="26"/>
  <c r="B13" i="26"/>
  <c r="B16" i="26"/>
  <c r="B32" i="26"/>
  <c r="B35" i="26"/>
  <c r="G8" i="26"/>
  <c r="B34" i="26"/>
  <c r="B37" i="26"/>
  <c r="B23" i="26"/>
  <c r="B11" i="26"/>
  <c r="B14" i="24"/>
  <c r="B12" i="26"/>
  <c r="E8" i="26"/>
  <c r="B29" i="26"/>
  <c r="I10" i="24"/>
  <c r="K10" i="24"/>
  <c r="N10" i="24"/>
  <c r="E10" i="24"/>
  <c r="B9" i="17"/>
  <c r="R10" i="24"/>
  <c r="B9" i="15"/>
  <c r="F8" i="26"/>
  <c r="B8" i="25"/>
  <c r="B28" i="26"/>
  <c r="C10" i="6"/>
  <c r="H10" i="24"/>
  <c r="B26" i="26"/>
  <c r="G82" i="26" l="1"/>
  <c r="B39" i="24"/>
  <c r="B38" i="24"/>
  <c r="B21" i="24"/>
  <c r="B16" i="24"/>
  <c r="B36" i="24"/>
  <c r="G10" i="24"/>
  <c r="J10" i="24"/>
  <c r="C8" i="26"/>
  <c r="B10" i="6"/>
  <c r="F10" i="24"/>
  <c r="O10" i="24"/>
  <c r="D9" i="7" l="1"/>
  <c r="C9" i="7"/>
  <c r="F9" i="7"/>
  <c r="E9" i="7"/>
  <c r="K9" i="7"/>
  <c r="B29" i="7"/>
  <c r="B30" i="24" s="1"/>
  <c r="B31" i="7"/>
  <c r="B30" i="7"/>
  <c r="B31" i="24" l="1"/>
  <c r="B32" i="24"/>
  <c r="B12" i="7" l="1"/>
  <c r="B13" i="24" l="1"/>
  <c r="B11" i="7"/>
  <c r="B12" i="24" l="1"/>
  <c r="B19" i="7"/>
  <c r="B20" i="24" l="1"/>
  <c r="B18" i="7"/>
  <c r="B19" i="24" l="1"/>
  <c r="B26" i="7"/>
  <c r="B33" i="7"/>
  <c r="B25" i="7"/>
  <c r="B27" i="7"/>
  <c r="B32" i="7"/>
  <c r="B34" i="24" l="1"/>
  <c r="B27" i="24"/>
  <c r="B33" i="24"/>
  <c r="B28" i="24"/>
  <c r="B26" i="24"/>
  <c r="B24" i="7"/>
  <c r="B25" i="24" s="1"/>
  <c r="D9" i="12" l="1"/>
  <c r="G9" i="12"/>
  <c r="C9" i="12"/>
  <c r="F9" i="12"/>
  <c r="E9" i="12"/>
  <c r="I9" i="7"/>
  <c r="H9" i="7"/>
  <c r="J9" i="7"/>
  <c r="G9" i="7"/>
  <c r="B9" i="12" l="1"/>
  <c r="B21" i="7"/>
  <c r="B9" i="7" l="1"/>
  <c r="F9" i="8"/>
  <c r="Q10" i="24" l="1"/>
  <c r="C9" i="8"/>
  <c r="B22" i="24" l="1"/>
  <c r="B10" i="24" s="1"/>
  <c r="C10" i="24"/>
  <c r="B9" i="8"/>
  <c r="B10" i="26" l="1"/>
  <c r="B8" i="26" s="1"/>
  <c r="D8" i="26"/>
  <c r="B86" i="26"/>
  <c r="F83" i="26" l="1"/>
  <c r="G83" i="26" s="1"/>
  <c r="C84" i="26"/>
  <c r="C81" i="26"/>
  <c r="C82" i="26"/>
  <c r="C85" i="26"/>
  <c r="C80" i="26"/>
  <c r="C83" i="26"/>
  <c r="C86" i="26" l="1"/>
</calcChain>
</file>

<file path=xl/sharedStrings.xml><?xml version="1.0" encoding="utf-8"?>
<sst xmlns="http://schemas.openxmlformats.org/spreadsheetml/2006/main" count="1060" uniqueCount="275">
  <si>
    <t>Salaries</t>
  </si>
  <si>
    <t>and</t>
  </si>
  <si>
    <t>Wages</t>
  </si>
  <si>
    <t>Contracted</t>
  </si>
  <si>
    <t>Services</t>
  </si>
  <si>
    <t>Supplies</t>
  </si>
  <si>
    <t>Materials</t>
  </si>
  <si>
    <t>Other</t>
  </si>
  <si>
    <t>Charges</t>
  </si>
  <si>
    <t>Equipment</t>
  </si>
  <si>
    <t>Transfers</t>
  </si>
  <si>
    <t>Total</t>
  </si>
  <si>
    <t>Administration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</si>
  <si>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</si>
  <si>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</si>
  <si>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</si>
  <si>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</si>
  <si>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</si>
  <si>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</si>
  <si>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</si>
  <si>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</si>
  <si>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</si>
  <si>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</si>
  <si>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</si>
  <si>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</si>
  <si>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</si>
  <si>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</si>
  <si>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</si>
  <si>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</si>
  <si>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</si>
  <si>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</si>
  <si>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</si>
  <si>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</si>
  <si>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</si>
  <si>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</si>
  <si>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</si>
  <si>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</si>
  <si>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Local</t>
  </si>
  <si>
    <t>Education</t>
  </si>
  <si>
    <t>Agency</t>
  </si>
  <si>
    <t>Total Salaries</t>
  </si>
  <si>
    <t>and Wages</t>
  </si>
  <si>
    <t>Substitutes</t>
  </si>
  <si>
    <t>Salaries and Wages</t>
  </si>
  <si>
    <t>Instructional Salaries and Wages</t>
  </si>
  <si>
    <t>Textbooks and Instructional Supplies</t>
  </si>
  <si>
    <t>and Supplies</t>
  </si>
  <si>
    <t xml:space="preserve">Textbooks </t>
  </si>
  <si>
    <t>Textbooks</t>
  </si>
  <si>
    <t>Library</t>
  </si>
  <si>
    <t>Books</t>
  </si>
  <si>
    <t>Total Other</t>
  </si>
  <si>
    <t>Instructional</t>
  </si>
  <si>
    <t>Costs</t>
  </si>
  <si>
    <t xml:space="preserve">Other </t>
  </si>
  <si>
    <t>Maryland</t>
  </si>
  <si>
    <t>LEAs</t>
  </si>
  <si>
    <t>Other Instructional Costs</t>
  </si>
  <si>
    <t xml:space="preserve">Salaries </t>
  </si>
  <si>
    <t>Supplies and Materials</t>
  </si>
  <si>
    <t>Supplies &amp;</t>
  </si>
  <si>
    <t>Text-</t>
  </si>
  <si>
    <t>books</t>
  </si>
  <si>
    <t>Special</t>
  </si>
  <si>
    <t>Student</t>
  </si>
  <si>
    <t>Personnel</t>
  </si>
  <si>
    <t>Health</t>
  </si>
  <si>
    <t>Student Personnel Services</t>
  </si>
  <si>
    <t>Health Services</t>
  </si>
  <si>
    <t>Transportation</t>
  </si>
  <si>
    <t>Other Charges</t>
  </si>
  <si>
    <t>Security</t>
  </si>
  <si>
    <t>Rent</t>
  </si>
  <si>
    <t>Employee</t>
  </si>
  <si>
    <t>Benefits</t>
  </si>
  <si>
    <t>Purchased</t>
  </si>
  <si>
    <t>Operation</t>
  </si>
  <si>
    <t>of Plant</t>
  </si>
  <si>
    <t>Maintenance</t>
  </si>
  <si>
    <t>Operation of Plant</t>
  </si>
  <si>
    <t>Maintenance of Plant</t>
  </si>
  <si>
    <t>Retirement</t>
  </si>
  <si>
    <t>State Share</t>
  </si>
  <si>
    <t>of Teachers'</t>
  </si>
  <si>
    <t>Fixed</t>
  </si>
  <si>
    <t>Community</t>
  </si>
  <si>
    <t>Land</t>
  </si>
  <si>
    <t>Buildings</t>
  </si>
  <si>
    <t>Land, Buildings, and Equipment</t>
  </si>
  <si>
    <t>Total Land,</t>
  </si>
  <si>
    <t>Buildings, and</t>
  </si>
  <si>
    <t>Interfund</t>
  </si>
  <si>
    <t>Mid-Level</t>
  </si>
  <si>
    <t xml:space="preserve">Total </t>
  </si>
  <si>
    <t>School</t>
  </si>
  <si>
    <t>Construction</t>
  </si>
  <si>
    <t>Debt</t>
  </si>
  <si>
    <t>Service</t>
  </si>
  <si>
    <t>Principal</t>
  </si>
  <si>
    <t>Long-term</t>
  </si>
  <si>
    <t>Bonds</t>
  </si>
  <si>
    <t>Loans</t>
  </si>
  <si>
    <t>State</t>
  </si>
  <si>
    <t>Interest</t>
  </si>
  <si>
    <t>Contracted Services</t>
  </si>
  <si>
    <t>Outside</t>
  </si>
  <si>
    <t>Food</t>
  </si>
  <si>
    <t>Fund</t>
  </si>
  <si>
    <t>Instruction</t>
  </si>
  <si>
    <t>Transpor-</t>
  </si>
  <si>
    <t>tation</t>
  </si>
  <si>
    <t>Mainte-</t>
  </si>
  <si>
    <t>nance of</t>
  </si>
  <si>
    <t>Plant</t>
  </si>
  <si>
    <t>Outlay</t>
  </si>
  <si>
    <t>Capital</t>
  </si>
  <si>
    <t>Locally-Paid</t>
  </si>
  <si>
    <t>Fixed Charges</t>
  </si>
  <si>
    <t>Education*</t>
  </si>
  <si>
    <t>*Includes expenditures for facilities acquisition and construction services which were reported under Administration prior to FY 1998</t>
  </si>
  <si>
    <t>Expenditures</t>
  </si>
  <si>
    <t>Total Current</t>
  </si>
  <si>
    <t>Expense</t>
  </si>
  <si>
    <t>Mid-level</t>
  </si>
  <si>
    <t>Debt Service Fund</t>
  </si>
  <si>
    <t>Current</t>
  </si>
  <si>
    <t>Current Expense Fund (continued)</t>
  </si>
  <si>
    <t>Current Expense Fund</t>
  </si>
  <si>
    <t xml:space="preserve"> Instruction, respectively.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</si>
  <si>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</si>
  <si>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</si>
  <si>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</si>
  <si>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</si>
  <si>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</si>
  <si>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</si>
  <si>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</si>
  <si>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</si>
  <si>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</si>
  <si>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</si>
  <si>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12</t>
  </si>
  <si>
    <t>Table 13</t>
  </si>
  <si>
    <t>Table 14</t>
  </si>
  <si>
    <t>Table 1 (continued)</t>
  </si>
  <si>
    <t>Table 15</t>
  </si>
  <si>
    <t>Table 11</t>
  </si>
  <si>
    <t>Table 4 (continued)</t>
  </si>
  <si>
    <t>Montgomery</t>
  </si>
  <si>
    <t>Supplies and</t>
  </si>
  <si>
    <t xml:space="preserve">  and Wages</t>
  </si>
  <si>
    <t>Costs*</t>
  </si>
  <si>
    <t xml:space="preserve">  Other</t>
  </si>
  <si>
    <t xml:space="preserve">      LEAs</t>
  </si>
  <si>
    <t xml:space="preserve">   Other</t>
  </si>
  <si>
    <t>Table 4A</t>
  </si>
  <si>
    <t>Instructional Expenditures</t>
  </si>
  <si>
    <t>Related</t>
  </si>
  <si>
    <t>Grand</t>
  </si>
  <si>
    <t xml:space="preserve">Fixed </t>
  </si>
  <si>
    <t>Charges*</t>
  </si>
  <si>
    <t xml:space="preserve">Baltimore </t>
  </si>
  <si>
    <t>*Expenditures for Adult Education include direct program costs reported on Table 4 and employee benefits related to Adult Education personnel,</t>
  </si>
  <si>
    <t>Employees'</t>
  </si>
  <si>
    <t xml:space="preserve">      Other</t>
  </si>
  <si>
    <t xml:space="preserve">   Fixed</t>
  </si>
  <si>
    <t xml:space="preserve">   Total</t>
  </si>
  <si>
    <t xml:space="preserve">    Services</t>
  </si>
  <si>
    <t xml:space="preserve"> and</t>
  </si>
  <si>
    <t xml:space="preserve"> Wages</t>
  </si>
  <si>
    <t xml:space="preserve"> Total</t>
  </si>
  <si>
    <t xml:space="preserve">   Charges</t>
  </si>
  <si>
    <t>Table 16</t>
  </si>
  <si>
    <t>Administration**</t>
  </si>
  <si>
    <t>Outlay**</t>
  </si>
  <si>
    <t>**Excludes Interfund Transfers</t>
  </si>
  <si>
    <t>Other Supplies</t>
  </si>
  <si>
    <t>Media and</t>
  </si>
  <si>
    <t xml:space="preserve"> Books</t>
  </si>
  <si>
    <t xml:space="preserve">Energy </t>
  </si>
  <si>
    <t>Social</t>
  </si>
  <si>
    <t xml:space="preserve"> Local</t>
  </si>
  <si>
    <t>Cost</t>
  </si>
  <si>
    <t>Independent</t>
  </si>
  <si>
    <t xml:space="preserve"> Audit</t>
  </si>
  <si>
    <t>Depreciation</t>
  </si>
  <si>
    <t xml:space="preserve">Memorandum </t>
  </si>
  <si>
    <t>Only</t>
  </si>
  <si>
    <t xml:space="preserve">Donated </t>
  </si>
  <si>
    <t>Commodities</t>
  </si>
  <si>
    <t>**</t>
  </si>
  <si>
    <t>Textbook</t>
  </si>
  <si>
    <t>LibraryMedia</t>
  </si>
  <si>
    <t>Addition Buildings &amp; Equipment</t>
  </si>
  <si>
    <t>Remodeling Buildings &amp; Equipment</t>
  </si>
  <si>
    <t xml:space="preserve">Land Improvement </t>
  </si>
  <si>
    <t>Food Service Fund</t>
  </si>
  <si>
    <t>School Construction Fund</t>
  </si>
  <si>
    <t>From All Funds</t>
  </si>
  <si>
    <t>Miscellaneous</t>
  </si>
  <si>
    <t xml:space="preserve">Purchased </t>
  </si>
  <si>
    <t>Md. LEAs</t>
  </si>
  <si>
    <t>Energy</t>
  </si>
  <si>
    <t>Table 13 (Continued)</t>
  </si>
  <si>
    <t>Short Term</t>
  </si>
  <si>
    <t>Loan</t>
  </si>
  <si>
    <t>Garrett*</t>
  </si>
  <si>
    <t>Teachers</t>
  </si>
  <si>
    <t xml:space="preserve"> and Wages</t>
  </si>
  <si>
    <t>Nonpublic Schools</t>
  </si>
  <si>
    <t>Aides - Assistants</t>
  </si>
  <si>
    <t>Private Schools Program **</t>
  </si>
  <si>
    <t>Other Supplies and Materials</t>
  </si>
  <si>
    <t>Note:**</t>
  </si>
  <si>
    <t>Purchased Services</t>
  </si>
  <si>
    <t>This column  is a memorandum presentation of the Federal funds transfer to private schools not included in the Maryland Public Schools Expenditures.</t>
  </si>
  <si>
    <t>Student Activity Fund Memorandum Only</t>
  </si>
  <si>
    <t xml:space="preserve">  *</t>
  </si>
  <si>
    <t>Aides &amp; Assistants</t>
  </si>
  <si>
    <t>Mid-level Adminstration</t>
  </si>
  <si>
    <t>Transfers *</t>
  </si>
  <si>
    <t>*Interfund transfers, Indirect Cost Recovery net transfers, and transfers between Maryland local education agencies are not shown on this table.</t>
  </si>
  <si>
    <t xml:space="preserve">*Includes Instructional Supervision and Direction and Office of the Principal.  Prior to FY 1998, these expenditures were reported in Administration and </t>
  </si>
  <si>
    <t>Private Schools Program ***</t>
  </si>
  <si>
    <t>Fund*</t>
  </si>
  <si>
    <t>Retirement*</t>
  </si>
  <si>
    <t>* Includes the reinvestment of State funds.</t>
  </si>
  <si>
    <t>Schools Expenditures.</t>
  </si>
  <si>
    <t>Table 5 (continued)</t>
  </si>
  <si>
    <t>Table 6 (continued)</t>
  </si>
  <si>
    <t>Table 8 (continued)</t>
  </si>
  <si>
    <t>Aides/ Assistants</t>
  </si>
  <si>
    <t>MontgOmery</t>
  </si>
  <si>
    <t>Total Other Instructional Costs excludes transfers to Maryland LEAs.</t>
  </si>
  <si>
    <t>This column is a memorandum presentation of the Federal funds transfer to private school not included in the Maryland Public</t>
  </si>
  <si>
    <t>Note: **</t>
  </si>
  <si>
    <t>**Excludes Debt Principal repayment and Student Activity Fund Expenditures.</t>
  </si>
  <si>
    <t>*** This column is a memorandum presentation of the Federal funds transfer to private school not included in the Maryland Public Schools Expenditures.</t>
  </si>
  <si>
    <t>*Excludes Facilities Acquisition and Construction Services, now reported in Capital Outlay and Instructional Supervision and Direction Services,</t>
  </si>
  <si>
    <t>**Excludes transfers to Maryland LEAs.</t>
  </si>
  <si>
    <t>*Excludes transfers to Maryland LEAs.</t>
  </si>
  <si>
    <t>*Garrett County Board of Education carries the debt services of State Loan and Short Term Loan. The County Government is servicing the Long Term Debt.</t>
  </si>
  <si>
    <t>NOTE:  * Includes state share of teachers' retirement, interfund transfers and transfers between Maryland LEAs.</t>
  </si>
  <si>
    <t xml:space="preserve">  now reported in Mid-Level Administration.</t>
  </si>
  <si>
    <t>**Excludes Interfund Transfers and Indirect Cost Recovery Net Transfers.</t>
  </si>
  <si>
    <t xml:space="preserve">  reported on Tables 9 and 10.</t>
  </si>
  <si>
    <t>* Total does not include Depreciation.</t>
  </si>
  <si>
    <t>Current Expense</t>
  </si>
  <si>
    <t>Change in %</t>
  </si>
  <si>
    <t>Total  Expenditures</t>
  </si>
  <si>
    <t>Current Expense Fund Expenditures</t>
  </si>
  <si>
    <t>Salaries &amp; Wages</t>
  </si>
  <si>
    <t>Supplies &amp; Materials</t>
  </si>
  <si>
    <t>Supplies &amp; Equip.</t>
  </si>
  <si>
    <t>FY 2018</t>
  </si>
  <si>
    <t>Current Expense Fund Expenditures by Object:  Maryland Public Schools:  2018-2019</t>
  </si>
  <si>
    <t>Expenditures for All Purposes*:  Maryland Public Schools:  2018-2019</t>
  </si>
  <si>
    <t>Expenditures for Administration*:  Maryland Public Schools:  2018-2019</t>
  </si>
  <si>
    <t>Expenditures for Mid-Level Administration*:  Maryland Public Schools:  2018-2019</t>
  </si>
  <si>
    <t>Expenditures for Prekindergarten Through Adult Instructional Purposes:  Maryland Public Schools: 2018-2019</t>
  </si>
  <si>
    <t>Expenditures for Adult Education and Related Fixed Charges*:  Maryland Public Schools:  2018-2019</t>
  </si>
  <si>
    <t>Expenditures for Special Education:  Maryland Public Schools:  2018-2019</t>
  </si>
  <si>
    <t>Expenditures for Student Personnel and Health Services:  Maryland Public Schools:  2018-2019</t>
  </si>
  <si>
    <t>Expenditures for Student Transportation Services:  Maryland Public Schools:  2018-2019</t>
  </si>
  <si>
    <t>Expenditures for Operation and Maintenance of Plant:  Maryland Public Schools:  2018-2019</t>
  </si>
  <si>
    <t>Expenditures for Fixed Charges:  Maryland Public Schools:  2018-2019</t>
  </si>
  <si>
    <t>Distribution of Locally-Paid Fixed Charges by Category:  Maryland Public Schools:  2018-2019</t>
  </si>
  <si>
    <t>Expenditures for Community Services:  Maryland Public Schools:  2018-2019</t>
  </si>
  <si>
    <t>Expenditures for Current Capital Outlay*:  Maryland Public Schools:  2018-2019</t>
  </si>
  <si>
    <t>Expenditures for Food Service:  Maryland Public Schools:  2018-2019</t>
  </si>
  <si>
    <t>Expenditures for School Construction:  Maryland Public Schools:  2018-2019</t>
  </si>
  <si>
    <t>Expenditures for Debt Service:  Maryland Public Schools:  2018-2019</t>
  </si>
  <si>
    <t>Expenditures for All Purposes*:  Maryland Public Schools:  2018 - 2019</t>
  </si>
  <si>
    <t>Expenditures for Prekindergarten Through Adult Instructional Purposes:  Maryland Public Schools:  2018-2019</t>
  </si>
  <si>
    <t xml:space="preserve">  </t>
  </si>
  <si>
    <t>FY 2019</t>
  </si>
  <si>
    <t>Expenditures for Operation and Maintenance of Plant:  
Maryland Public Schools: 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</si>
</sst>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&quot;$&quot;#,##0.00"/>
    <numFmt numFmtId="169" formatCode="&quot;$&quot;#,##0"/>
    <numFmt numFmtId="170" formatCode="0.0%"/>
    <numFmt numFmtId="171" formatCode="_(* #,##0.00000_);_(* \(#,##0.00000\);_(* &quot;-&quot;??_);_(@_)"/>
    <numFmt numFmtId="172" formatCode="_(&quot;$&quot;* #,##0.00_);_(&quot;$&quot;* \(#,##0.00\);_(&quot;$&quot;* &quot;-&quot;_);_(@_)"/>
  </numFmts>
  <fonts count="1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color theme="4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2" fillId="0" borderId="0"/>
  </cellStyleXfs>
  <cellXfs count="327">
    <xf numFmtId="0" fontId="0" fillId="0" borderId="0" xfId="0"/>
    <xf numFmtId="0" fontId="0" fillId="0" borderId="0" xfId="0" applyAlignment="1">
      <alignment horizontal="center"/>
    </xf>
    <xf numFmtId="169" fontId="0" fillId="0" borderId="0" xfId="2" applyNumberFormat="1" applyFont="1"/>
    <xf numFmtId="166" fontId="2" fillId="0" borderId="0" xfId="1" applyNumberFormat="1" applyFont="1" applyAlignment="1">
      <alignment horizontal="center"/>
    </xf>
    <xf numFmtId="166" fontId="2" fillId="0" borderId="0" xfId="1" applyNumberFormat="1" applyFont="1"/>
    <xf numFmtId="166" fontId="2" fillId="0" borderId="0" xfId="1" applyNumberFormat="1" applyFont="1" applyBorder="1"/>
    <xf numFmtId="166" fontId="2" fillId="0" borderId="1" xfId="1" applyNumberFormat="1" applyFont="1" applyBorder="1"/>
    <xf numFmtId="166" fontId="2" fillId="0" borderId="0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left"/>
    </xf>
    <xf numFmtId="166" fontId="2" fillId="0" borderId="0" xfId="1" applyNumberFormat="1" applyFont="1" applyBorder="1" applyAlignment="1"/>
    <xf numFmtId="166" fontId="2" fillId="0" borderId="2" xfId="1" applyNumberFormat="1" applyFont="1" applyBorder="1" applyAlignment="1"/>
    <xf numFmtId="166" fontId="2" fillId="0" borderId="2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left"/>
    </xf>
    <xf numFmtId="169" fontId="2" fillId="0" borderId="0" xfId="2" applyNumberFormat="1" applyFont="1" applyBorder="1" applyAlignment="1">
      <alignment horizontal="left"/>
    </xf>
    <xf numFmtId="166" fontId="2" fillId="0" borderId="3" xfId="1" applyNumberFormat="1" applyFont="1" applyBorder="1"/>
    <xf numFmtId="166" fontId="2" fillId="0" borderId="1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left"/>
    </xf>
    <xf numFmtId="165" fontId="2" fillId="0" borderId="0" xfId="2" applyNumberFormat="1" applyFont="1"/>
    <xf numFmtId="0" fontId="2" fillId="0" borderId="0" xfId="0" applyFont="1"/>
    <xf numFmtId="43" fontId="2" fillId="0" borderId="0" xfId="0" applyNumberFormat="1" applyFont="1" applyBorder="1"/>
    <xf numFmtId="166" fontId="2" fillId="0" borderId="0" xfId="1" applyNumberFormat="1" applyFont="1" applyProtection="1">
      <protection locked="0"/>
    </xf>
    <xf numFmtId="165" fontId="2" fillId="0" borderId="0" xfId="2" applyNumberFormat="1" applyFont="1" applyBorder="1"/>
    <xf numFmtId="165" fontId="2" fillId="0" borderId="0" xfId="2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indent="2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indent="2"/>
    </xf>
    <xf numFmtId="166" fontId="2" fillId="0" borderId="0" xfId="1" applyNumberFormat="1" applyFont="1" applyFill="1"/>
    <xf numFmtId="0" fontId="2" fillId="0" borderId="0" xfId="0" applyFont="1" applyBorder="1"/>
    <xf numFmtId="0" fontId="3" fillId="0" borderId="0" xfId="0" applyFont="1" applyBorder="1"/>
    <xf numFmtId="0" fontId="2" fillId="0" borderId="3" xfId="0" applyFont="1" applyBorder="1"/>
    <xf numFmtId="166" fontId="2" fillId="0" borderId="3" xfId="1" applyNumberFormat="1" applyFont="1" applyFill="1" applyBorder="1"/>
    <xf numFmtId="0" fontId="2" fillId="0" borderId="1" xfId="0" applyFont="1" applyBorder="1"/>
    <xf numFmtId="169" fontId="2" fillId="0" borderId="0" xfId="0" applyNumberFormat="1" applyFont="1" applyBorder="1"/>
    <xf numFmtId="49" fontId="2" fillId="0" borderId="0" xfId="1" applyNumberFormat="1" applyFont="1" applyBorder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166" fontId="2" fillId="0" borderId="0" xfId="1" applyNumberFormat="1" applyFont="1" applyFill="1" applyBorder="1"/>
    <xf numFmtId="168" fontId="2" fillId="0" borderId="0" xfId="0" applyNumberFormat="1" applyFont="1" applyBorder="1"/>
    <xf numFmtId="41" fontId="2" fillId="0" borderId="0" xfId="0" applyNumberFormat="1" applyFont="1" applyFill="1" applyBorder="1"/>
    <xf numFmtId="0" fontId="2" fillId="0" borderId="0" xfId="0" applyFont="1" applyFill="1" applyBorder="1"/>
    <xf numFmtId="49" fontId="2" fillId="0" borderId="0" xfId="1" applyNumberFormat="1" applyFont="1" applyFill="1" applyBorder="1" applyAlignment="1">
      <alignment horizontal="left"/>
    </xf>
    <xf numFmtId="169" fontId="2" fillId="0" borderId="0" xfId="0" applyNumberFormat="1" applyFont="1" applyBorder="1" applyAlignment="1">
      <alignment horizontal="left"/>
    </xf>
    <xf numFmtId="5" fontId="2" fillId="0" borderId="0" xfId="2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/>
    <xf numFmtId="168" fontId="2" fillId="0" borderId="0" xfId="2" applyNumberFormat="1" applyFont="1" applyBorder="1"/>
    <xf numFmtId="49" fontId="2" fillId="0" borderId="0" xfId="2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5" fontId="2" fillId="0" borderId="0" xfId="2" applyNumberFormat="1" applyFont="1" applyFill="1" applyBorder="1"/>
    <xf numFmtId="166" fontId="2" fillId="0" borderId="0" xfId="0" applyNumberFormat="1" applyFont="1" applyBorder="1"/>
    <xf numFmtId="41" fontId="2" fillId="0" borderId="0" xfId="0" quotePrefix="1" applyNumberFormat="1" applyFont="1" applyBorder="1"/>
    <xf numFmtId="166" fontId="2" fillId="0" borderId="0" xfId="1" applyNumberFormat="1" applyFont="1" applyBorder="1" applyAlignment="1">
      <alignment horizontal="center" vertical="center"/>
    </xf>
    <xf numFmtId="166" fontId="2" fillId="0" borderId="2" xfId="1" applyNumberFormat="1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1" applyNumberFormat="1" applyFont="1" applyFill="1" applyProtection="1">
      <protection locked="0"/>
    </xf>
    <xf numFmtId="166" fontId="2" fillId="0" borderId="0" xfId="1" applyNumberFormat="1" applyFont="1" applyBorder="1" applyAlignment="1">
      <alignment horizontal="left" indent="2"/>
    </xf>
    <xf numFmtId="0" fontId="0" fillId="0" borderId="0" xfId="0" applyFill="1"/>
    <xf numFmtId="166" fontId="2" fillId="0" borderId="4" xfId="1" applyNumberFormat="1" applyFont="1" applyBorder="1"/>
    <xf numFmtId="166" fontId="2" fillId="0" borderId="0" xfId="1" applyNumberFormat="1" applyFont="1" applyAlignment="1">
      <alignment horizontal="left" indent="1"/>
    </xf>
    <xf numFmtId="166" fontId="2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/>
    <xf numFmtId="166" fontId="2" fillId="0" borderId="2" xfId="1" applyNumberFormat="1" applyFont="1" applyFill="1" applyBorder="1" applyAlignment="1">
      <alignment horizontal="left"/>
    </xf>
    <xf numFmtId="166" fontId="2" fillId="0" borderId="2" xfId="1" applyNumberFormat="1" applyFont="1" applyFill="1" applyBorder="1" applyAlignment="1">
      <alignment horizontal="center"/>
    </xf>
    <xf numFmtId="43" fontId="2" fillId="0" borderId="0" xfId="1" applyNumberFormat="1" applyFont="1" applyBorder="1"/>
    <xf numFmtId="165" fontId="2" fillId="0" borderId="0" xfId="2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left" indent="1"/>
    </xf>
    <xf numFmtId="165" fontId="2" fillId="0" borderId="0" xfId="2" applyNumberFormat="1" applyFont="1" applyFill="1" applyBorder="1" applyAlignment="1">
      <alignment horizontal="left"/>
    </xf>
    <xf numFmtId="165" fontId="2" fillId="0" borderId="0" xfId="2" applyNumberFormat="1" applyFont="1" applyFill="1" applyAlignment="1">
      <alignment horizontal="right"/>
    </xf>
    <xf numFmtId="166" fontId="5" fillId="0" borderId="0" xfId="1" applyNumberFormat="1" applyFont="1" applyFill="1" applyBorder="1"/>
    <xf numFmtId="165" fontId="2" fillId="0" borderId="2" xfId="2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right"/>
    </xf>
    <xf numFmtId="171" fontId="2" fillId="0" borderId="0" xfId="1" applyNumberFormat="1" applyFont="1"/>
    <xf numFmtId="165" fontId="2" fillId="0" borderId="1" xfId="0" applyNumberFormat="1" applyFont="1" applyBorder="1"/>
    <xf numFmtId="166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0" xfId="1" applyNumberFormat="1" applyFont="1" applyFill="1" applyBorder="1" applyAlignment="1"/>
    <xf numFmtId="0" fontId="2" fillId="0" borderId="0" xfId="0" applyFont="1" applyAlignment="1">
      <alignment horizontal="center"/>
    </xf>
    <xf numFmtId="14" fontId="2" fillId="0" borderId="0" xfId="0" applyNumberFormat="1" applyFont="1"/>
    <xf numFmtId="169" fontId="2" fillId="0" borderId="0" xfId="2" applyNumberFormat="1" applyFont="1"/>
    <xf numFmtId="169" fontId="2" fillId="0" borderId="0" xfId="2" applyNumberFormat="1" applyFont="1" applyFill="1" applyBorder="1" applyAlignment="1">
      <alignment horizontal="right"/>
    </xf>
    <xf numFmtId="0" fontId="4" fillId="0" borderId="0" xfId="0" applyFont="1" applyFill="1"/>
    <xf numFmtId="165" fontId="2" fillId="0" borderId="0" xfId="1" applyNumberFormat="1" applyFont="1" applyFill="1" applyBorder="1"/>
    <xf numFmtId="166" fontId="2" fillId="0" borderId="0" xfId="1" quotePrefix="1" applyNumberFormat="1" applyFont="1" applyFill="1" applyBorder="1" applyAlignment="1">
      <alignment horizontal="right"/>
    </xf>
    <xf numFmtId="0" fontId="2" fillId="0" borderId="1" xfId="0" applyFont="1" applyFill="1" applyBorder="1"/>
    <xf numFmtId="166" fontId="2" fillId="0" borderId="0" xfId="1" applyNumberFormat="1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left"/>
    </xf>
    <xf numFmtId="166" fontId="2" fillId="0" borderId="2" xfId="1" applyNumberFormat="1" applyFont="1" applyFill="1" applyBorder="1" applyAlignment="1">
      <alignment horizontal="left" indent="2"/>
    </xf>
    <xf numFmtId="169" fontId="2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66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3" xfId="0" applyFont="1" applyFill="1" applyBorder="1" applyAlignment="1">
      <alignment horizontal="center"/>
    </xf>
    <xf numFmtId="166" fontId="2" fillId="0" borderId="6" xfId="1" applyNumberFormat="1" applyFont="1" applyFill="1" applyBorder="1"/>
    <xf numFmtId="43" fontId="2" fillId="0" borderId="0" xfId="1" applyFont="1" applyFill="1"/>
    <xf numFmtId="166" fontId="2" fillId="0" borderId="1" xfId="1" applyNumberFormat="1" applyFont="1" applyFill="1" applyBorder="1" applyAlignment="1"/>
    <xf numFmtId="166" fontId="2" fillId="0" borderId="0" xfId="0" applyNumberFormat="1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left" indent="2"/>
    </xf>
    <xf numFmtId="44" fontId="2" fillId="0" borderId="0" xfId="3" applyNumberFormat="1" applyFont="1" applyFill="1" applyBorder="1"/>
    <xf numFmtId="44" fontId="2" fillId="0" borderId="0" xfId="0" applyNumberFormat="1" applyFont="1" applyFill="1" applyBorder="1"/>
    <xf numFmtId="166" fontId="6" fillId="0" borderId="0" xfId="1" applyNumberFormat="1" applyFont="1" applyFill="1" applyBorder="1"/>
    <xf numFmtId="166" fontId="6" fillId="0" borderId="3" xfId="1" applyNumberFormat="1" applyFont="1" applyFill="1" applyBorder="1"/>
    <xf numFmtId="166" fontId="6" fillId="0" borderId="0" xfId="1" applyNumberFormat="1" applyFont="1" applyFill="1"/>
    <xf numFmtId="44" fontId="2" fillId="0" borderId="0" xfId="2" applyFont="1"/>
    <xf numFmtId="0" fontId="0" fillId="0" borderId="0" xfId="0" applyBorder="1" applyAlignment="1">
      <alignment horizontal="center" wrapText="1"/>
    </xf>
    <xf numFmtId="166" fontId="6" fillId="0" borderId="0" xfId="1" applyNumberFormat="1" applyFont="1"/>
    <xf numFmtId="166" fontId="2" fillId="0" borderId="0" xfId="1" applyNumberFormat="1" applyFont="1" applyBorder="1" applyAlignment="1">
      <alignment horizontal="center" wrapText="1"/>
    </xf>
    <xf numFmtId="0" fontId="0" fillId="0" borderId="5" xfId="0" applyBorder="1"/>
    <xf numFmtId="43" fontId="2" fillId="0" borderId="0" xfId="1" applyFont="1"/>
    <xf numFmtId="44" fontId="2" fillId="0" borderId="0" xfId="2" applyFont="1" applyBorder="1"/>
    <xf numFmtId="44" fontId="2" fillId="0" borderId="0" xfId="2" applyFont="1" applyBorder="1" applyAlignment="1">
      <alignment horizontal="center"/>
    </xf>
    <xf numFmtId="44" fontId="2" fillId="0" borderId="0" xfId="2" applyFont="1" applyFill="1" applyBorder="1"/>
    <xf numFmtId="44" fontId="8" fillId="0" borderId="0" xfId="2" applyFont="1" applyFill="1" applyBorder="1"/>
    <xf numFmtId="44" fontId="8" fillId="0" borderId="0" xfId="2" applyFont="1" applyBorder="1"/>
    <xf numFmtId="166" fontId="2" fillId="0" borderId="0" xfId="0" applyNumberFormat="1" applyFont="1" applyFill="1"/>
    <xf numFmtId="43" fontId="2" fillId="0" borderId="0" xfId="1" applyFont="1" applyBorder="1"/>
    <xf numFmtId="0" fontId="7" fillId="0" borderId="0" xfId="0" applyFont="1" applyFill="1"/>
    <xf numFmtId="166" fontId="6" fillId="0" borderId="3" xfId="1" applyNumberFormat="1" applyFont="1" applyBorder="1"/>
    <xf numFmtId="166" fontId="6" fillId="0" borderId="0" xfId="1" applyNumberFormat="1" applyFont="1" applyFill="1" applyBorder="1" applyAlignment="1">
      <alignment horizontal="left"/>
    </xf>
    <xf numFmtId="166" fontId="6" fillId="0" borderId="0" xfId="1" applyNumberFormat="1" applyFont="1" applyBorder="1"/>
    <xf numFmtId="42" fontId="6" fillId="0" borderId="0" xfId="2" applyNumberFormat="1" applyFont="1" applyFill="1" applyBorder="1"/>
    <xf numFmtId="0" fontId="6" fillId="0" borderId="0" xfId="0" applyFont="1" applyFill="1" applyBorder="1"/>
    <xf numFmtId="166" fontId="6" fillId="0" borderId="0" xfId="1" applyNumberFormat="1" applyFont="1" applyFill="1" applyBorder="1" applyAlignment="1"/>
    <xf numFmtId="44" fontId="6" fillId="0" borderId="0" xfId="1" applyNumberFormat="1" applyFont="1" applyFill="1" applyBorder="1" applyAlignment="1">
      <alignment horizontal="left"/>
    </xf>
    <xf numFmtId="169" fontId="6" fillId="0" borderId="0" xfId="1" applyNumberFormat="1" applyFont="1" applyFill="1"/>
    <xf numFmtId="165" fontId="6" fillId="0" borderId="0" xfId="1" applyNumberFormat="1" applyFont="1" applyFill="1"/>
    <xf numFmtId="1" fontId="6" fillId="0" borderId="0" xfId="0" applyNumberFormat="1" applyFont="1" applyFill="1" applyBorder="1"/>
    <xf numFmtId="169" fontId="6" fillId="0" borderId="0" xfId="0" applyNumberFormat="1" applyFont="1" applyFill="1" applyBorder="1"/>
    <xf numFmtId="41" fontId="6" fillId="0" borderId="0" xfId="0" applyNumberFormat="1" applyFont="1" applyBorder="1"/>
    <xf numFmtId="42" fontId="2" fillId="0" borderId="0" xfId="2" applyNumberFormat="1" applyFont="1" applyAlignment="1">
      <alignment horizontal="left"/>
    </xf>
    <xf numFmtId="42" fontId="2" fillId="0" borderId="0" xfId="2" applyNumberFormat="1" applyFont="1" applyFill="1" applyBorder="1"/>
    <xf numFmtId="166" fontId="2" fillId="0" borderId="3" xfId="1" applyNumberFormat="1" applyFont="1" applyFill="1" applyBorder="1" applyProtection="1">
      <protection locked="0"/>
    </xf>
    <xf numFmtId="166" fontId="2" fillId="0" borderId="3" xfId="1" applyNumberFormat="1" applyFont="1" applyFill="1" applyBorder="1" applyAlignment="1">
      <alignment horizontal="left"/>
    </xf>
    <xf numFmtId="42" fontId="2" fillId="0" borderId="0" xfId="2" applyNumberFormat="1" applyFont="1" applyFill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/>
    <xf numFmtId="42" fontId="2" fillId="0" borderId="0" xfId="0" applyNumberFormat="1" applyFont="1" applyFill="1"/>
    <xf numFmtId="167" fontId="2" fillId="0" borderId="0" xfId="0" applyNumberFormat="1" applyFont="1" applyFill="1"/>
    <xf numFmtId="42" fontId="2" fillId="0" borderId="0" xfId="2" applyNumberFormat="1" applyFont="1"/>
    <xf numFmtId="166" fontId="2" fillId="0" borderId="3" xfId="1" applyNumberFormat="1" applyFont="1" applyBorder="1" applyAlignment="1">
      <alignment horizontal="left"/>
    </xf>
    <xf numFmtId="41" fontId="2" fillId="0" borderId="0" xfId="0" applyNumberFormat="1" applyFont="1" applyBorder="1"/>
    <xf numFmtId="166" fontId="2" fillId="0" borderId="0" xfId="1" quotePrefix="1" applyNumberFormat="1" applyFont="1" applyBorder="1"/>
    <xf numFmtId="166" fontId="2" fillId="0" borderId="3" xfId="1" quotePrefix="1" applyNumberFormat="1" applyFont="1" applyBorder="1"/>
    <xf numFmtId="42" fontId="2" fillId="0" borderId="0" xfId="2" applyNumberFormat="1" applyFont="1" applyFill="1" applyBorder="1" applyAlignment="1"/>
    <xf numFmtId="42" fontId="2" fillId="0" borderId="0" xfId="0" applyNumberFormat="1" applyFont="1" applyFill="1" applyAlignment="1">
      <alignment horizontal="left"/>
    </xf>
    <xf numFmtId="41" fontId="2" fillId="0" borderId="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0" applyNumberFormat="1" applyFont="1"/>
    <xf numFmtId="0" fontId="2" fillId="0" borderId="0" xfId="0" quotePrefix="1" applyFont="1" applyFill="1" applyBorder="1" applyAlignment="1"/>
    <xf numFmtId="166" fontId="2" fillId="0" borderId="0" xfId="1" quotePrefix="1" applyNumberFormat="1" applyFont="1" applyFill="1" applyBorder="1" applyAlignment="1"/>
    <xf numFmtId="41" fontId="2" fillId="0" borderId="0" xfId="0" applyNumberFormat="1" applyFont="1"/>
    <xf numFmtId="41" fontId="2" fillId="0" borderId="0" xfId="1" applyNumberFormat="1" applyFont="1" applyFill="1"/>
    <xf numFmtId="166" fontId="2" fillId="0" borderId="0" xfId="1" applyNumberFormat="1" applyFont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2" fillId="0" borderId="5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2" fillId="0" borderId="0" xfId="1" applyNumberFormat="1" applyFont="1" applyBorder="1" applyAlignment="1">
      <alignment wrapText="1"/>
    </xf>
    <xf numFmtId="166" fontId="2" fillId="0" borderId="0" xfId="1" applyNumberFormat="1" applyFont="1" applyAlignment="1">
      <alignment wrapText="1"/>
    </xf>
    <xf numFmtId="166" fontId="2" fillId="0" borderId="0" xfId="0" quotePrefix="1" applyNumberFormat="1" applyFont="1"/>
    <xf numFmtId="41" fontId="0" fillId="0" borderId="0" xfId="0" applyNumberFormat="1"/>
    <xf numFmtId="5" fontId="2" fillId="0" borderId="0" xfId="2" applyNumberFormat="1" applyFont="1" applyBorder="1"/>
    <xf numFmtId="43" fontId="2" fillId="0" borderId="0" xfId="1" applyFont="1" applyBorder="1" applyAlignment="1">
      <alignment horizontal="center"/>
    </xf>
    <xf numFmtId="43" fontId="2" fillId="0" borderId="0" xfId="1" applyFont="1" applyFill="1" applyBorder="1"/>
    <xf numFmtId="41" fontId="2" fillId="0" borderId="0" xfId="1" applyNumberFormat="1" applyFont="1" applyBorder="1"/>
    <xf numFmtId="41" fontId="2" fillId="0" borderId="0" xfId="1" quotePrefix="1" applyNumberFormat="1" applyFont="1" applyFill="1" applyBorder="1" applyAlignment="1"/>
    <xf numFmtId="41" fontId="2" fillId="0" borderId="0" xfId="1" quotePrefix="1" applyNumberFormat="1" applyFont="1" applyFill="1" applyBorder="1" applyAlignment="1">
      <alignment horizontal="center"/>
    </xf>
    <xf numFmtId="169" fontId="2" fillId="0" borderId="0" xfId="0" applyNumberFormat="1" applyFont="1"/>
    <xf numFmtId="170" fontId="2" fillId="0" borderId="0" xfId="4" applyNumberFormat="1" applyFont="1"/>
    <xf numFmtId="166" fontId="6" fillId="0" borderId="0" xfId="1" applyNumberFormat="1" applyFont="1" applyFill="1" applyBorder="1" applyAlignment="1">
      <alignment horizontal="center"/>
    </xf>
    <xf numFmtId="0" fontId="2" fillId="0" borderId="0" xfId="0" quotePrefix="1" applyFont="1"/>
    <xf numFmtId="41" fontId="2" fillId="0" borderId="3" xfId="0" applyNumberFormat="1" applyFont="1" applyFill="1" applyBorder="1"/>
    <xf numFmtId="14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41" fontId="2" fillId="0" borderId="0" xfId="0" applyNumberFormat="1" applyFont="1" applyFill="1"/>
    <xf numFmtId="41" fontId="2" fillId="0" borderId="0" xfId="1" applyNumberFormat="1" applyFont="1"/>
    <xf numFmtId="0" fontId="9" fillId="0" borderId="0" xfId="0" applyFont="1"/>
    <xf numFmtId="41" fontId="2" fillId="0" borderId="0" xfId="0" applyNumberFormat="1" applyFont="1" applyFill="1" applyBorder="1" applyAlignment="1"/>
    <xf numFmtId="168" fontId="2" fillId="0" borderId="0" xfId="2" applyNumberFormat="1" applyFont="1" applyFill="1"/>
    <xf numFmtId="168" fontId="2" fillId="0" borderId="0" xfId="2" applyNumberFormat="1" applyFont="1"/>
    <xf numFmtId="169" fontId="2" fillId="0" borderId="0" xfId="2" applyNumberFormat="1" applyFont="1" applyFill="1"/>
    <xf numFmtId="169" fontId="2" fillId="0" borderId="0" xfId="2" applyNumberFormat="1" applyFont="1" applyBorder="1" applyAlignment="1">
      <alignment horizontal="right"/>
    </xf>
    <xf numFmtId="41" fontId="2" fillId="0" borderId="0" xfId="0" quotePrefix="1" applyNumberFormat="1" applyFont="1" applyFill="1" applyBorder="1"/>
    <xf numFmtId="166" fontId="2" fillId="0" borderId="0" xfId="1" applyNumberFormat="1" applyFont="1" applyAlignment="1"/>
    <xf numFmtId="49" fontId="2" fillId="0" borderId="0" xfId="0" applyNumberFormat="1" applyFont="1" applyAlignment="1">
      <alignment horizontal="center"/>
    </xf>
    <xf numFmtId="41" fontId="2" fillId="0" borderId="0" xfId="1" applyNumberFormat="1" applyFont="1" applyFill="1" applyBorder="1" applyProtection="1">
      <protection locked="0"/>
    </xf>
    <xf numFmtId="165" fontId="2" fillId="0" borderId="0" xfId="0" applyNumberFormat="1" applyFont="1"/>
    <xf numFmtId="44" fontId="2" fillId="0" borderId="0" xfId="0" applyNumberFormat="1" applyFont="1"/>
    <xf numFmtId="166" fontId="2" fillId="0" borderId="3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43" fontId="10" fillId="0" borderId="0" xfId="1" applyNumberFormat="1" applyFont="1"/>
    <xf numFmtId="14" fontId="2" fillId="0" borderId="0" xfId="1" applyNumberFormat="1" applyFont="1" applyBorder="1"/>
    <xf numFmtId="14" fontId="10" fillId="0" borderId="0" xfId="1" applyNumberFormat="1" applyFont="1" applyBorder="1"/>
    <xf numFmtId="166" fontId="10" fillId="0" borderId="0" xfId="1" applyNumberFormat="1" applyFont="1" applyBorder="1"/>
    <xf numFmtId="166" fontId="10" fillId="0" borderId="0" xfId="1" applyNumberFormat="1" applyFont="1"/>
    <xf numFmtId="41" fontId="10" fillId="0" borderId="0" xfId="0" applyNumberFormat="1" applyFont="1"/>
    <xf numFmtId="0" fontId="10" fillId="0" borderId="0" xfId="0" applyFont="1"/>
    <xf numFmtId="0" fontId="10" fillId="0" borderId="0" xfId="0" applyFont="1" applyBorder="1"/>
    <xf numFmtId="166" fontId="2" fillId="0" borderId="3" xfId="1" applyNumberFormat="1" applyFont="1" applyFill="1" applyBorder="1" applyAlignment="1">
      <alignment horizontal="left" indent="2"/>
    </xf>
    <xf numFmtId="169" fontId="2" fillId="0" borderId="0" xfId="2" applyNumberFormat="1" applyFont="1" applyAlignment="1">
      <alignment horizontal="right"/>
    </xf>
    <xf numFmtId="41" fontId="2" fillId="0" borderId="0" xfId="2" applyNumberFormat="1" applyFont="1" applyAlignment="1">
      <alignment horizontal="right"/>
    </xf>
    <xf numFmtId="3" fontId="2" fillId="0" borderId="0" xfId="0" applyNumberFormat="1" applyFont="1" applyBorder="1"/>
    <xf numFmtId="3" fontId="2" fillId="0" borderId="0" xfId="1" applyNumberFormat="1" applyFont="1" applyBorder="1"/>
    <xf numFmtId="3" fontId="2" fillId="0" borderId="0" xfId="1" applyNumberFormat="1" applyFont="1"/>
    <xf numFmtId="166" fontId="2" fillId="0" borderId="7" xfId="1" applyNumberFormat="1" applyFont="1" applyFill="1" applyBorder="1" applyAlignment="1"/>
    <xf numFmtId="166" fontId="2" fillId="0" borderId="0" xfId="1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Alignment="1">
      <alignment wrapText="1"/>
    </xf>
    <xf numFmtId="4" fontId="2" fillId="0" borderId="0" xfId="1" applyNumberFormat="1" applyFont="1" applyBorder="1" applyAlignment="1">
      <alignment wrapText="1"/>
    </xf>
    <xf numFmtId="42" fontId="2" fillId="0" borderId="0" xfId="1" applyNumberFormat="1" applyFont="1" applyFill="1" applyAlignment="1">
      <alignment horizontal="right"/>
    </xf>
    <xf numFmtId="165" fontId="2" fillId="0" borderId="0" xfId="0" applyNumberFormat="1" applyFont="1" applyBorder="1"/>
    <xf numFmtId="166" fontId="2" fillId="0" borderId="3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Protection="1">
      <protection locked="0"/>
    </xf>
    <xf numFmtId="166" fontId="2" fillId="0" borderId="0" xfId="1" applyNumberFormat="1" applyFont="1" applyFill="1" applyBorder="1" applyAlignment="1">
      <alignment horizontal="right" vertical="top"/>
    </xf>
    <xf numFmtId="166" fontId="2" fillId="0" borderId="3" xfId="1" applyNumberFormat="1" applyFont="1" applyFill="1" applyBorder="1" applyAlignment="1">
      <alignment horizontal="right" vertical="top"/>
    </xf>
    <xf numFmtId="166" fontId="2" fillId="0" borderId="0" xfId="1" quotePrefix="1" applyNumberFormat="1" applyFont="1" applyFill="1" applyBorder="1"/>
    <xf numFmtId="169" fontId="2" fillId="0" borderId="0" xfId="2" applyNumberFormat="1" applyFont="1" applyFill="1" applyAlignment="1">
      <alignment horizontal="right"/>
    </xf>
    <xf numFmtId="169" fontId="2" fillId="0" borderId="0" xfId="2" applyNumberFormat="1" applyFont="1" applyFill="1" applyBorder="1"/>
    <xf numFmtId="0" fontId="2" fillId="0" borderId="0" xfId="0" applyFont="1" applyBorder="1" applyAlignment="1"/>
    <xf numFmtId="42" fontId="2" fillId="0" borderId="0" xfId="1" applyNumberFormat="1" applyFont="1"/>
    <xf numFmtId="165" fontId="2" fillId="0" borderId="0" xfId="0" quotePrefix="1" applyNumberFormat="1" applyFont="1" applyFill="1" applyBorder="1" applyAlignment="1"/>
    <xf numFmtId="166" fontId="2" fillId="0" borderId="2" xfId="1" applyNumberFormat="1" applyFont="1" applyBorder="1" applyAlignment="1">
      <alignment horizontal="center"/>
    </xf>
    <xf numFmtId="41" fontId="2" fillId="0" borderId="0" xfId="0" quotePrefix="1" applyNumberFormat="1" applyFont="1"/>
    <xf numFmtId="43" fontId="2" fillId="0" borderId="0" xfId="1" applyFont="1" applyFill="1" applyBorder="1" applyProtection="1">
      <protection locked="0"/>
    </xf>
    <xf numFmtId="41" fontId="2" fillId="0" borderId="0" xfId="0" applyNumberFormat="1" applyFont="1" applyFill="1" applyBorder="1" applyAlignment="1">
      <alignment horizontal="left"/>
    </xf>
    <xf numFmtId="41" fontId="2" fillId="0" borderId="0" xfId="0" applyNumberFormat="1" applyFont="1" applyBorder="1" applyAlignment="1">
      <alignment horizontal="left"/>
    </xf>
    <xf numFmtId="165" fontId="2" fillId="0" borderId="8" xfId="2" applyNumberFormat="1" applyFont="1" applyBorder="1"/>
    <xf numFmtId="165" fontId="2" fillId="0" borderId="8" xfId="2" applyNumberFormat="1" applyFont="1" applyBorder="1" applyAlignment="1">
      <alignment horizontal="left" indent="1"/>
    </xf>
    <xf numFmtId="165" fontId="2" fillId="0" borderId="0" xfId="2" applyNumberFormat="1" applyFont="1" applyFill="1"/>
    <xf numFmtId="0" fontId="11" fillId="0" borderId="0" xfId="0" applyFont="1"/>
    <xf numFmtId="165" fontId="11" fillId="0" borderId="0" xfId="2" applyNumberFormat="1" applyFont="1"/>
    <xf numFmtId="166" fontId="11" fillId="0" borderId="0" xfId="1" applyNumberFormat="1" applyFont="1"/>
    <xf numFmtId="43" fontId="11" fillId="0" borderId="0" xfId="1" applyFont="1"/>
    <xf numFmtId="10" fontId="11" fillId="0" borderId="0" xfId="4" applyNumberFormat="1" applyFont="1"/>
    <xf numFmtId="41" fontId="11" fillId="0" borderId="0" xfId="0" applyNumberFormat="1" applyFont="1"/>
    <xf numFmtId="166" fontId="11" fillId="0" borderId="0" xfId="1" applyNumberFormat="1" applyFont="1" applyBorder="1"/>
    <xf numFmtId="10" fontId="11" fillId="0" borderId="0" xfId="0" applyNumberFormat="1" applyFont="1"/>
    <xf numFmtId="0" fontId="11" fillId="0" borderId="0" xfId="0" applyFont="1" applyFill="1" applyBorder="1"/>
    <xf numFmtId="170" fontId="11" fillId="0" borderId="0" xfId="4" applyNumberFormat="1" applyFont="1"/>
    <xf numFmtId="170" fontId="11" fillId="0" borderId="0" xfId="0" applyNumberFormat="1" applyFont="1"/>
    <xf numFmtId="165" fontId="11" fillId="0" borderId="0" xfId="0" applyNumberFormat="1" applyFont="1"/>
    <xf numFmtId="42" fontId="11" fillId="0" borderId="0" xfId="2" applyNumberFormat="1" applyFont="1" applyBorder="1"/>
    <xf numFmtId="172" fontId="11" fillId="0" borderId="9" xfId="0" applyNumberFormat="1" applyFont="1" applyBorder="1"/>
    <xf numFmtId="166" fontId="11" fillId="0" borderId="9" xfId="1" applyNumberFormat="1" applyFont="1" applyBorder="1"/>
    <xf numFmtId="166" fontId="2" fillId="0" borderId="0" xfId="1" applyNumberFormat="1" applyFont="1" applyFill="1" applyBorder="1" applyAlignment="1">
      <alignment horizontal="center"/>
    </xf>
    <xf numFmtId="3" fontId="12" fillId="0" borderId="0" xfId="0" applyNumberFormat="1" applyFont="1"/>
    <xf numFmtId="166" fontId="2" fillId="0" borderId="0" xfId="1" applyNumberFormat="1" applyFont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42" fontId="2" fillId="0" borderId="0" xfId="0" applyNumberFormat="1" applyFont="1" applyFill="1" applyAlignment="1">
      <alignment horizontal="center"/>
    </xf>
    <xf numFmtId="166" fontId="2" fillId="0" borderId="0" xfId="1" applyNumberFormat="1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6" fontId="2" fillId="0" borderId="3" xfId="1" applyNumberFormat="1" applyFont="1" applyBorder="1" applyAlignment="1">
      <alignment horizontal="center"/>
    </xf>
    <xf numFmtId="166" fontId="2" fillId="0" borderId="5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6" fontId="2" fillId="0" borderId="5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6" fontId="2" fillId="0" borderId="2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2" fillId="0" borderId="5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 vertical="top" wrapText="1"/>
    </xf>
    <xf numFmtId="166" fontId="2" fillId="0" borderId="3" xfId="1" applyNumberFormat="1" applyFont="1" applyFill="1" applyBorder="1" applyAlignment="1">
      <alignment horizontal="center" vertical="top" wrapText="1"/>
    </xf>
    <xf numFmtId="166" fontId="2" fillId="0" borderId="6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left" vertical="top" wrapText="1"/>
    </xf>
    <xf numFmtId="166" fontId="2" fillId="0" borderId="0" xfId="1" applyNumberFormat="1" applyFont="1" applyFill="1" applyBorder="1" applyAlignment="1">
      <alignment horizontal="left" vertical="top" wrapText="1"/>
    </xf>
    <xf numFmtId="166" fontId="2" fillId="0" borderId="7" xfId="1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0" fontId="4" fillId="0" borderId="0" xfId="3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6" fontId="2" fillId="0" borderId="4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6" fontId="2" fillId="0" borderId="6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7" xfId="1" applyNumberFormat="1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AFR FY 2001_9-30-0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Expense Fund Expenditures</a:t>
            </a:r>
          </a:p>
        </c:rich>
      </c:tx>
      <c:layout>
        <c:manualLayout>
          <c:xMode val="edge"/>
          <c:yMode val="edge"/>
          <c:x val="0.23032629558541629"/>
          <c:y val="4.11985018726591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10172744721687"/>
          <c:y val="0.33333455251694388"/>
          <c:w val="0.38771593090211132"/>
          <c:h val="0.299626564060180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0D-4AC9-B815-1653F3415FB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0D-4AC9-B815-1653F3415FB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0D-4AC9-B815-1653F3415FB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0D-4AC9-B815-1653F3415FB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70D-4AC9-B815-1653F3415FB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expbyobj!$A$79:$A$85</c:f>
            </c:multiLvlStrRef>
          </c:cat>
          <c:val>
            <c:numRef>
              <c:f>expbyobj!$B$79:$B$85</c:f>
            </c:numRef>
          </c:val>
          <c:extLst>
            <c:ext xmlns:c16="http://schemas.microsoft.com/office/drawing/2014/chart" uri="{C3380CC4-5D6E-409C-BE32-E72D297353CC}">
              <c16:uniqueId val="{0000000A-070D-4AC9-B815-1653F3415FB0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expbyobj!$A$79:$A$85</c:f>
            </c:multiLvlStrRef>
          </c:cat>
          <c:val>
            <c:numRef>
              <c:f>expbyobj!$C$79:$C$85</c:f>
            </c:numRef>
          </c:val>
          <c:extLst>
            <c:ext xmlns:c16="http://schemas.microsoft.com/office/drawing/2014/chart" uri="{C3380CC4-5D6E-409C-BE32-E72D297353CC}">
              <c16:uniqueId val="{0000000B-070D-4AC9-B815-1653F3415FB0}"/>
            </c:ext>
          </c:extLst>
        </c:ser>
        <c:dLbls>
          <c:showLegendKey val="1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36468330134357"/>
          <c:y val="0.80524619815781451"/>
          <c:w val="0.85611657163544208"/>
          <c:h val="0.15180482513486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425450</xdr:colOff>
      <xdr:row>85</xdr:row>
      <xdr:rowOff>69850</xdr:rowOff>
    </xdr:from>
    <xdr:to>
      <xdr:col>6</xdr:col>
      <xdr:colOff>901700</xdr:colOff>
      <xdr:row>100</xdr:row>
      <xdr:rowOff>42545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138"/>
  <sheetViews>
    <sheetView zoomScaleNormal="100" workbookViewId="0">
      <selection activeCell="C64" sqref="C64"/>
    </sheetView>
  </sheetViews>
  <sheetFormatPr defaultColWidth="9.140625" defaultRowHeight="12.75" x14ac:dyDescent="0.2"/>
  <cols>
    <col min="1" max="1" width="15.140625" style="4" customWidth="1"/>
    <col min="2" max="3" width="16" style="4" bestFit="1" customWidth="1"/>
    <col min="4" max="5" width="14.140625" style="4" bestFit="1" customWidth="1"/>
    <col min="6" max="6" width="14.85546875" style="4" customWidth="1"/>
    <col min="7" max="7" width="15" style="4" bestFit="1" customWidth="1"/>
    <col min="8" max="8" width="13.42578125" style="4" bestFit="1" customWidth="1"/>
    <col min="9" max="9" width="12.28515625" style="4" bestFit="1" customWidth="1"/>
    <col min="10" max="11" width="13.28515625" style="4" customWidth="1"/>
    <col min="12" max="12" width="1.85546875" style="4" customWidth="1"/>
    <col min="13" max="13" width="14.85546875" style="4" customWidth="1"/>
    <col min="14" max="14" width="14" style="4" bestFit="1" customWidth="1"/>
    <col min="15" max="15" width="15" style="4" customWidth="1"/>
    <col min="16" max="17" width="12.28515625" style="4" bestFit="1" customWidth="1"/>
    <col min="18" max="18" width="14" style="4" customWidth="1"/>
    <col min="19" max="19" width="15" style="4" customWidth="1"/>
    <col min="20" max="20" width="13.5703125" style="4" bestFit="1" customWidth="1"/>
    <col min="21" max="21" width="15.140625" style="4" bestFit="1" customWidth="1"/>
    <col min="22" max="22" width="13.5703125" style="4" bestFit="1" customWidth="1"/>
    <col min="23" max="23" width="16.42578125" style="4" customWidth="1"/>
    <col min="24" max="25" width="9.140625" style="4"/>
    <col min="26" max="26" width="14.85546875" style="4" bestFit="1" customWidth="1"/>
    <col min="27" max="27" width="12.28515625" style="4" bestFit="1" customWidth="1"/>
    <col min="28" max="28" width="14" style="4" bestFit="1" customWidth="1"/>
    <col min="29" max="29" width="13.85546875" style="4" bestFit="1" customWidth="1"/>
    <col min="30" max="16384" width="9.140625" style="4"/>
  </cols>
  <sheetData>
    <row r="1" spans="1:26" x14ac:dyDescent="0.2">
      <c r="A1" s="267" t="s">
        <v>129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M1" s="267" t="s">
        <v>142</v>
      </c>
      <c r="N1" s="267"/>
      <c r="O1" s="267"/>
      <c r="P1" s="267"/>
      <c r="Q1" s="267"/>
      <c r="R1" s="267"/>
      <c r="S1" s="267"/>
      <c r="T1" s="267"/>
      <c r="U1" s="267"/>
      <c r="V1" s="267"/>
      <c r="W1" s="267"/>
      <c r="Z1" s="217"/>
    </row>
    <row r="2" spans="1:26" x14ac:dyDescent="0.2">
      <c r="B2" s="74"/>
    </row>
    <row r="3" spans="1:26" x14ac:dyDescent="0.2">
      <c r="A3" s="267" t="s">
        <v>254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5"/>
      <c r="M3" s="267" t="s">
        <v>270</v>
      </c>
      <c r="N3" s="267"/>
      <c r="O3" s="267"/>
      <c r="P3" s="267"/>
      <c r="Q3" s="267"/>
      <c r="R3" s="267"/>
      <c r="S3" s="267"/>
      <c r="T3" s="267"/>
      <c r="U3" s="267"/>
      <c r="V3" s="267"/>
      <c r="W3" s="267"/>
    </row>
    <row r="4" spans="1:26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6" ht="13.5" thickTop="1" x14ac:dyDescent="0.2">
      <c r="A5" s="5"/>
      <c r="B5" s="5"/>
      <c r="C5" s="5"/>
      <c r="D5" s="5"/>
      <c r="E5" s="5"/>
      <c r="F5" s="5"/>
      <c r="G5" s="5"/>
      <c r="H5" s="5"/>
      <c r="I5" s="5"/>
      <c r="J5" s="206"/>
      <c r="K5" s="206"/>
      <c r="L5" s="206"/>
      <c r="M5" s="5"/>
      <c r="N5" s="206"/>
      <c r="O5" s="206"/>
      <c r="P5" s="206"/>
      <c r="Q5" s="206"/>
      <c r="R5" s="272" t="s">
        <v>194</v>
      </c>
      <c r="S5" s="272" t="s">
        <v>195</v>
      </c>
      <c r="T5" s="274" t="s">
        <v>124</v>
      </c>
      <c r="U5" s="275"/>
      <c r="V5" s="275"/>
      <c r="W5" s="268" t="s">
        <v>214</v>
      </c>
    </row>
    <row r="6" spans="1:26" s="204" customFormat="1" x14ac:dyDescent="0.2">
      <c r="A6" s="8"/>
      <c r="D6" s="271" t="s">
        <v>127</v>
      </c>
      <c r="E6" s="271"/>
      <c r="F6" s="271"/>
      <c r="G6" s="271"/>
      <c r="H6" s="271"/>
      <c r="I6" s="271"/>
      <c r="J6" s="271"/>
      <c r="K6" s="271"/>
      <c r="L6" s="206"/>
      <c r="M6" s="8"/>
      <c r="N6" s="271" t="s">
        <v>126</v>
      </c>
      <c r="O6" s="271"/>
      <c r="P6" s="271"/>
      <c r="Q6" s="271"/>
      <c r="R6" s="273"/>
      <c r="S6" s="273"/>
      <c r="T6" s="276"/>
      <c r="U6" s="276"/>
      <c r="V6" s="276"/>
      <c r="W6" s="269"/>
    </row>
    <row r="7" spans="1:26" s="204" customFormat="1" x14ac:dyDescent="0.2">
      <c r="A7" s="9" t="s">
        <v>37</v>
      </c>
      <c r="B7" s="206" t="s">
        <v>120</v>
      </c>
      <c r="C7" s="206" t="s">
        <v>121</v>
      </c>
      <c r="G7" s="206"/>
      <c r="H7" s="206" t="s">
        <v>64</v>
      </c>
      <c r="I7" s="206"/>
      <c r="J7" s="206" t="s">
        <v>64</v>
      </c>
      <c r="K7" s="206"/>
      <c r="L7" s="206"/>
      <c r="M7" s="8" t="s">
        <v>37</v>
      </c>
      <c r="N7" s="206"/>
      <c r="O7" s="206"/>
      <c r="P7" s="206"/>
      <c r="Q7" s="206" t="s">
        <v>125</v>
      </c>
      <c r="R7" s="273"/>
      <c r="S7" s="273"/>
      <c r="T7" s="276"/>
      <c r="U7" s="276"/>
      <c r="V7" s="276"/>
      <c r="W7" s="269"/>
      <c r="Z7" s="4"/>
    </row>
    <row r="8" spans="1:26" s="204" customFormat="1" x14ac:dyDescent="0.2">
      <c r="A8" s="9" t="s">
        <v>38</v>
      </c>
      <c r="B8" s="206" t="s">
        <v>196</v>
      </c>
      <c r="C8" s="206" t="s">
        <v>122</v>
      </c>
      <c r="D8" s="206"/>
      <c r="E8" s="206" t="s">
        <v>123</v>
      </c>
      <c r="F8" s="206"/>
      <c r="G8" s="206" t="s">
        <v>63</v>
      </c>
      <c r="H8" s="206" t="s">
        <v>65</v>
      </c>
      <c r="I8" s="206" t="s">
        <v>66</v>
      </c>
      <c r="J8" s="206" t="s">
        <v>109</v>
      </c>
      <c r="K8" s="206" t="s">
        <v>76</v>
      </c>
      <c r="L8" s="206"/>
      <c r="M8" s="8" t="s">
        <v>38</v>
      </c>
      <c r="N8" s="206" t="s">
        <v>78</v>
      </c>
      <c r="O8" s="206" t="s">
        <v>84</v>
      </c>
      <c r="P8" s="206" t="s">
        <v>85</v>
      </c>
      <c r="Q8" s="206" t="s">
        <v>115</v>
      </c>
      <c r="R8" s="273"/>
      <c r="S8" s="273"/>
      <c r="T8" s="277"/>
      <c r="U8" s="277"/>
      <c r="V8" s="277"/>
      <c r="W8" s="269"/>
    </row>
    <row r="9" spans="1:26" s="204" customFormat="1" ht="13.5" thickBot="1" x14ac:dyDescent="0.25">
      <c r="A9" s="10" t="s">
        <v>39</v>
      </c>
      <c r="B9" s="205" t="s">
        <v>188</v>
      </c>
      <c r="C9" s="205" t="s">
        <v>107</v>
      </c>
      <c r="D9" s="205" t="s">
        <v>12</v>
      </c>
      <c r="E9" s="205" t="s">
        <v>12</v>
      </c>
      <c r="F9" s="55" t="s">
        <v>108</v>
      </c>
      <c r="G9" s="205" t="s">
        <v>38</v>
      </c>
      <c r="H9" s="205" t="s">
        <v>4</v>
      </c>
      <c r="I9" s="205" t="s">
        <v>4</v>
      </c>
      <c r="J9" s="205" t="s">
        <v>110</v>
      </c>
      <c r="K9" s="205" t="s">
        <v>77</v>
      </c>
      <c r="L9" s="206"/>
      <c r="M9" s="12" t="s">
        <v>39</v>
      </c>
      <c r="N9" s="205" t="s">
        <v>77</v>
      </c>
      <c r="O9" s="205" t="s">
        <v>8</v>
      </c>
      <c r="P9" s="205" t="s">
        <v>4</v>
      </c>
      <c r="Q9" s="205" t="s">
        <v>114</v>
      </c>
      <c r="R9" s="270"/>
      <c r="S9" s="270"/>
      <c r="T9" s="205" t="s">
        <v>103</v>
      </c>
      <c r="U9" s="205" t="s">
        <v>98</v>
      </c>
      <c r="V9" s="205" t="s">
        <v>7</v>
      </c>
      <c r="W9" s="270"/>
    </row>
    <row r="10" spans="1:26" s="216" customFormat="1" x14ac:dyDescent="0.2">
      <c r="A10" s="8" t="s">
        <v>13</v>
      </c>
      <c r="B10" s="67">
        <f>SUM(B12:B39)</f>
        <v>15067590888.49</v>
      </c>
      <c r="C10" s="137">
        <f>SUM(C12:C39)</f>
        <v>12919255450.199999</v>
      </c>
      <c r="D10" s="137">
        <f>SUM(D12:D39)</f>
        <v>352955516.43000007</v>
      </c>
      <c r="E10" s="137">
        <f t="shared" ref="E10:K10" si="0">SUM(E12:E39)</f>
        <v>816382962.08000004</v>
      </c>
      <c r="F10" s="137">
        <f t="shared" si="0"/>
        <v>5255027437.0099993</v>
      </c>
      <c r="G10" s="137">
        <f t="shared" si="0"/>
        <v>1722915678.3900003</v>
      </c>
      <c r="H10" s="137">
        <f t="shared" si="0"/>
        <v>100989728.51000002</v>
      </c>
      <c r="I10" s="137">
        <f t="shared" si="0"/>
        <v>73213566.350000009</v>
      </c>
      <c r="J10" s="137">
        <f t="shared" si="0"/>
        <v>666372542.75999987</v>
      </c>
      <c r="K10" s="137">
        <f t="shared" si="0"/>
        <v>791264081.21999979</v>
      </c>
      <c r="L10" s="137"/>
      <c r="M10" s="69" t="s">
        <v>13</v>
      </c>
      <c r="N10" s="137">
        <f t="shared" ref="N10:W10" si="1">SUM(N12:N39)</f>
        <v>278277024.03999996</v>
      </c>
      <c r="O10" s="137">
        <f t="shared" si="1"/>
        <v>2775391155.7599998</v>
      </c>
      <c r="P10" s="137">
        <f t="shared" si="1"/>
        <v>19919211.940000001</v>
      </c>
      <c r="Q10" s="137">
        <f t="shared" si="1"/>
        <v>66546545.709999993</v>
      </c>
      <c r="R10" s="137">
        <f t="shared" si="1"/>
        <v>399157994.13999999</v>
      </c>
      <c r="S10" s="137">
        <f t="shared" si="1"/>
        <v>1434454616.6100001</v>
      </c>
      <c r="T10" s="137">
        <f t="shared" si="1"/>
        <v>194409473.54000002</v>
      </c>
      <c r="U10" s="137">
        <f t="shared" si="1"/>
        <v>366440094.90999997</v>
      </c>
      <c r="V10" s="137">
        <f t="shared" si="1"/>
        <v>120313354</v>
      </c>
      <c r="W10" s="137">
        <f t="shared" si="1"/>
        <v>127168529.52999999</v>
      </c>
      <c r="X10" s="234"/>
    </row>
    <row r="11" spans="1:26" x14ac:dyDescent="0.2">
      <c r="A11" s="8"/>
      <c r="B11" s="8"/>
      <c r="C11" s="8"/>
      <c r="D11" s="38"/>
      <c r="E11" s="38"/>
      <c r="F11" s="38"/>
      <c r="G11" s="38"/>
      <c r="H11" s="38"/>
      <c r="I11" s="38"/>
      <c r="J11" s="38"/>
      <c r="K11" s="38"/>
      <c r="L11" s="38"/>
      <c r="M11" s="37"/>
      <c r="N11" s="29"/>
      <c r="O11" s="29"/>
      <c r="P11" s="29"/>
      <c r="Q11" s="29"/>
      <c r="R11" s="29"/>
      <c r="S11" s="29"/>
      <c r="T11" s="29"/>
      <c r="U11" s="29"/>
      <c r="V11" s="29"/>
      <c r="W11" s="105"/>
      <c r="X11" s="29"/>
    </row>
    <row r="12" spans="1:26" x14ac:dyDescent="0.2">
      <c r="A12" s="8" t="s">
        <v>14</v>
      </c>
      <c r="B12" s="8">
        <f>+C12+R12+S12+T12+V12</f>
        <v>124262418.10000001</v>
      </c>
      <c r="C12" s="8">
        <f>SUM(D12:Q12)</f>
        <v>115824776.35000001</v>
      </c>
      <c r="D12" s="38">
        <v>2342413.19</v>
      </c>
      <c r="E12" s="38">
        <v>6960853.1699999999</v>
      </c>
      <c r="F12" s="38">
        <v>46481467.840000004</v>
      </c>
      <c r="G12" s="38">
        <v>17815030.780000001</v>
      </c>
      <c r="H12" s="38">
        <v>608237.09000000008</v>
      </c>
      <c r="I12" s="38">
        <v>985165.84</v>
      </c>
      <c r="J12" s="38">
        <v>6110189.5100000007</v>
      </c>
      <c r="K12" s="38">
        <v>7625202.6699999999</v>
      </c>
      <c r="L12" s="103"/>
      <c r="M12" s="37" t="s">
        <v>14</v>
      </c>
      <c r="N12" s="29">
        <v>1718580.35</v>
      </c>
      <c r="O12" s="29">
        <v>24636595.509999998</v>
      </c>
      <c r="P12" s="29">
        <v>440652.3</v>
      </c>
      <c r="Q12" s="29">
        <v>100388.1</v>
      </c>
      <c r="R12" s="38">
        <v>4648883.9000000004</v>
      </c>
      <c r="S12" s="38">
        <v>3316529.85</v>
      </c>
      <c r="T12" s="38">
        <v>472228</v>
      </c>
      <c r="U12" s="38">
        <v>1017314</v>
      </c>
      <c r="V12" s="29">
        <v>0</v>
      </c>
      <c r="W12" s="76">
        <v>2896276.36</v>
      </c>
      <c r="X12" s="29"/>
    </row>
    <row r="13" spans="1:26" x14ac:dyDescent="0.2">
      <c r="A13" s="8" t="s">
        <v>15</v>
      </c>
      <c r="B13" s="8">
        <f t="shared" ref="B13:B39" si="2">+C13+R13+S13+T13+V13</f>
        <v>1421559355.5899997</v>
      </c>
      <c r="C13" s="8">
        <f t="shared" ref="C13:C39" si="3">SUM(D13:Q13)</f>
        <v>1117941803.5899997</v>
      </c>
      <c r="D13" s="38">
        <v>34749652.110000007</v>
      </c>
      <c r="E13" s="38">
        <v>68349500.919999957</v>
      </c>
      <c r="F13" s="38">
        <v>465487672.02999979</v>
      </c>
      <c r="G13" s="38">
        <v>140601238.60999995</v>
      </c>
      <c r="H13" s="38">
        <v>8590964.3600000013</v>
      </c>
      <c r="I13" s="38">
        <v>0</v>
      </c>
      <c r="J13" s="38">
        <v>59182079.369999997</v>
      </c>
      <c r="K13" s="38">
        <v>78779200.840000004</v>
      </c>
      <c r="L13" s="122"/>
      <c r="M13" s="8" t="s">
        <v>15</v>
      </c>
      <c r="N13" s="29">
        <v>22639712.140000001</v>
      </c>
      <c r="O13" s="29">
        <v>233137140.49000001</v>
      </c>
      <c r="P13" s="29">
        <v>532814.93000000005</v>
      </c>
      <c r="Q13" s="29">
        <v>5891827.7899999991</v>
      </c>
      <c r="R13" s="38">
        <v>31502391</v>
      </c>
      <c r="S13" s="38">
        <v>240108603</v>
      </c>
      <c r="T13" s="38">
        <v>32006558</v>
      </c>
      <c r="U13" s="38">
        <v>49268882</v>
      </c>
      <c r="V13" s="29">
        <v>0</v>
      </c>
      <c r="W13" s="76">
        <v>14354760</v>
      </c>
    </row>
    <row r="14" spans="1:26" x14ac:dyDescent="0.2">
      <c r="A14" s="5" t="s">
        <v>16</v>
      </c>
      <c r="B14" s="8">
        <f t="shared" si="2"/>
        <v>1577342807.2199998</v>
      </c>
      <c r="C14" s="8">
        <f t="shared" si="3"/>
        <v>1211586328.6099999</v>
      </c>
      <c r="D14" s="38">
        <v>52307715.910000004</v>
      </c>
      <c r="E14" s="38">
        <v>79914612.649999991</v>
      </c>
      <c r="F14" s="38">
        <v>469423001.91000003</v>
      </c>
      <c r="G14" s="38">
        <v>191501682.13</v>
      </c>
      <c r="H14" s="38">
        <v>16749634.220000001</v>
      </c>
      <c r="I14" s="38">
        <v>488861</v>
      </c>
      <c r="J14" s="38">
        <v>47084874.359999999</v>
      </c>
      <c r="K14" s="38">
        <v>60322004</v>
      </c>
      <c r="L14" s="122"/>
      <c r="M14" s="5" t="s">
        <v>16</v>
      </c>
      <c r="N14" s="29">
        <v>24768727.5</v>
      </c>
      <c r="O14" s="29">
        <v>238251714.84</v>
      </c>
      <c r="P14" s="29">
        <v>0</v>
      </c>
      <c r="Q14" s="29">
        <v>30773500.09</v>
      </c>
      <c r="R14" s="38">
        <v>53654833.280000009</v>
      </c>
      <c r="S14" s="38">
        <v>308004486.32999998</v>
      </c>
      <c r="T14" s="38">
        <v>4097159</v>
      </c>
      <c r="U14" s="38">
        <v>20164168.010000002</v>
      </c>
      <c r="V14" s="29">
        <v>0</v>
      </c>
      <c r="W14" s="76">
        <v>4301612.7699999996</v>
      </c>
    </row>
    <row r="15" spans="1:26" x14ac:dyDescent="0.2">
      <c r="A15" s="5" t="s">
        <v>17</v>
      </c>
      <c r="B15" s="8">
        <f t="shared" si="2"/>
        <v>1767971530.79</v>
      </c>
      <c r="C15" s="8">
        <f t="shared" si="3"/>
        <v>1587449635.79</v>
      </c>
      <c r="D15" s="38">
        <v>55223679.75</v>
      </c>
      <c r="E15" s="38">
        <v>101258459.72</v>
      </c>
      <c r="F15" s="38">
        <v>661003639.25999999</v>
      </c>
      <c r="G15" s="38">
        <v>221808349.43999997</v>
      </c>
      <c r="H15" s="38">
        <v>14424249.079999998</v>
      </c>
      <c r="I15" s="38">
        <v>17472973.16</v>
      </c>
      <c r="J15" s="38">
        <v>74125310.429999992</v>
      </c>
      <c r="K15" s="38">
        <v>100230794.58</v>
      </c>
      <c r="L15" s="122"/>
      <c r="M15" s="5" t="s">
        <v>17</v>
      </c>
      <c r="N15" s="29">
        <v>39376148</v>
      </c>
      <c r="O15" s="29">
        <v>297720967.67999995</v>
      </c>
      <c r="P15" s="29">
        <v>494309.69</v>
      </c>
      <c r="Q15" s="29">
        <v>4310755</v>
      </c>
      <c r="R15" s="38">
        <v>50788151</v>
      </c>
      <c r="S15" s="38">
        <v>111922161</v>
      </c>
      <c r="T15" s="38">
        <v>17811583</v>
      </c>
      <c r="U15" s="38">
        <v>36578000</v>
      </c>
      <c r="V15" s="29">
        <v>0</v>
      </c>
      <c r="W15" s="76">
        <v>12337700</v>
      </c>
    </row>
    <row r="16" spans="1:26" x14ac:dyDescent="0.2">
      <c r="A16" s="5" t="s">
        <v>18</v>
      </c>
      <c r="B16" s="8">
        <f t="shared" si="2"/>
        <v>248957695.04999998</v>
      </c>
      <c r="C16" s="8">
        <f t="shared" si="3"/>
        <v>221335970.07999998</v>
      </c>
      <c r="D16" s="38">
        <v>6270785.1100000003</v>
      </c>
      <c r="E16" s="38">
        <v>11408081.16</v>
      </c>
      <c r="F16" s="38">
        <v>89673310.85999997</v>
      </c>
      <c r="G16" s="38">
        <v>27461607.699999999</v>
      </c>
      <c r="H16" s="38">
        <v>2003970.59</v>
      </c>
      <c r="I16" s="38">
        <v>1596439.07</v>
      </c>
      <c r="J16" s="38">
        <v>14660922.859999999</v>
      </c>
      <c r="K16" s="38">
        <v>15786775.91</v>
      </c>
      <c r="L16" s="108"/>
      <c r="M16" s="5" t="s">
        <v>18</v>
      </c>
      <c r="N16" s="29">
        <v>3075383.3699999996</v>
      </c>
      <c r="O16" s="29">
        <v>46039033.360000022</v>
      </c>
      <c r="P16" s="29">
        <v>1210630.05</v>
      </c>
      <c r="Q16" s="29">
        <v>2149030.0399999996</v>
      </c>
      <c r="R16" s="38">
        <v>5063770.47</v>
      </c>
      <c r="S16" s="38">
        <v>21117491</v>
      </c>
      <c r="T16" s="38">
        <v>1440463.5</v>
      </c>
      <c r="U16" s="38">
        <v>5922674.6200000001</v>
      </c>
      <c r="V16" s="29">
        <v>0</v>
      </c>
      <c r="W16" s="76">
        <v>5151197</v>
      </c>
    </row>
    <row r="17" spans="1:29" x14ac:dyDescent="0.2">
      <c r="A17" s="5"/>
      <c r="B17" s="8"/>
      <c r="C17" s="8"/>
      <c r="D17" s="5"/>
      <c r="E17" s="5"/>
      <c r="F17" s="38"/>
      <c r="G17" s="5"/>
      <c r="H17" s="5"/>
      <c r="I17" s="5"/>
      <c r="J17" s="5"/>
      <c r="K17" s="5"/>
      <c r="L17" s="108"/>
      <c r="M17" s="5"/>
      <c r="Q17" s="29"/>
      <c r="R17" s="38"/>
      <c r="S17" s="38"/>
      <c r="T17" s="38"/>
      <c r="U17" s="38"/>
      <c r="W17" s="76"/>
    </row>
    <row r="18" spans="1:29" x14ac:dyDescent="0.2">
      <c r="A18" s="5" t="s">
        <v>19</v>
      </c>
      <c r="B18" s="8">
        <f t="shared" si="2"/>
        <v>85894007.839999989</v>
      </c>
      <c r="C18" s="8">
        <f t="shared" si="3"/>
        <v>78692080.079999998</v>
      </c>
      <c r="D18" s="38">
        <v>2097851.91</v>
      </c>
      <c r="E18" s="38">
        <v>5554717.8399999989</v>
      </c>
      <c r="F18" s="38">
        <v>35225179.450000003</v>
      </c>
      <c r="G18" s="38">
        <v>7235289.4199999962</v>
      </c>
      <c r="H18" s="38">
        <v>561948.69999999995</v>
      </c>
      <c r="I18" s="38">
        <v>821878.9</v>
      </c>
      <c r="J18" s="38">
        <v>4232941.32</v>
      </c>
      <c r="K18" s="38">
        <v>4694109.9799999995</v>
      </c>
      <c r="L18" s="108"/>
      <c r="M18" s="5" t="s">
        <v>19</v>
      </c>
      <c r="N18" s="29">
        <v>1040022.3300000001</v>
      </c>
      <c r="O18" s="29">
        <v>16420710.840000002</v>
      </c>
      <c r="P18" s="29">
        <v>474585.86</v>
      </c>
      <c r="Q18" s="29">
        <v>332843.53000000003</v>
      </c>
      <c r="R18" s="38">
        <v>3782178.1899999995</v>
      </c>
      <c r="S18" s="38">
        <v>2946375.9699999997</v>
      </c>
      <c r="T18" s="38">
        <v>473373.6</v>
      </c>
      <c r="U18" s="38">
        <v>1196005</v>
      </c>
      <c r="V18" s="29">
        <v>0</v>
      </c>
      <c r="W18" s="76">
        <v>1007717</v>
      </c>
    </row>
    <row r="19" spans="1:29" x14ac:dyDescent="0.2">
      <c r="A19" s="5" t="s">
        <v>20</v>
      </c>
      <c r="B19" s="8">
        <f t="shared" si="2"/>
        <v>372424163.93000013</v>
      </c>
      <c r="C19" s="8">
        <f t="shared" si="3"/>
        <v>342679215.8300001</v>
      </c>
      <c r="D19" s="38">
        <v>4880241.8900000006</v>
      </c>
      <c r="E19" s="38">
        <v>24050134.59</v>
      </c>
      <c r="F19" s="38">
        <v>133809693.81000003</v>
      </c>
      <c r="G19" s="38">
        <v>43934230.160000026</v>
      </c>
      <c r="H19" s="38">
        <v>1648733.56</v>
      </c>
      <c r="I19" s="38">
        <v>3812137.8200000003</v>
      </c>
      <c r="J19" s="38">
        <v>22329213.949999999</v>
      </c>
      <c r="K19" s="38">
        <v>23142921.470000003</v>
      </c>
      <c r="L19" s="108"/>
      <c r="M19" s="5" t="s">
        <v>20</v>
      </c>
      <c r="N19" s="29">
        <v>7604644.46</v>
      </c>
      <c r="O19" s="29">
        <v>76401179.990000024</v>
      </c>
      <c r="P19" s="29">
        <v>278498.71999999997</v>
      </c>
      <c r="Q19" s="29">
        <v>787585.41</v>
      </c>
      <c r="R19" s="38">
        <v>6589480.9500000002</v>
      </c>
      <c r="S19" s="38">
        <v>19899800.980000004</v>
      </c>
      <c r="T19" s="38">
        <v>3255666.17</v>
      </c>
      <c r="U19" s="38">
        <v>7069617.1200000001</v>
      </c>
      <c r="V19" s="29">
        <v>0</v>
      </c>
      <c r="W19" s="76">
        <v>4687728.29</v>
      </c>
    </row>
    <row r="20" spans="1:29" x14ac:dyDescent="0.2">
      <c r="A20" s="5" t="s">
        <v>21</v>
      </c>
      <c r="B20" s="8">
        <f t="shared" si="2"/>
        <v>232735665.23999998</v>
      </c>
      <c r="C20" s="8">
        <f t="shared" si="3"/>
        <v>207910454.89999998</v>
      </c>
      <c r="D20" s="38">
        <v>5362638.7400000012</v>
      </c>
      <c r="E20" s="38">
        <v>14555005.039999999</v>
      </c>
      <c r="F20" s="38">
        <v>83560295.789999977</v>
      </c>
      <c r="G20" s="38">
        <v>29504035.440000013</v>
      </c>
      <c r="H20" s="38">
        <v>2130476.2600000002</v>
      </c>
      <c r="I20" s="38">
        <v>1710843.55</v>
      </c>
      <c r="J20" s="38">
        <v>11077823.680000002</v>
      </c>
      <c r="K20" s="38">
        <v>11398340.869999999</v>
      </c>
      <c r="L20" s="108"/>
      <c r="M20" s="5" t="s">
        <v>21</v>
      </c>
      <c r="N20" s="29">
        <v>4478227.53</v>
      </c>
      <c r="O20" s="29">
        <v>42233256.549999997</v>
      </c>
      <c r="P20" s="29">
        <v>534771.68999999994</v>
      </c>
      <c r="Q20" s="29">
        <v>1364739.7599999998</v>
      </c>
      <c r="R20" s="38">
        <v>6646559.8699999992</v>
      </c>
      <c r="S20" s="38">
        <v>12136007.470000001</v>
      </c>
      <c r="T20" s="38">
        <v>6042643</v>
      </c>
      <c r="U20" s="38">
        <v>2668224</v>
      </c>
      <c r="V20" s="29">
        <v>0</v>
      </c>
      <c r="W20" s="76">
        <v>0</v>
      </c>
    </row>
    <row r="21" spans="1:29" x14ac:dyDescent="0.2">
      <c r="A21" s="5" t="s">
        <v>22</v>
      </c>
      <c r="B21" s="8">
        <f t="shared" si="2"/>
        <v>413029302.60000002</v>
      </c>
      <c r="C21" s="8">
        <f t="shared" si="3"/>
        <v>381072341.89000005</v>
      </c>
      <c r="D21" s="38">
        <v>10192841.02</v>
      </c>
      <c r="E21" s="38">
        <v>24554082.300000001</v>
      </c>
      <c r="F21" s="38">
        <v>148076446.94000003</v>
      </c>
      <c r="G21" s="38">
        <v>41159142.770000011</v>
      </c>
      <c r="H21" s="38">
        <v>3713726.24</v>
      </c>
      <c r="I21" s="38">
        <v>3463631.2600000002</v>
      </c>
      <c r="J21" s="38">
        <v>29566886.889999997</v>
      </c>
      <c r="K21" s="38">
        <v>27155718.780000001</v>
      </c>
      <c r="L21" s="108"/>
      <c r="M21" s="5" t="s">
        <v>22</v>
      </c>
      <c r="N21" s="29">
        <v>8456702.7300000004</v>
      </c>
      <c r="O21" s="29">
        <v>76160809.539999992</v>
      </c>
      <c r="P21" s="29">
        <v>2077512.9200000004</v>
      </c>
      <c r="Q21" s="29">
        <v>6494840.5</v>
      </c>
      <c r="R21" s="38">
        <v>13612080.77</v>
      </c>
      <c r="S21" s="38">
        <v>14317519.939999998</v>
      </c>
      <c r="T21" s="38">
        <v>4027360</v>
      </c>
      <c r="U21" s="38">
        <v>9147597</v>
      </c>
      <c r="V21" s="29">
        <v>0</v>
      </c>
      <c r="W21" s="76">
        <v>6350883</v>
      </c>
    </row>
    <row r="22" spans="1:29" x14ac:dyDescent="0.2">
      <c r="A22" s="5" t="s">
        <v>23</v>
      </c>
      <c r="B22" s="8">
        <f t="shared" si="2"/>
        <v>89399793.760000005</v>
      </c>
      <c r="C22" s="8">
        <f t="shared" si="3"/>
        <v>68871691.760000005</v>
      </c>
      <c r="D22" s="38">
        <v>1655770.92</v>
      </c>
      <c r="E22" s="38">
        <v>5607277.8399999999</v>
      </c>
      <c r="F22" s="38">
        <v>29623321.950000003</v>
      </c>
      <c r="G22" s="38">
        <v>6139645.4400000023</v>
      </c>
      <c r="H22" s="38">
        <v>779973.45000000019</v>
      </c>
      <c r="I22" s="38">
        <v>630860.59</v>
      </c>
      <c r="J22" s="38">
        <v>3786726.7099999995</v>
      </c>
      <c r="K22" s="38">
        <v>4090772.2199999997</v>
      </c>
      <c r="L22" s="108"/>
      <c r="M22" s="5" t="s">
        <v>23</v>
      </c>
      <c r="N22" s="29">
        <v>1755949.61</v>
      </c>
      <c r="O22" s="29">
        <v>14745481.419999994</v>
      </c>
      <c r="P22" s="29">
        <v>0</v>
      </c>
      <c r="Q22" s="29">
        <v>55911.61</v>
      </c>
      <c r="R22" s="38">
        <v>3139358</v>
      </c>
      <c r="S22" s="38">
        <v>17388744</v>
      </c>
      <c r="T22" s="38">
        <v>0</v>
      </c>
      <c r="U22" s="38">
        <v>0</v>
      </c>
      <c r="V22" s="29">
        <v>0</v>
      </c>
      <c r="W22" s="76">
        <v>1220562</v>
      </c>
    </row>
    <row r="23" spans="1:29" x14ac:dyDescent="0.2">
      <c r="A23" s="5"/>
      <c r="B23" s="8"/>
      <c r="C23" s="8"/>
      <c r="D23" s="5"/>
      <c r="E23" s="5"/>
      <c r="F23" s="38"/>
      <c r="G23" s="5"/>
      <c r="H23" s="5"/>
      <c r="I23" s="5"/>
      <c r="J23" s="5"/>
      <c r="K23" s="5"/>
      <c r="L23" s="108"/>
      <c r="M23" s="5"/>
      <c r="Q23" s="29"/>
      <c r="R23" s="38"/>
      <c r="S23" s="38"/>
      <c r="T23" s="38"/>
      <c r="U23" s="38"/>
      <c r="W23" s="76"/>
    </row>
    <row r="24" spans="1:29" x14ac:dyDescent="0.2">
      <c r="A24" s="5" t="s">
        <v>24</v>
      </c>
      <c r="B24" s="8">
        <f t="shared" si="2"/>
        <v>618049829.47000027</v>
      </c>
      <c r="C24" s="8">
        <f t="shared" si="3"/>
        <v>547600481.98000026</v>
      </c>
      <c r="D24" s="38">
        <v>11181877.85</v>
      </c>
      <c r="E24" s="38">
        <v>35481595.749999993</v>
      </c>
      <c r="F24" s="38">
        <v>230548913.8800002</v>
      </c>
      <c r="G24" s="38">
        <v>66116478.169999994</v>
      </c>
      <c r="H24" s="38">
        <v>1909894.1300000001</v>
      </c>
      <c r="I24" s="38">
        <v>405522.7</v>
      </c>
      <c r="J24" s="38">
        <v>22679665.300000004</v>
      </c>
      <c r="K24" s="38">
        <v>34306694.880000003</v>
      </c>
      <c r="L24" s="108"/>
      <c r="M24" s="5" t="s">
        <v>24</v>
      </c>
      <c r="N24" s="29">
        <v>12814872.540000001</v>
      </c>
      <c r="O24" s="29">
        <v>129721879.84999998</v>
      </c>
      <c r="P24" s="29">
        <v>836651.43999999983</v>
      </c>
      <c r="Q24" s="29">
        <v>1596435.4899999998</v>
      </c>
      <c r="R24" s="38">
        <v>12812953.49</v>
      </c>
      <c r="S24" s="38">
        <v>46886127</v>
      </c>
      <c r="T24" s="38">
        <v>10750267</v>
      </c>
      <c r="U24" s="38">
        <v>24476183</v>
      </c>
      <c r="V24" s="29">
        <v>0</v>
      </c>
      <c r="W24" s="76">
        <v>6329512</v>
      </c>
    </row>
    <row r="25" spans="1:29" x14ac:dyDescent="0.2">
      <c r="A25" s="5" t="s">
        <v>25</v>
      </c>
      <c r="B25" s="8">
        <f t="shared" si="2"/>
        <v>55153935.70000001</v>
      </c>
      <c r="C25" s="8">
        <f t="shared" si="3"/>
        <v>52306442.550000012</v>
      </c>
      <c r="D25" s="38">
        <v>1659552.6</v>
      </c>
      <c r="E25" s="38">
        <v>2510232.0000000005</v>
      </c>
      <c r="F25" s="38">
        <v>20786211.890000008</v>
      </c>
      <c r="G25" s="38">
        <v>4453380.33</v>
      </c>
      <c r="H25" s="38">
        <v>650890.23</v>
      </c>
      <c r="I25" s="38">
        <v>635431.44999999995</v>
      </c>
      <c r="J25" s="38">
        <v>4257198.2399999993</v>
      </c>
      <c r="K25" s="38">
        <v>4138750.49</v>
      </c>
      <c r="L25" s="108"/>
      <c r="M25" s="5" t="s">
        <v>25</v>
      </c>
      <c r="N25" s="29">
        <v>1026370.58</v>
      </c>
      <c r="O25" s="29">
        <v>11479304.649999999</v>
      </c>
      <c r="P25" s="29">
        <v>311517.52999999991</v>
      </c>
      <c r="Q25" s="29">
        <v>397602.56</v>
      </c>
      <c r="R25" s="38">
        <v>2615481.71</v>
      </c>
      <c r="S25" s="38">
        <v>232011.44</v>
      </c>
      <c r="T25" s="38">
        <v>0</v>
      </c>
      <c r="U25" s="38">
        <v>0</v>
      </c>
      <c r="V25" s="29">
        <v>0</v>
      </c>
      <c r="W25" s="76">
        <v>1212147</v>
      </c>
    </row>
    <row r="26" spans="1:29" x14ac:dyDescent="0.2">
      <c r="A26" s="5" t="s">
        <v>26</v>
      </c>
      <c r="B26" s="8">
        <f t="shared" si="2"/>
        <v>563997326.88000011</v>
      </c>
      <c r="C26" s="8">
        <f t="shared" si="3"/>
        <v>491904196.59000009</v>
      </c>
      <c r="D26" s="38">
        <v>10700142.080000002</v>
      </c>
      <c r="E26" s="38">
        <v>26825541.699999996</v>
      </c>
      <c r="F26" s="38">
        <v>183060517.86000001</v>
      </c>
      <c r="G26" s="38">
        <v>60166738.340000041</v>
      </c>
      <c r="H26" s="38">
        <v>1790215.63</v>
      </c>
      <c r="I26" s="38">
        <v>3909168.69</v>
      </c>
      <c r="J26" s="38">
        <v>32371772.530000005</v>
      </c>
      <c r="K26" s="38">
        <v>26707628.000000004</v>
      </c>
      <c r="L26" s="108"/>
      <c r="M26" s="5" t="s">
        <v>26</v>
      </c>
      <c r="N26" s="29">
        <v>12636122.01</v>
      </c>
      <c r="O26" s="29">
        <v>132416134.62</v>
      </c>
      <c r="P26" s="29">
        <v>523701.07</v>
      </c>
      <c r="Q26" s="29">
        <v>796514.06</v>
      </c>
      <c r="R26" s="38">
        <v>17914498.16</v>
      </c>
      <c r="S26" s="38">
        <v>42382146.859999999</v>
      </c>
      <c r="T26" s="38">
        <v>11796485.27</v>
      </c>
      <c r="U26" s="38">
        <v>22279018.16</v>
      </c>
      <c r="V26" s="29">
        <v>0</v>
      </c>
      <c r="W26" s="76">
        <v>5967353</v>
      </c>
    </row>
    <row r="27" spans="1:29" s="29" customFormat="1" x14ac:dyDescent="0.2">
      <c r="A27" s="38" t="s">
        <v>27</v>
      </c>
      <c r="B27" s="8">
        <f t="shared" si="2"/>
        <v>955161465.1500001</v>
      </c>
      <c r="C27" s="8">
        <f t="shared" si="3"/>
        <v>883255373.1500001</v>
      </c>
      <c r="D27" s="38">
        <v>12969880.98</v>
      </c>
      <c r="E27" s="38">
        <v>61616591.450000003</v>
      </c>
      <c r="F27" s="38">
        <v>365268047.73999995</v>
      </c>
      <c r="G27" s="38">
        <v>126154454.86999999</v>
      </c>
      <c r="H27" s="38">
        <v>3634430.1999999997</v>
      </c>
      <c r="I27" s="38">
        <v>8661670</v>
      </c>
      <c r="J27" s="38">
        <v>41407112</v>
      </c>
      <c r="K27" s="38">
        <v>42367873</v>
      </c>
      <c r="L27" s="105"/>
      <c r="M27" s="38" t="s">
        <v>27</v>
      </c>
      <c r="N27" s="29">
        <v>25327745</v>
      </c>
      <c r="O27" s="29">
        <v>189359857.91000012</v>
      </c>
      <c r="P27" s="29">
        <v>5597238</v>
      </c>
      <c r="Q27" s="29">
        <v>890472</v>
      </c>
      <c r="R27" s="38">
        <v>16575162</v>
      </c>
      <c r="S27" s="38">
        <v>37052632</v>
      </c>
      <c r="T27" s="38">
        <v>18278298</v>
      </c>
      <c r="U27" s="38">
        <v>28049897</v>
      </c>
      <c r="V27" s="29">
        <v>0</v>
      </c>
      <c r="W27" s="76">
        <v>0</v>
      </c>
      <c r="Y27" s="4"/>
      <c r="Z27" s="4"/>
      <c r="AC27" s="4"/>
    </row>
    <row r="28" spans="1:29" x14ac:dyDescent="0.2">
      <c r="A28" s="5" t="s">
        <v>28</v>
      </c>
      <c r="B28" s="8">
        <f t="shared" si="2"/>
        <v>31743437.969999995</v>
      </c>
      <c r="C28" s="8">
        <f t="shared" si="3"/>
        <v>29834060.969999995</v>
      </c>
      <c r="D28" s="38">
        <v>1201798.6000000001</v>
      </c>
      <c r="E28" s="38">
        <v>1708831.65</v>
      </c>
      <c r="F28" s="38">
        <v>11394685.829999996</v>
      </c>
      <c r="G28" s="38">
        <v>3758995.63</v>
      </c>
      <c r="H28" s="38">
        <v>401351.74</v>
      </c>
      <c r="I28" s="38">
        <v>354109.31</v>
      </c>
      <c r="J28" s="38">
        <v>1951783.58</v>
      </c>
      <c r="K28" s="38">
        <v>1862063.0899999999</v>
      </c>
      <c r="L28" s="108"/>
      <c r="M28" s="5" t="s">
        <v>28</v>
      </c>
      <c r="N28" s="29">
        <v>708676.19000000006</v>
      </c>
      <c r="O28" s="29">
        <v>6386564.5699999984</v>
      </c>
      <c r="P28" s="29">
        <v>57526.80999999999</v>
      </c>
      <c r="Q28" s="29">
        <v>47673.97</v>
      </c>
      <c r="R28" s="38">
        <v>1194073</v>
      </c>
      <c r="S28" s="38">
        <v>715304</v>
      </c>
      <c r="T28" s="38">
        <v>0</v>
      </c>
      <c r="U28" s="38">
        <v>0</v>
      </c>
      <c r="V28" s="29">
        <v>0</v>
      </c>
      <c r="W28" s="76">
        <v>0</v>
      </c>
    </row>
    <row r="29" spans="1:29" x14ac:dyDescent="0.2">
      <c r="A29" s="5"/>
      <c r="B29" s="8"/>
      <c r="C29" s="8"/>
      <c r="D29" s="5"/>
      <c r="E29" s="5"/>
      <c r="F29" s="38"/>
      <c r="G29" s="5"/>
      <c r="H29" s="5"/>
      <c r="I29" s="5"/>
      <c r="J29" s="5"/>
      <c r="K29" s="5"/>
      <c r="L29" s="108"/>
      <c r="M29" s="5"/>
      <c r="Q29" s="29"/>
      <c r="R29" s="38"/>
      <c r="S29" s="38"/>
      <c r="T29" s="38"/>
      <c r="U29" s="38"/>
      <c r="W29" s="76"/>
    </row>
    <row r="30" spans="1:29" x14ac:dyDescent="0.2">
      <c r="A30" s="5" t="s">
        <v>146</v>
      </c>
      <c r="B30" s="8">
        <f t="shared" si="2"/>
        <v>3093462048.8699999</v>
      </c>
      <c r="C30" s="8">
        <f t="shared" si="3"/>
        <v>2541969496.8699999</v>
      </c>
      <c r="D30" s="38">
        <v>57798892.760000005</v>
      </c>
      <c r="E30" s="38">
        <v>150381651.81</v>
      </c>
      <c r="F30" s="38">
        <v>1056538992.5600001</v>
      </c>
      <c r="G30" s="38">
        <v>347086530.62999982</v>
      </c>
      <c r="H30" s="38">
        <v>12379390.750000002</v>
      </c>
      <c r="I30" s="38">
        <v>1589.99</v>
      </c>
      <c r="J30" s="38">
        <v>124477674.25000001</v>
      </c>
      <c r="K30" s="38">
        <v>147865829.68000004</v>
      </c>
      <c r="L30" s="108"/>
      <c r="M30" s="5" t="s">
        <v>146</v>
      </c>
      <c r="N30" s="29">
        <v>41476354.090000004</v>
      </c>
      <c r="O30" s="29">
        <v>601459868.1400001</v>
      </c>
      <c r="P30" s="29">
        <v>2502722.21</v>
      </c>
      <c r="Q30" s="29">
        <v>0</v>
      </c>
      <c r="R30" s="38">
        <v>59485873</v>
      </c>
      <c r="S30" s="38">
        <v>316864701</v>
      </c>
      <c r="T30" s="38">
        <v>54828624</v>
      </c>
      <c r="U30" s="38">
        <v>99499056</v>
      </c>
      <c r="V30" s="29">
        <v>120313354</v>
      </c>
      <c r="W30" s="76">
        <v>33993105</v>
      </c>
    </row>
    <row r="31" spans="1:29" x14ac:dyDescent="0.2">
      <c r="A31" s="5" t="s">
        <v>29</v>
      </c>
      <c r="B31" s="8">
        <f t="shared" si="2"/>
        <v>2225661778.6099997</v>
      </c>
      <c r="C31" s="8">
        <f t="shared" si="3"/>
        <v>1985839995.6099999</v>
      </c>
      <c r="D31" s="38">
        <v>59729422.189999998</v>
      </c>
      <c r="E31" s="38">
        <v>125329830.35999998</v>
      </c>
      <c r="F31" s="38">
        <v>791733760.46999967</v>
      </c>
      <c r="G31" s="38">
        <v>284430681.56000006</v>
      </c>
      <c r="H31" s="38">
        <v>20431613.500000007</v>
      </c>
      <c r="I31" s="38">
        <v>17464219.16</v>
      </c>
      <c r="J31" s="38">
        <v>107762798.95999998</v>
      </c>
      <c r="K31" s="38">
        <v>126437916.67999999</v>
      </c>
      <c r="L31" s="108"/>
      <c r="M31" s="5" t="s">
        <v>29</v>
      </c>
      <c r="N31" s="29">
        <v>47186531.409999996</v>
      </c>
      <c r="O31" s="29">
        <v>402085203.72999972</v>
      </c>
      <c r="P31" s="29">
        <v>3109836.1700000004</v>
      </c>
      <c r="Q31" s="29">
        <v>138181.41999999998</v>
      </c>
      <c r="R31" s="38">
        <v>72358796</v>
      </c>
      <c r="S31" s="38">
        <v>144052661</v>
      </c>
      <c r="T31" s="38">
        <v>23410326</v>
      </c>
      <c r="U31" s="38">
        <v>42998306</v>
      </c>
      <c r="V31" s="29">
        <v>0</v>
      </c>
      <c r="W31" s="76">
        <v>13984383</v>
      </c>
      <c r="Y31" s="29"/>
      <c r="Z31" s="29"/>
    </row>
    <row r="32" spans="1:29" x14ac:dyDescent="0.2">
      <c r="A32" s="5" t="s">
        <v>30</v>
      </c>
      <c r="B32" s="8">
        <f t="shared" si="2"/>
        <v>105027443.94000003</v>
      </c>
      <c r="C32" s="8">
        <f t="shared" si="3"/>
        <v>98341248.100000039</v>
      </c>
      <c r="D32" s="38">
        <v>2123330.86</v>
      </c>
      <c r="E32" s="38">
        <v>5127143.6199999992</v>
      </c>
      <c r="F32" s="38">
        <v>42454722.170000024</v>
      </c>
      <c r="G32" s="38">
        <v>9966198.5200000014</v>
      </c>
      <c r="H32" s="38">
        <v>494733.83999999997</v>
      </c>
      <c r="I32" s="38">
        <v>824578.21</v>
      </c>
      <c r="J32" s="38">
        <v>7523183.1699999999</v>
      </c>
      <c r="K32" s="38">
        <v>6119367.9799999995</v>
      </c>
      <c r="L32" s="108"/>
      <c r="M32" s="5" t="s">
        <v>30</v>
      </c>
      <c r="N32" s="29">
        <v>1860938.17</v>
      </c>
      <c r="O32" s="29">
        <v>21847051.560000006</v>
      </c>
      <c r="P32" s="29">
        <v>0</v>
      </c>
      <c r="Q32" s="29">
        <v>0</v>
      </c>
      <c r="R32" s="38">
        <v>2359327.7699999996</v>
      </c>
      <c r="S32" s="38">
        <v>4326868.07</v>
      </c>
      <c r="T32" s="38">
        <v>0</v>
      </c>
      <c r="U32" s="38">
        <v>0</v>
      </c>
      <c r="V32" s="29">
        <v>0</v>
      </c>
      <c r="W32" s="76">
        <v>1372152</v>
      </c>
      <c r="Y32" s="29"/>
      <c r="Z32" s="29"/>
    </row>
    <row r="33" spans="1:29" x14ac:dyDescent="0.2">
      <c r="A33" s="5" t="s">
        <v>31</v>
      </c>
      <c r="B33" s="8">
        <f t="shared" si="2"/>
        <v>238797922.64000002</v>
      </c>
      <c r="C33" s="8">
        <f t="shared" si="3"/>
        <v>225353645.28</v>
      </c>
      <c r="D33" s="38">
        <v>3352119.41</v>
      </c>
      <c r="E33" s="38">
        <v>16800024.830000002</v>
      </c>
      <c r="F33" s="38">
        <v>90025124.049999997</v>
      </c>
      <c r="G33" s="38">
        <v>22781613.649999999</v>
      </c>
      <c r="H33" s="38">
        <v>1311276.33</v>
      </c>
      <c r="I33" s="38">
        <v>2556037.2600000002</v>
      </c>
      <c r="J33" s="38">
        <v>17184867.399999991</v>
      </c>
      <c r="K33" s="38">
        <v>16171268.160000002</v>
      </c>
      <c r="L33" s="108"/>
      <c r="M33" s="5" t="s">
        <v>31</v>
      </c>
      <c r="N33" s="29">
        <v>4069716.39</v>
      </c>
      <c r="O33" s="29">
        <v>49992491.860000014</v>
      </c>
      <c r="P33" s="29">
        <v>325437.89999999997</v>
      </c>
      <c r="Q33" s="29">
        <v>783668.04</v>
      </c>
      <c r="R33" s="38">
        <v>7279897.0799999991</v>
      </c>
      <c r="S33" s="38">
        <v>5136346.28</v>
      </c>
      <c r="T33" s="38">
        <v>1028034</v>
      </c>
      <c r="U33" s="38">
        <v>4717145</v>
      </c>
      <c r="V33" s="29">
        <v>0</v>
      </c>
      <c r="W33" s="76">
        <v>3599108</v>
      </c>
    </row>
    <row r="34" spans="1:29" x14ac:dyDescent="0.2">
      <c r="A34" s="5" t="s">
        <v>32</v>
      </c>
      <c r="B34" s="8">
        <f t="shared" si="2"/>
        <v>74632589.069999993</v>
      </c>
      <c r="C34" s="8">
        <f t="shared" si="3"/>
        <v>48471526.219999999</v>
      </c>
      <c r="D34" s="38">
        <v>1598162.26</v>
      </c>
      <c r="E34" s="38">
        <v>4433633.0799999991</v>
      </c>
      <c r="F34" s="38">
        <v>18541121.900000002</v>
      </c>
      <c r="G34" s="38">
        <v>5062795.490000003</v>
      </c>
      <c r="H34" s="38">
        <v>1124956.31</v>
      </c>
      <c r="I34" s="38">
        <v>489164.06999999995</v>
      </c>
      <c r="J34" s="38">
        <v>3114058.13</v>
      </c>
      <c r="K34" s="38">
        <v>2664056.67</v>
      </c>
      <c r="L34" s="108"/>
      <c r="M34" s="5" t="s">
        <v>32</v>
      </c>
      <c r="N34" s="29">
        <v>890682.69</v>
      </c>
      <c r="O34" s="29">
        <v>10417263.999999998</v>
      </c>
      <c r="P34" s="29">
        <v>0</v>
      </c>
      <c r="Q34" s="29">
        <v>135631.62000000002</v>
      </c>
      <c r="R34" s="38">
        <v>2014569.4400000002</v>
      </c>
      <c r="S34" s="38">
        <v>24146493.41</v>
      </c>
      <c r="T34" s="38">
        <v>0</v>
      </c>
      <c r="U34" s="38">
        <v>0</v>
      </c>
      <c r="V34" s="29">
        <v>0</v>
      </c>
      <c r="W34" s="76">
        <v>634536</v>
      </c>
    </row>
    <row r="35" spans="1:29" x14ac:dyDescent="0.2">
      <c r="A35" s="5"/>
      <c r="B35" s="8"/>
      <c r="C35" s="8"/>
      <c r="D35" s="5"/>
      <c r="E35" s="5"/>
      <c r="F35" s="38"/>
      <c r="G35" s="5"/>
      <c r="H35" s="5"/>
      <c r="I35" s="5"/>
      <c r="J35" s="5"/>
      <c r="K35" s="5"/>
      <c r="L35" s="108"/>
      <c r="M35" s="5"/>
      <c r="Q35" s="29"/>
      <c r="R35" s="38"/>
      <c r="S35" s="38"/>
      <c r="T35" s="38"/>
      <c r="U35" s="38"/>
      <c r="W35" s="76"/>
    </row>
    <row r="36" spans="1:29" x14ac:dyDescent="0.2">
      <c r="A36" s="5" t="s">
        <v>33</v>
      </c>
      <c r="B36" s="8">
        <f t="shared" si="2"/>
        <v>79121568.090000004</v>
      </c>
      <c r="C36" s="8">
        <f t="shared" si="3"/>
        <v>60331528.169999994</v>
      </c>
      <c r="D36" s="38">
        <v>1410195.4199999997</v>
      </c>
      <c r="E36" s="38">
        <v>4145279.1599999992</v>
      </c>
      <c r="F36" s="38">
        <v>26146963.890000001</v>
      </c>
      <c r="G36" s="38">
        <v>5513553.4300000006</v>
      </c>
      <c r="H36" s="38">
        <v>426354.36000000004</v>
      </c>
      <c r="I36" s="38">
        <v>0</v>
      </c>
      <c r="J36" s="38">
        <v>2677578.08</v>
      </c>
      <c r="K36" s="38">
        <v>3651183.68</v>
      </c>
      <c r="L36" s="108"/>
      <c r="M36" s="5" t="s">
        <v>33</v>
      </c>
      <c r="N36" s="29">
        <v>1530019.26</v>
      </c>
      <c r="O36" s="29">
        <v>14590798.599999998</v>
      </c>
      <c r="P36" s="29">
        <v>239602.28999999998</v>
      </c>
      <c r="Q36" s="29">
        <v>0</v>
      </c>
      <c r="R36" s="38">
        <v>2282359.92</v>
      </c>
      <c r="S36" s="38">
        <v>16507680</v>
      </c>
      <c r="T36" s="38">
        <v>0</v>
      </c>
      <c r="U36" s="38">
        <v>0</v>
      </c>
      <c r="V36" s="29">
        <v>0</v>
      </c>
      <c r="W36" s="76">
        <v>734966</v>
      </c>
    </row>
    <row r="37" spans="1:29" x14ac:dyDescent="0.2">
      <c r="A37" s="5" t="s">
        <v>34</v>
      </c>
      <c r="B37" s="8">
        <f t="shared" si="2"/>
        <v>323463276.15000004</v>
      </c>
      <c r="C37" s="8">
        <f t="shared" si="3"/>
        <v>296594259.74000007</v>
      </c>
      <c r="D37" s="38">
        <v>6900714.3299999982</v>
      </c>
      <c r="E37" s="38">
        <v>18900520.5</v>
      </c>
      <c r="F37" s="38">
        <v>120809711.47000001</v>
      </c>
      <c r="G37" s="38">
        <v>28181545.5</v>
      </c>
      <c r="H37" s="38">
        <v>1766136.8299999998</v>
      </c>
      <c r="I37" s="38">
        <v>4203113.62</v>
      </c>
      <c r="J37" s="38">
        <v>12583559.779999997</v>
      </c>
      <c r="K37" s="38">
        <v>24131371.75</v>
      </c>
      <c r="L37" s="108"/>
      <c r="M37" s="5" t="s">
        <v>34</v>
      </c>
      <c r="N37" s="29">
        <v>8377340.3200000003</v>
      </c>
      <c r="O37" s="29">
        <v>70109935.940000072</v>
      </c>
      <c r="P37" s="29">
        <v>173960.00999999998</v>
      </c>
      <c r="Q37" s="29">
        <v>456349.69000000006</v>
      </c>
      <c r="R37" s="38">
        <v>12390277.140000001</v>
      </c>
      <c r="S37" s="38">
        <v>13002994.27</v>
      </c>
      <c r="T37" s="38">
        <v>1475745</v>
      </c>
      <c r="U37" s="38">
        <v>3312738</v>
      </c>
      <c r="V37" s="29">
        <v>0</v>
      </c>
      <c r="W37" s="76">
        <v>4625611.78</v>
      </c>
    </row>
    <row r="38" spans="1:29" x14ac:dyDescent="0.2">
      <c r="A38" s="5" t="s">
        <v>35</v>
      </c>
      <c r="B38" s="8">
        <f t="shared" si="2"/>
        <v>241395418.74000001</v>
      </c>
      <c r="C38" s="8">
        <f t="shared" si="3"/>
        <v>209836137.88</v>
      </c>
      <c r="D38" s="38">
        <v>5435693.9399999995</v>
      </c>
      <c r="E38" s="38">
        <v>13271603.459999999</v>
      </c>
      <c r="F38" s="38">
        <v>85807441.450000003</v>
      </c>
      <c r="G38" s="38">
        <v>19705167.669999998</v>
      </c>
      <c r="H38" s="38">
        <v>3108539.3800000004</v>
      </c>
      <c r="I38" s="38">
        <v>1755909.1499999997</v>
      </c>
      <c r="J38" s="38">
        <v>9119988.6099999957</v>
      </c>
      <c r="K38" s="38">
        <v>13409119.66</v>
      </c>
      <c r="L38" s="108"/>
      <c r="M38" s="5" t="s">
        <v>35</v>
      </c>
      <c r="N38" s="29">
        <v>4395274.1500000004</v>
      </c>
      <c r="O38" s="29">
        <v>44880547.719999984</v>
      </c>
      <c r="P38" s="29">
        <v>183459.5</v>
      </c>
      <c r="Q38" s="29">
        <v>8763393.1899999995</v>
      </c>
      <c r="R38" s="38">
        <v>7698997.4600000018</v>
      </c>
      <c r="S38" s="38">
        <v>20645623.399999999</v>
      </c>
      <c r="T38" s="38">
        <v>3214660</v>
      </c>
      <c r="U38" s="38">
        <v>8075270</v>
      </c>
      <c r="V38" s="29">
        <v>0</v>
      </c>
      <c r="W38" s="76">
        <v>2407219.33</v>
      </c>
    </row>
    <row r="39" spans="1:29" x14ac:dyDescent="0.2">
      <c r="A39" s="14" t="s">
        <v>36</v>
      </c>
      <c r="B39" s="143">
        <f t="shared" si="2"/>
        <v>128346107.09000003</v>
      </c>
      <c r="C39" s="143">
        <f t="shared" si="3"/>
        <v>114252758.21000002</v>
      </c>
      <c r="D39" s="33">
        <v>1810142.5999999999</v>
      </c>
      <c r="E39" s="33">
        <v>7637757.4800000004</v>
      </c>
      <c r="F39" s="33">
        <v>49547192.010000013</v>
      </c>
      <c r="G39" s="33">
        <v>12377292.710000003</v>
      </c>
      <c r="H39" s="33">
        <v>348031.73</v>
      </c>
      <c r="I39" s="33">
        <v>970261.55</v>
      </c>
      <c r="J39" s="33">
        <v>7104333.6499999994</v>
      </c>
      <c r="K39" s="33">
        <v>8205116.1799999997</v>
      </c>
      <c r="L39" s="120"/>
      <c r="M39" s="14" t="s">
        <v>36</v>
      </c>
      <c r="N39" s="33">
        <v>1062283.22</v>
      </c>
      <c r="O39" s="33">
        <v>24897362.390000004</v>
      </c>
      <c r="P39" s="33">
        <v>13782.85</v>
      </c>
      <c r="Q39" s="33">
        <v>279201.83999999997</v>
      </c>
      <c r="R39" s="33">
        <v>2748040.5399999996</v>
      </c>
      <c r="S39" s="33">
        <v>11345308.34</v>
      </c>
      <c r="T39" s="33">
        <v>0</v>
      </c>
      <c r="U39" s="33">
        <v>0</v>
      </c>
      <c r="V39" s="33">
        <v>0</v>
      </c>
      <c r="W39" s="229">
        <v>0</v>
      </c>
    </row>
    <row r="40" spans="1:29" x14ac:dyDescent="0.2">
      <c r="A40" s="4" t="s">
        <v>219</v>
      </c>
    </row>
    <row r="41" spans="1:29" x14ac:dyDescent="0.2">
      <c r="A41" s="4" t="s">
        <v>234</v>
      </c>
    </row>
    <row r="43" spans="1:29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M43" s="5"/>
      <c r="O43" s="207"/>
    </row>
    <row r="44" spans="1:29" x14ac:dyDescent="0.2">
      <c r="A44" s="5"/>
      <c r="B44" s="5"/>
      <c r="C44" s="5"/>
      <c r="D44" s="5"/>
      <c r="E44" s="5"/>
      <c r="F44" s="5"/>
      <c r="G44" s="5"/>
      <c r="H44" s="5"/>
      <c r="I44" s="5"/>
      <c r="K44" s="5"/>
      <c r="L44" s="5"/>
      <c r="M44" s="5"/>
    </row>
    <row r="45" spans="1:29" s="172" customFormat="1" x14ac:dyDescent="0.2">
      <c r="A45" s="171"/>
      <c r="B45" s="171"/>
      <c r="C45" s="171"/>
      <c r="D45" s="171"/>
      <c r="E45" s="171"/>
      <c r="F45" s="171"/>
      <c r="G45" s="171"/>
      <c r="H45" s="171"/>
      <c r="I45" s="171"/>
      <c r="K45" s="171"/>
      <c r="L45" s="171"/>
      <c r="M45" s="171"/>
      <c r="AC45" s="4"/>
    </row>
    <row r="46" spans="1:29" s="172" customFormat="1" x14ac:dyDescent="0.2">
      <c r="A46" s="171"/>
      <c r="B46" s="171"/>
      <c r="C46" s="171"/>
      <c r="D46" s="171"/>
      <c r="E46" s="171"/>
      <c r="F46" s="171"/>
      <c r="G46" s="171"/>
      <c r="H46" s="171"/>
      <c r="I46" s="171"/>
      <c r="K46" s="171"/>
      <c r="L46" s="171"/>
      <c r="M46" s="171"/>
      <c r="AC46" s="4"/>
    </row>
    <row r="47" spans="1:29" x14ac:dyDescent="0.2">
      <c r="A47" s="5"/>
      <c r="B47" s="5"/>
      <c r="D47" s="5"/>
      <c r="E47" s="5"/>
      <c r="F47" s="5"/>
      <c r="G47" s="5"/>
      <c r="H47" s="5"/>
      <c r="J47" s="5"/>
      <c r="K47" s="5"/>
      <c r="L47" s="5"/>
      <c r="M47" s="5"/>
    </row>
    <row r="48" spans="1:29" x14ac:dyDescent="0.2">
      <c r="A48" s="5"/>
      <c r="B48" s="5"/>
      <c r="D48" s="5"/>
      <c r="E48" s="5"/>
      <c r="F48" s="5"/>
      <c r="G48" s="5"/>
      <c r="H48" s="5"/>
      <c r="J48" s="5"/>
      <c r="K48" s="5"/>
      <c r="L48" s="5"/>
      <c r="M48" s="5"/>
    </row>
    <row r="49" spans="1:29" x14ac:dyDescent="0.2">
      <c r="A49" s="5"/>
      <c r="B49" s="5"/>
      <c r="D49" s="5"/>
      <c r="E49" s="5"/>
      <c r="F49" s="5"/>
      <c r="G49" s="5"/>
      <c r="H49" s="5"/>
      <c r="J49" s="5"/>
      <c r="K49" s="5"/>
      <c r="L49" s="5"/>
      <c r="M49" s="5"/>
    </row>
    <row r="50" spans="1:29" x14ac:dyDescent="0.2">
      <c r="A50" s="5"/>
      <c r="B50" s="5"/>
      <c r="H50" s="5"/>
    </row>
    <row r="51" spans="1:29" x14ac:dyDescent="0.2">
      <c r="A51" s="5"/>
      <c r="B51" s="5"/>
      <c r="D51" s="5"/>
      <c r="E51" s="5"/>
      <c r="F51" s="5"/>
      <c r="G51" s="5"/>
      <c r="H51" s="5"/>
      <c r="J51" s="5"/>
      <c r="K51" s="5"/>
      <c r="L51" s="5"/>
      <c r="M51" s="5"/>
    </row>
    <row r="52" spans="1:29" x14ac:dyDescent="0.2">
      <c r="A52" s="5"/>
      <c r="B52" s="5"/>
      <c r="D52" s="5"/>
      <c r="E52" s="5"/>
      <c r="F52" s="5"/>
      <c r="G52" s="5"/>
      <c r="H52" s="5"/>
      <c r="J52" s="5"/>
      <c r="K52" s="5"/>
      <c r="L52" s="5"/>
      <c r="M52" s="5"/>
    </row>
    <row r="53" spans="1:29" x14ac:dyDescent="0.2">
      <c r="A53" s="5"/>
      <c r="B53" s="5"/>
      <c r="D53" s="5"/>
      <c r="E53" s="5"/>
      <c r="F53" s="5"/>
      <c r="G53" s="5"/>
      <c r="H53" s="5"/>
      <c r="J53" s="5"/>
      <c r="K53" s="5"/>
      <c r="L53" s="5"/>
      <c r="M53" s="5"/>
    </row>
    <row r="54" spans="1:29" x14ac:dyDescent="0.2">
      <c r="A54" s="5"/>
      <c r="B54" s="5"/>
      <c r="D54" s="5"/>
      <c r="E54" s="5"/>
      <c r="F54" s="5"/>
      <c r="G54" s="5"/>
      <c r="H54" s="5"/>
      <c r="J54" s="5"/>
      <c r="K54" s="5"/>
      <c r="L54" s="5"/>
      <c r="M54" s="5"/>
    </row>
    <row r="55" spans="1:29" x14ac:dyDescent="0.2">
      <c r="A55" s="5"/>
      <c r="B55" s="5"/>
      <c r="D55" s="5"/>
      <c r="E55" s="5"/>
      <c r="F55" s="5"/>
      <c r="G55" s="5"/>
      <c r="H55" s="5"/>
      <c r="J55" s="5"/>
      <c r="K55" s="5"/>
      <c r="L55" s="5"/>
      <c r="M55" s="5"/>
    </row>
    <row r="56" spans="1:29" x14ac:dyDescent="0.2">
      <c r="A56" s="5"/>
      <c r="B56" s="5"/>
      <c r="D56" s="5"/>
      <c r="E56" s="5"/>
      <c r="F56" s="5"/>
      <c r="G56" s="5"/>
      <c r="H56" s="5"/>
      <c r="J56" s="5"/>
      <c r="K56" s="5"/>
      <c r="L56" s="5"/>
      <c r="M56" s="5"/>
    </row>
    <row r="57" spans="1:29" x14ac:dyDescent="0.2">
      <c r="A57" s="5"/>
      <c r="B57" s="5"/>
      <c r="D57" s="5"/>
      <c r="E57" s="5"/>
      <c r="F57" s="5"/>
      <c r="G57" s="5"/>
      <c r="H57" s="5"/>
      <c r="J57" s="5"/>
      <c r="K57" s="5"/>
      <c r="L57" s="5"/>
      <c r="M57" s="5"/>
    </row>
    <row r="58" spans="1:29" x14ac:dyDescent="0.2">
      <c r="A58" s="5"/>
      <c r="B58" s="5"/>
      <c r="D58" s="5"/>
      <c r="E58" s="5"/>
      <c r="F58" s="5"/>
      <c r="G58" s="5"/>
      <c r="H58" s="5"/>
      <c r="J58" s="5"/>
      <c r="K58" s="5"/>
      <c r="L58" s="5"/>
      <c r="M58" s="5"/>
      <c r="AC58" s="172"/>
    </row>
    <row r="59" spans="1:29" x14ac:dyDescent="0.2">
      <c r="A59" s="5"/>
      <c r="B59" s="5"/>
      <c r="D59" s="5"/>
      <c r="E59" s="5"/>
      <c r="F59" s="5"/>
      <c r="G59" s="5"/>
      <c r="H59" s="5"/>
      <c r="J59" s="5"/>
      <c r="K59" s="5"/>
      <c r="L59" s="5"/>
      <c r="M59" s="5"/>
      <c r="AC59" s="172"/>
    </row>
    <row r="60" spans="1:29" x14ac:dyDescent="0.2">
      <c r="A60" s="5"/>
      <c r="B60" s="5"/>
      <c r="D60" s="5"/>
      <c r="E60" s="5"/>
      <c r="F60" s="5"/>
      <c r="G60" s="5"/>
      <c r="H60" s="5"/>
      <c r="J60" s="5"/>
      <c r="K60" s="5"/>
      <c r="L60" s="5"/>
      <c r="M60" s="5"/>
      <c r="AC60" s="172"/>
    </row>
    <row r="61" spans="1:29" x14ac:dyDescent="0.2">
      <c r="A61" s="5"/>
      <c r="B61" s="5"/>
      <c r="D61" s="5"/>
      <c r="E61" s="5"/>
      <c r="F61" s="5"/>
      <c r="G61" s="5"/>
      <c r="H61" s="5"/>
      <c r="J61" s="5"/>
      <c r="K61" s="5"/>
      <c r="L61" s="5"/>
      <c r="M61" s="5"/>
      <c r="AC61" s="172"/>
    </row>
    <row r="62" spans="1:29" ht="13.5" customHeight="1" x14ac:dyDescent="0.2">
      <c r="A62" s="5"/>
      <c r="B62" s="5"/>
      <c r="D62" s="5"/>
      <c r="E62" s="5"/>
      <c r="F62" s="5"/>
      <c r="G62" s="5"/>
      <c r="H62" s="5"/>
      <c r="J62" s="5"/>
      <c r="K62" s="5"/>
      <c r="L62" s="5"/>
      <c r="M62" s="5"/>
    </row>
    <row r="63" spans="1:29" ht="13.5" customHeight="1" x14ac:dyDescent="0.2">
      <c r="A63" s="5"/>
      <c r="B63" s="5"/>
      <c r="D63" s="5"/>
      <c r="E63" s="5"/>
      <c r="F63" s="5"/>
      <c r="G63" s="5"/>
      <c r="H63" s="5"/>
      <c r="J63" s="5"/>
      <c r="K63" s="5"/>
      <c r="L63" s="5"/>
      <c r="M63" s="5"/>
    </row>
    <row r="64" spans="1:29" ht="13.5" customHeight="1" x14ac:dyDescent="0.2">
      <c r="A64" s="5"/>
      <c r="B64" s="5"/>
      <c r="D64" s="5"/>
      <c r="E64" s="5"/>
      <c r="F64" s="5"/>
      <c r="G64" s="5"/>
      <c r="H64" s="5"/>
      <c r="J64" s="5"/>
      <c r="K64" s="5"/>
      <c r="L64" s="5"/>
      <c r="M64" s="5"/>
    </row>
    <row r="65" spans="1:13" ht="13.5" customHeight="1" x14ac:dyDescent="0.2">
      <c r="A65" s="5"/>
      <c r="B65" s="5"/>
      <c r="D65" s="5"/>
      <c r="E65" s="5"/>
      <c r="F65" s="5"/>
      <c r="G65" s="5"/>
      <c r="H65" s="5"/>
      <c r="J65" s="5"/>
      <c r="K65" s="5"/>
      <c r="L65" s="5"/>
      <c r="M65" s="5"/>
    </row>
    <row r="66" spans="1:13" ht="13.5" customHeight="1" x14ac:dyDescent="0.2">
      <c r="A66" s="5"/>
      <c r="B66" s="5"/>
      <c r="D66" s="5"/>
      <c r="E66" s="5"/>
      <c r="F66" s="5"/>
      <c r="G66" s="5"/>
      <c r="H66" s="5"/>
      <c r="J66" s="5"/>
      <c r="K66" s="5"/>
      <c r="L66" s="5"/>
      <c r="M66" s="5"/>
    </row>
    <row r="67" spans="1:13" x14ac:dyDescent="0.2">
      <c r="A67" s="5"/>
      <c r="B67" s="5"/>
      <c r="D67" s="5"/>
      <c r="E67" s="5"/>
      <c r="F67" s="5"/>
      <c r="G67" s="5"/>
      <c r="H67" s="5"/>
      <c r="J67" s="5"/>
      <c r="K67" s="5"/>
      <c r="L67" s="5"/>
      <c r="M67" s="5"/>
    </row>
    <row r="68" spans="1:13" x14ac:dyDescent="0.2">
      <c r="A68" s="5"/>
      <c r="B68" s="5"/>
      <c r="D68" s="5"/>
      <c r="E68" s="5"/>
      <c r="F68" s="5"/>
      <c r="G68" s="5"/>
      <c r="H68" s="5"/>
      <c r="J68" s="5"/>
      <c r="K68" s="5"/>
      <c r="L68" s="5"/>
      <c r="M68" s="5"/>
    </row>
    <row r="69" spans="1:13" x14ac:dyDescent="0.2">
      <c r="A69" s="5"/>
      <c r="B69" s="5"/>
      <c r="D69" s="5"/>
      <c r="E69" s="5"/>
      <c r="F69" s="5"/>
      <c r="G69" s="5"/>
      <c r="H69" s="5"/>
      <c r="J69" s="5"/>
      <c r="K69" s="5"/>
      <c r="L69" s="5"/>
      <c r="M69" s="5"/>
    </row>
    <row r="70" spans="1:13" x14ac:dyDescent="0.2">
      <c r="A70" s="5"/>
      <c r="B70" s="5"/>
      <c r="D70" s="5"/>
      <c r="E70" s="5"/>
      <c r="F70" s="5"/>
      <c r="G70" s="5"/>
      <c r="H70" s="5"/>
      <c r="J70" s="5"/>
      <c r="K70" s="5"/>
      <c r="L70" s="5"/>
      <c r="M70" s="5"/>
    </row>
    <row r="71" spans="1:13" x14ac:dyDescent="0.2">
      <c r="A71" s="5"/>
      <c r="B71" s="5"/>
      <c r="D71" s="5"/>
      <c r="E71" s="5"/>
      <c r="F71" s="5"/>
      <c r="G71" s="5"/>
      <c r="H71" s="5"/>
      <c r="J71" s="5"/>
      <c r="K71" s="5"/>
      <c r="L71" s="5"/>
      <c r="M71" s="5"/>
    </row>
    <row r="72" spans="1:13" x14ac:dyDescent="0.2">
      <c r="A72" s="5"/>
      <c r="B72" s="5"/>
      <c r="D72" s="5"/>
      <c r="E72" s="5"/>
      <c r="F72" s="5"/>
      <c r="G72" s="5"/>
      <c r="H72" s="5"/>
      <c r="J72" s="5"/>
      <c r="K72" s="5"/>
      <c r="L72" s="5"/>
      <c r="M72" s="5"/>
    </row>
    <row r="73" spans="1:13" x14ac:dyDescent="0.2">
      <c r="A73" s="5"/>
      <c r="B73" s="5"/>
      <c r="H73" s="5"/>
    </row>
    <row r="74" spans="1:13" x14ac:dyDescent="0.2">
      <c r="A74" s="5"/>
      <c r="B74" s="5"/>
      <c r="H74" s="5"/>
    </row>
    <row r="75" spans="1:13" x14ac:dyDescent="0.2">
      <c r="A75" s="5"/>
      <c r="B75" s="5"/>
      <c r="H75" s="5"/>
    </row>
    <row r="76" spans="1:13" x14ac:dyDescent="0.2">
      <c r="A76" s="5"/>
      <c r="B76" s="5"/>
      <c r="D76" s="5"/>
      <c r="E76" s="5"/>
      <c r="F76" s="5"/>
      <c r="G76" s="5"/>
      <c r="J76" s="5"/>
      <c r="K76" s="5"/>
      <c r="L76" s="5"/>
      <c r="M76" s="5"/>
    </row>
    <row r="79" spans="1:13" x14ac:dyDescent="0.2">
      <c r="A79" s="5"/>
      <c r="B79" s="5"/>
      <c r="D79" s="5"/>
      <c r="E79" s="5"/>
      <c r="F79" s="5"/>
      <c r="G79" s="5"/>
      <c r="H79" s="5"/>
      <c r="J79" s="5"/>
      <c r="K79" s="5"/>
      <c r="L79" s="5"/>
      <c r="M79" s="5"/>
    </row>
    <row r="80" spans="1:13" x14ac:dyDescent="0.2">
      <c r="A80" s="5"/>
      <c r="B80" s="5"/>
      <c r="D80" s="5"/>
      <c r="E80" s="5"/>
      <c r="F80" s="5"/>
      <c r="G80" s="5"/>
      <c r="H80" s="5"/>
      <c r="J80" s="5"/>
      <c r="K80" s="5"/>
      <c r="L80" s="5"/>
      <c r="M80" s="5"/>
    </row>
    <row r="81" spans="1:17" x14ac:dyDescent="0.2">
      <c r="A81" s="5"/>
      <c r="B81" s="5"/>
      <c r="D81" s="5"/>
      <c r="E81" s="5"/>
      <c r="F81" s="5"/>
      <c r="G81" s="5"/>
      <c r="H81" s="5"/>
      <c r="J81" s="5"/>
      <c r="K81" s="5"/>
      <c r="L81" s="5"/>
      <c r="M81" s="5"/>
    </row>
    <row r="82" spans="1:17" x14ac:dyDescent="0.2">
      <c r="A82" s="5"/>
      <c r="B82" s="5"/>
      <c r="D82" s="5"/>
      <c r="E82" s="5"/>
      <c r="F82" s="5"/>
      <c r="G82" s="5"/>
      <c r="H82" s="5"/>
      <c r="J82" s="5"/>
      <c r="K82" s="5"/>
      <c r="L82" s="5"/>
      <c r="M82" s="5"/>
    </row>
    <row r="83" spans="1:17" x14ac:dyDescent="0.2">
      <c r="A83" s="5"/>
      <c r="B83" s="5"/>
      <c r="D83" s="5"/>
      <c r="E83" s="5"/>
      <c r="F83" s="5"/>
      <c r="G83" s="5"/>
      <c r="H83" s="5"/>
      <c r="J83" s="5"/>
      <c r="K83" s="5"/>
      <c r="L83" s="5"/>
      <c r="M83" s="5"/>
    </row>
    <row r="84" spans="1:17" x14ac:dyDescent="0.2">
      <c r="A84" s="5"/>
      <c r="B84" s="5"/>
      <c r="D84" s="5"/>
      <c r="E84" s="5"/>
      <c r="F84" s="5"/>
      <c r="G84" s="5"/>
      <c r="H84" s="5"/>
      <c r="J84" s="5"/>
      <c r="K84" s="5"/>
      <c r="L84" s="5"/>
      <c r="M84" s="5"/>
    </row>
    <row r="85" spans="1:17" x14ac:dyDescent="0.2">
      <c r="E85" s="5"/>
    </row>
    <row r="86" spans="1:17" x14ac:dyDescent="0.2">
      <c r="A86" s="5"/>
      <c r="B86" s="5"/>
      <c r="D86" s="5"/>
      <c r="E86" s="5"/>
      <c r="F86" s="5"/>
      <c r="G86" s="5"/>
      <c r="H86" s="5"/>
      <c r="J86" s="5"/>
      <c r="K86" s="5"/>
      <c r="L86" s="5"/>
      <c r="M86" s="5"/>
    </row>
    <row r="87" spans="1:17" x14ac:dyDescent="0.2">
      <c r="A87" s="5"/>
      <c r="B87" s="5"/>
      <c r="D87" s="5"/>
      <c r="E87" s="5"/>
      <c r="F87" s="5"/>
      <c r="G87" s="5"/>
      <c r="H87" s="5"/>
      <c r="J87" s="5"/>
      <c r="K87" s="5"/>
      <c r="L87" s="5"/>
      <c r="M87" s="5"/>
    </row>
    <row r="88" spans="1:17" x14ac:dyDescent="0.2">
      <c r="A88" s="5"/>
      <c r="B88" s="5"/>
      <c r="D88" s="5"/>
      <c r="E88" s="5"/>
      <c r="F88" s="5"/>
      <c r="G88" s="5"/>
      <c r="H88" s="5"/>
      <c r="J88" s="5"/>
      <c r="K88" s="5"/>
      <c r="L88" s="5"/>
      <c r="M88" s="5"/>
    </row>
    <row r="89" spans="1:17" x14ac:dyDescent="0.2">
      <c r="A89" s="5"/>
      <c r="B89" s="5"/>
      <c r="D89" s="5"/>
      <c r="E89" s="5"/>
      <c r="F89" s="5"/>
      <c r="G89" s="5"/>
      <c r="H89" s="5"/>
      <c r="J89" s="5"/>
      <c r="K89" s="5"/>
      <c r="L89" s="5"/>
      <c r="M89" s="5"/>
    </row>
    <row r="90" spans="1:17" x14ac:dyDescent="0.2">
      <c r="A90" s="5"/>
      <c r="B90" s="5"/>
      <c r="D90" s="5"/>
      <c r="E90" s="5"/>
      <c r="F90" s="5"/>
      <c r="G90" s="5"/>
      <c r="H90" s="5"/>
      <c r="J90" s="5"/>
      <c r="K90" s="5"/>
      <c r="L90" s="5"/>
      <c r="M90" s="5"/>
    </row>
    <row r="91" spans="1:17" x14ac:dyDescent="0.2">
      <c r="A91" s="5"/>
      <c r="B91" s="5"/>
      <c r="D91" s="5"/>
      <c r="E91" s="5"/>
      <c r="F91" s="5"/>
      <c r="G91" s="5"/>
      <c r="H91" s="5"/>
      <c r="J91" s="5"/>
      <c r="K91" s="5"/>
      <c r="L91" s="5"/>
      <c r="M91" s="5"/>
    </row>
    <row r="92" spans="1:17" s="211" customFormat="1" x14ac:dyDescent="0.2">
      <c r="A92" s="210"/>
      <c r="B92" s="210"/>
      <c r="C92" s="210"/>
      <c r="D92" s="210"/>
      <c r="E92" s="5"/>
      <c r="F92" s="210"/>
      <c r="G92" s="5"/>
      <c r="H92" s="210"/>
      <c r="I92" s="210"/>
      <c r="J92" s="210"/>
      <c r="K92" s="210"/>
      <c r="L92" s="210"/>
      <c r="M92" s="210"/>
      <c r="N92" s="210"/>
      <c r="O92" s="210"/>
      <c r="P92" s="210"/>
      <c r="Q92" s="210"/>
    </row>
    <row r="93" spans="1:17" x14ac:dyDescent="0.2">
      <c r="A93" s="5"/>
      <c r="B93" s="5"/>
      <c r="C93" s="5"/>
      <c r="D93" s="5"/>
      <c r="E93" s="5"/>
      <c r="F93" s="5"/>
      <c r="G93" s="5"/>
      <c r="I93" s="5"/>
      <c r="J93" s="5"/>
      <c r="K93" s="5"/>
      <c r="L93" s="5"/>
    </row>
    <row r="94" spans="1:17" x14ac:dyDescent="0.2">
      <c r="E94" s="5"/>
      <c r="G94" s="5"/>
    </row>
    <row r="95" spans="1:17" x14ac:dyDescent="0.2">
      <c r="A95" s="5"/>
      <c r="B95" s="5"/>
      <c r="C95" s="5"/>
      <c r="D95" s="5"/>
      <c r="E95" s="5"/>
      <c r="F95" s="5"/>
      <c r="G95" s="5"/>
      <c r="I95" s="5"/>
      <c r="J95" s="5"/>
      <c r="K95" s="5"/>
      <c r="L95" s="5"/>
    </row>
    <row r="96" spans="1:17" x14ac:dyDescent="0.2">
      <c r="A96" s="5"/>
      <c r="B96" s="5"/>
      <c r="C96" s="5"/>
      <c r="D96" s="5"/>
      <c r="E96" s="5"/>
      <c r="F96" s="5"/>
      <c r="G96" s="5"/>
      <c r="H96" s="5"/>
      <c r="I96" s="5"/>
      <c r="K96" s="5"/>
      <c r="L96" s="5"/>
      <c r="M96" s="5"/>
      <c r="N96" s="5"/>
    </row>
    <row r="97" spans="1:23" x14ac:dyDescent="0.2">
      <c r="A97" s="5"/>
      <c r="B97" s="5"/>
      <c r="C97" s="5"/>
      <c r="D97" s="5"/>
      <c r="E97" s="5"/>
      <c r="F97" s="5"/>
      <c r="G97" s="5"/>
      <c r="H97" s="5"/>
      <c r="I97" s="5"/>
      <c r="K97" s="5"/>
      <c r="L97" s="5"/>
      <c r="M97" s="5"/>
      <c r="N97" s="5"/>
    </row>
    <row r="98" spans="1:23" x14ac:dyDescent="0.2">
      <c r="A98" s="5"/>
      <c r="B98" s="5"/>
      <c r="C98" s="5"/>
      <c r="D98" s="5"/>
      <c r="E98" s="5"/>
      <c r="F98" s="5"/>
      <c r="G98" s="5"/>
      <c r="H98" s="5"/>
      <c r="I98" s="5"/>
      <c r="K98" s="5"/>
      <c r="L98" s="5"/>
      <c r="M98" s="5"/>
      <c r="N98" s="5"/>
    </row>
    <row r="99" spans="1:23" x14ac:dyDescent="0.2">
      <c r="E99" s="5"/>
      <c r="F99" s="5"/>
      <c r="G99" s="5"/>
    </row>
    <row r="100" spans="1:23" x14ac:dyDescent="0.2">
      <c r="C100" s="208"/>
      <c r="D100" s="5"/>
      <c r="E100" s="5"/>
      <c r="F100" s="5"/>
      <c r="G100" s="5"/>
      <c r="H100" s="5"/>
      <c r="I100" s="5"/>
      <c r="K100" s="5"/>
      <c r="L100" s="5"/>
      <c r="M100" s="5"/>
      <c r="N100" s="5"/>
    </row>
    <row r="101" spans="1:23" x14ac:dyDescent="0.2">
      <c r="A101" s="5"/>
      <c r="B101" s="5"/>
      <c r="C101" s="5"/>
      <c r="D101" s="5"/>
      <c r="E101" s="5"/>
      <c r="F101" s="5"/>
      <c r="G101" s="5"/>
      <c r="H101" s="5"/>
      <c r="I101" s="5"/>
      <c r="K101" s="5"/>
      <c r="L101" s="5"/>
      <c r="M101" s="5"/>
    </row>
    <row r="102" spans="1:23" x14ac:dyDescent="0.2">
      <c r="A102" s="5"/>
      <c r="B102" s="5"/>
      <c r="C102" s="208"/>
      <c r="D102" s="5"/>
      <c r="E102" s="5"/>
      <c r="F102" s="5"/>
      <c r="G102" s="5"/>
      <c r="H102" s="5"/>
      <c r="I102" s="5"/>
      <c r="K102" s="5"/>
      <c r="L102" s="5"/>
      <c r="M102" s="5"/>
    </row>
    <row r="103" spans="1:23" x14ac:dyDescent="0.2">
      <c r="A103" s="5"/>
      <c r="B103" s="5"/>
      <c r="C103" s="5"/>
      <c r="D103" s="5"/>
      <c r="E103" s="5"/>
      <c r="F103" s="5"/>
      <c r="G103" s="5"/>
      <c r="H103" s="5"/>
      <c r="I103" s="5"/>
      <c r="K103" s="5"/>
      <c r="L103" s="5"/>
      <c r="M103" s="5"/>
    </row>
    <row r="104" spans="1:23" x14ac:dyDescent="0.2">
      <c r="A104" s="5"/>
      <c r="B104" s="5"/>
      <c r="C104" s="209"/>
      <c r="D104" s="210"/>
      <c r="E104" s="5"/>
      <c r="F104" s="5"/>
      <c r="G104" s="5"/>
      <c r="H104" s="210"/>
      <c r="I104" s="210"/>
      <c r="J104" s="211"/>
      <c r="K104" s="210"/>
      <c r="L104" s="210"/>
      <c r="M104" s="210"/>
      <c r="N104" s="211"/>
      <c r="O104" s="211"/>
      <c r="P104" s="211"/>
      <c r="Q104" s="211"/>
      <c r="R104" s="211"/>
      <c r="S104" s="211"/>
    </row>
    <row r="105" spans="1:23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M105" s="5"/>
    </row>
    <row r="106" spans="1:23" x14ac:dyDescent="0.2">
      <c r="A106" s="5"/>
      <c r="B106" s="5"/>
      <c r="C106" s="5"/>
      <c r="D106" s="5"/>
      <c r="E106" s="5"/>
      <c r="F106" s="5"/>
      <c r="G106" s="5"/>
      <c r="H106" s="5"/>
      <c r="J106" s="5"/>
      <c r="K106" s="5"/>
      <c r="M106" s="5"/>
      <c r="Q106" s="189"/>
    </row>
    <row r="107" spans="1:23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M107" s="5"/>
      <c r="Q107" s="189"/>
    </row>
    <row r="108" spans="1:23" x14ac:dyDescent="0.2">
      <c r="A108" s="5"/>
      <c r="B108" s="5"/>
      <c r="C108" s="5"/>
      <c r="E108" s="5"/>
      <c r="G108" s="5"/>
      <c r="H108" s="5"/>
      <c r="I108" s="5"/>
      <c r="J108" s="5"/>
      <c r="K108" s="5"/>
      <c r="M108" s="5"/>
      <c r="Q108" s="189"/>
    </row>
    <row r="109" spans="1:23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M109" s="5"/>
      <c r="Q109" s="189"/>
    </row>
    <row r="110" spans="1:23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M110" s="5"/>
      <c r="Q110" s="189"/>
    </row>
    <row r="111" spans="1:23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M111" s="5"/>
      <c r="Q111" s="189"/>
    </row>
    <row r="112" spans="1:23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M112" s="5"/>
      <c r="Q112" s="189"/>
      <c r="T112" s="211"/>
      <c r="U112" s="211"/>
      <c r="V112" s="211"/>
      <c r="W112" s="211"/>
    </row>
    <row r="113" spans="1:17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M113" s="5"/>
      <c r="Q113" s="189"/>
    </row>
    <row r="114" spans="1:17" x14ac:dyDescent="0.2">
      <c r="D114" s="5"/>
      <c r="F114" s="5"/>
      <c r="G114" s="5"/>
      <c r="I114" s="5"/>
      <c r="Q114" s="189"/>
    </row>
    <row r="115" spans="1:17" x14ac:dyDescent="0.2">
      <c r="D115" s="5"/>
      <c r="G115" s="5"/>
      <c r="I115" s="5"/>
      <c r="Q115" s="189"/>
    </row>
    <row r="116" spans="1:17" x14ac:dyDescent="0.2">
      <c r="F116" s="5"/>
      <c r="G116" s="5"/>
      <c r="Q116" s="189"/>
    </row>
    <row r="117" spans="1:17" x14ac:dyDescent="0.2">
      <c r="F117" s="5"/>
      <c r="G117" s="5"/>
      <c r="Q117" s="189"/>
    </row>
    <row r="118" spans="1:17" x14ac:dyDescent="0.2">
      <c r="F118" s="5"/>
      <c r="G118" s="5"/>
      <c r="Q118" s="189"/>
    </row>
    <row r="119" spans="1:17" x14ac:dyDescent="0.2">
      <c r="F119" s="5"/>
      <c r="G119" s="5"/>
      <c r="Q119" s="189"/>
    </row>
    <row r="120" spans="1:17" x14ac:dyDescent="0.2">
      <c r="F120" s="5"/>
      <c r="G120" s="5"/>
      <c r="Q120" s="189"/>
    </row>
    <row r="121" spans="1:17" x14ac:dyDescent="0.2">
      <c r="F121" s="5"/>
      <c r="G121" s="5"/>
      <c r="Q121" s="189"/>
    </row>
    <row r="122" spans="1:17" x14ac:dyDescent="0.2">
      <c r="F122" s="5"/>
      <c r="G122" s="5"/>
      <c r="Q122" s="189"/>
    </row>
    <row r="123" spans="1:17" x14ac:dyDescent="0.2">
      <c r="F123" s="5"/>
      <c r="G123" s="5"/>
      <c r="Q123" s="189"/>
    </row>
    <row r="124" spans="1:17" x14ac:dyDescent="0.2">
      <c r="F124" s="5"/>
      <c r="G124" s="5"/>
      <c r="Q124" s="189"/>
    </row>
    <row r="125" spans="1:17" x14ac:dyDescent="0.2">
      <c r="F125" s="5"/>
      <c r="G125" s="5"/>
      <c r="Q125" s="189"/>
    </row>
    <row r="126" spans="1:17" x14ac:dyDescent="0.2">
      <c r="F126" s="5"/>
      <c r="G126" s="5"/>
      <c r="Q126" s="189"/>
    </row>
    <row r="127" spans="1:17" x14ac:dyDescent="0.2">
      <c r="F127" s="5"/>
      <c r="G127" s="5"/>
      <c r="Q127" s="189"/>
    </row>
    <row r="128" spans="1:17" x14ac:dyDescent="0.2">
      <c r="F128" s="5"/>
      <c r="G128" s="5"/>
      <c r="Q128" s="189"/>
    </row>
    <row r="129" spans="6:17" x14ac:dyDescent="0.2">
      <c r="F129" s="5"/>
      <c r="G129" s="5"/>
      <c r="Q129" s="189"/>
    </row>
    <row r="130" spans="6:17" x14ac:dyDescent="0.2">
      <c r="F130" s="5"/>
      <c r="G130" s="5"/>
      <c r="Q130" s="189"/>
    </row>
    <row r="131" spans="6:17" x14ac:dyDescent="0.2">
      <c r="F131" s="5"/>
      <c r="G131" s="5"/>
      <c r="Q131" s="189"/>
    </row>
    <row r="132" spans="6:17" x14ac:dyDescent="0.2">
      <c r="F132" s="5"/>
      <c r="Q132" s="189"/>
    </row>
    <row r="133" spans="6:17" x14ac:dyDescent="0.2">
      <c r="F133" s="5"/>
      <c r="Q133" s="189"/>
    </row>
    <row r="134" spans="6:17" x14ac:dyDescent="0.2">
      <c r="F134" s="5"/>
    </row>
    <row r="135" spans="6:17" x14ac:dyDescent="0.2">
      <c r="Q135" s="189"/>
    </row>
    <row r="136" spans="6:17" x14ac:dyDescent="0.2">
      <c r="Q136" s="189"/>
    </row>
    <row r="137" spans="6:17" x14ac:dyDescent="0.2">
      <c r="Q137" s="189"/>
    </row>
    <row r="138" spans="6:17" x14ac:dyDescent="0.2">
      <c r="Q138" s="189"/>
    </row>
  </sheetData>
  <mergeCells count="10">
    <mergeCell ref="M1:W1"/>
    <mergeCell ref="M3:W3"/>
    <mergeCell ref="W5:W9"/>
    <mergeCell ref="A1:K1"/>
    <mergeCell ref="A3:K3"/>
    <mergeCell ref="N6:Q6"/>
    <mergeCell ref="D6:K6"/>
    <mergeCell ref="R5:R9"/>
    <mergeCell ref="S5:S9"/>
    <mergeCell ref="T5:V8"/>
  </mergeCells>
  <phoneticPr fontId="0" type="noConversion"/>
  <printOptions horizontalCentered="1"/>
  <pageMargins left="0.25" right="0.23" top="0.87" bottom="0.82" header="0.67" footer="0.5"/>
  <pageSetup scale="85" fitToWidth="2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84"/>
  <sheetViews>
    <sheetView zoomScaleNormal="100" workbookViewId="0">
      <selection activeCell="C64" sqref="C64"/>
    </sheetView>
  </sheetViews>
  <sheetFormatPr defaultColWidth="9.140625" defaultRowHeight="12.75" x14ac:dyDescent="0.2"/>
  <cols>
    <col min="1" max="1" width="14.85546875" style="5" customWidth="1"/>
    <col min="2" max="3" width="15" style="5" bestFit="1" customWidth="1"/>
    <col min="4" max="4" width="12.42578125" style="4" bestFit="1" customWidth="1"/>
    <col min="5" max="5" width="15" style="4" bestFit="1" customWidth="1"/>
    <col min="6" max="6" width="13" style="4" customWidth="1"/>
    <col min="7" max="8" width="13.42578125" style="4" bestFit="1" customWidth="1"/>
    <col min="9" max="9" width="15" style="4" bestFit="1" customWidth="1"/>
    <col min="10" max="10" width="11.28515625" style="4" bestFit="1" customWidth="1"/>
    <col min="11" max="11" width="14.42578125" style="4" bestFit="1" customWidth="1"/>
    <col min="12" max="12" width="32.5703125" style="18" bestFit="1" customWidth="1"/>
    <col min="13" max="13" width="16" style="18" bestFit="1" customWidth="1"/>
    <col min="14" max="14" width="9.140625" style="18"/>
    <col min="15" max="15" width="14.85546875" style="18" customWidth="1"/>
    <col min="16" max="16384" width="9.140625" style="18"/>
  </cols>
  <sheetData>
    <row r="1" spans="1:15" x14ac:dyDescent="0.2">
      <c r="A1" s="282" t="s">
        <v>137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3" spans="1:15" x14ac:dyDescent="0.2">
      <c r="A3" s="282" t="s">
        <v>263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15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s="225" customFormat="1" ht="13.5" customHeight="1" thickTop="1" x14ac:dyDescent="0.2">
      <c r="A5" s="226"/>
    </row>
    <row r="6" spans="1:15" ht="12.75" customHeight="1" x14ac:dyDescent="0.2">
      <c r="A6" s="160"/>
      <c r="B6" s="160"/>
      <c r="C6" s="160"/>
      <c r="E6" s="318" t="s">
        <v>70</v>
      </c>
      <c r="F6" s="318"/>
      <c r="G6" s="318"/>
      <c r="H6" s="318"/>
      <c r="I6" s="318"/>
      <c r="J6" s="60"/>
      <c r="M6" s="273"/>
      <c r="O6" s="273"/>
    </row>
    <row r="7" spans="1:15" s="168" customFormat="1" ht="12.75" customHeight="1" x14ac:dyDescent="0.2">
      <c r="A7" s="8" t="s">
        <v>37</v>
      </c>
      <c r="B7" s="160" t="s">
        <v>164</v>
      </c>
      <c r="C7" s="160" t="s">
        <v>11</v>
      </c>
      <c r="D7" s="158"/>
      <c r="E7" s="158" t="s">
        <v>11</v>
      </c>
      <c r="F7" s="158" t="s">
        <v>7</v>
      </c>
      <c r="G7" s="158"/>
      <c r="H7" s="158"/>
      <c r="I7" s="158" t="s">
        <v>7</v>
      </c>
      <c r="J7" s="158"/>
      <c r="K7" s="158" t="s">
        <v>82</v>
      </c>
      <c r="M7" s="273"/>
      <c r="O7" s="273"/>
    </row>
    <row r="8" spans="1:15" s="168" customFormat="1" ht="12.75" customHeight="1" x14ac:dyDescent="0.2">
      <c r="A8" s="8" t="s">
        <v>38</v>
      </c>
      <c r="B8" s="160" t="s">
        <v>163</v>
      </c>
      <c r="C8" s="160" t="s">
        <v>179</v>
      </c>
      <c r="D8" s="61" t="s">
        <v>3</v>
      </c>
      <c r="E8" s="222" t="s">
        <v>70</v>
      </c>
      <c r="F8" s="158" t="s">
        <v>75</v>
      </c>
      <c r="G8" s="158" t="s">
        <v>161</v>
      </c>
      <c r="H8" s="158" t="s">
        <v>178</v>
      </c>
      <c r="I8" s="158" t="s">
        <v>73</v>
      </c>
      <c r="J8" s="158" t="s">
        <v>7</v>
      </c>
      <c r="K8" s="158" t="s">
        <v>83</v>
      </c>
      <c r="M8" s="273"/>
      <c r="O8" s="273"/>
    </row>
    <row r="9" spans="1:15" s="168" customFormat="1" ht="13.5" customHeight="1" thickBot="1" x14ac:dyDescent="0.25">
      <c r="A9" s="12" t="s">
        <v>39</v>
      </c>
      <c r="B9" s="239" t="s">
        <v>169</v>
      </c>
      <c r="C9" s="159" t="s">
        <v>180</v>
      </c>
      <c r="D9" s="159" t="s">
        <v>4</v>
      </c>
      <c r="E9" s="159"/>
      <c r="F9" s="159" t="s">
        <v>4</v>
      </c>
      <c r="G9" s="159" t="s">
        <v>81</v>
      </c>
      <c r="H9" s="159" t="s">
        <v>71</v>
      </c>
      <c r="I9" s="159" t="s">
        <v>74</v>
      </c>
      <c r="J9" s="159" t="s">
        <v>8</v>
      </c>
      <c r="K9" s="159" t="s">
        <v>223</v>
      </c>
      <c r="M9" s="273"/>
      <c r="O9" s="273"/>
    </row>
    <row r="10" spans="1:15" s="193" customFormat="1" x14ac:dyDescent="0.2">
      <c r="A10" s="8" t="s">
        <v>13</v>
      </c>
      <c r="B10" s="69">
        <f>SUM(C10,K10)</f>
        <v>3451128679.98</v>
      </c>
      <c r="C10" s="70">
        <f t="shared" ref="C10:J10" si="0">SUM(C12:C39)</f>
        <v>2711443254.98</v>
      </c>
      <c r="D10" s="70">
        <f t="shared" si="0"/>
        <v>16576335.949999999</v>
      </c>
      <c r="E10" s="70">
        <f t="shared" si="0"/>
        <v>2694866919.0299997</v>
      </c>
      <c r="F10" s="70">
        <f t="shared" si="0"/>
        <v>15863541.100000001</v>
      </c>
      <c r="G10" s="227">
        <f t="shared" si="0"/>
        <v>455642045.4799999</v>
      </c>
      <c r="H10" s="70">
        <f t="shared" si="0"/>
        <v>586534279.96000004</v>
      </c>
      <c r="I10" s="70">
        <f t="shared" si="0"/>
        <v>1627394608.1200001</v>
      </c>
      <c r="J10" s="70">
        <f t="shared" si="0"/>
        <v>9432444.3699999992</v>
      </c>
      <c r="K10" s="70">
        <f>SUM(K12:K39)</f>
        <v>739685425</v>
      </c>
      <c r="L10" s="192"/>
      <c r="M10" s="70"/>
    </row>
    <row r="11" spans="1:15" x14ac:dyDescent="0.2">
      <c r="A11" s="8"/>
      <c r="B11" s="121"/>
      <c r="C11" s="126"/>
      <c r="D11" s="103"/>
      <c r="E11" s="103"/>
      <c r="F11" s="103"/>
      <c r="G11" s="103"/>
      <c r="H11" s="103"/>
      <c r="I11" s="103"/>
      <c r="J11" s="103"/>
      <c r="K11" s="38"/>
      <c r="L11" s="91"/>
      <c r="M11" s="111"/>
    </row>
    <row r="12" spans="1:15" s="91" customFormat="1" x14ac:dyDescent="0.2">
      <c r="A12" s="37" t="s">
        <v>14</v>
      </c>
      <c r="B12" s="37">
        <f>C12+K12</f>
        <v>15886648.32</v>
      </c>
      <c r="C12" s="37">
        <f>D12+E12</f>
        <v>9113345.3200000003</v>
      </c>
      <c r="D12" s="38">
        <v>0</v>
      </c>
      <c r="E12" s="29">
        <f>SUM(F12:J12)</f>
        <v>9113345.3200000003</v>
      </c>
      <c r="F12" s="57">
        <v>0</v>
      </c>
      <c r="G12" s="57">
        <v>3234934.12</v>
      </c>
      <c r="H12" s="57">
        <v>5023505.76</v>
      </c>
      <c r="I12" s="57">
        <v>854905.44</v>
      </c>
      <c r="J12" s="57">
        <v>0</v>
      </c>
      <c r="K12" s="29">
        <v>6773303</v>
      </c>
      <c r="M12" s="96"/>
      <c r="O12" s="193"/>
    </row>
    <row r="13" spans="1:15" s="91" customFormat="1" x14ac:dyDescent="0.2">
      <c r="A13" s="37" t="s">
        <v>15</v>
      </c>
      <c r="B13" s="37">
        <f>C13+K13</f>
        <v>310556026.26000011</v>
      </c>
      <c r="C13" s="37">
        <f>D13+E13</f>
        <v>248461378.26000008</v>
      </c>
      <c r="D13" s="38">
        <v>0</v>
      </c>
      <c r="E13" s="29">
        <f t="shared" ref="E13:E39" si="1">SUM(F13:J13)</f>
        <v>248461378.26000008</v>
      </c>
      <c r="F13" s="57">
        <v>167953.43</v>
      </c>
      <c r="G13" s="57">
        <v>31269414.510000002</v>
      </c>
      <c r="H13" s="57">
        <v>48686923.800000004</v>
      </c>
      <c r="I13" s="57">
        <v>168337086.52000007</v>
      </c>
      <c r="J13" s="57">
        <v>0</v>
      </c>
      <c r="K13" s="29">
        <v>62094648</v>
      </c>
      <c r="M13" s="96"/>
      <c r="O13" s="193"/>
    </row>
    <row r="14" spans="1:15" s="91" customFormat="1" x14ac:dyDescent="0.2">
      <c r="A14" s="38" t="s">
        <v>16</v>
      </c>
      <c r="B14" s="37">
        <f>C14+K14</f>
        <v>311839794.60000002</v>
      </c>
      <c r="C14" s="37">
        <f>D14+E14</f>
        <v>248924603.59999999</v>
      </c>
      <c r="D14" s="38">
        <v>0</v>
      </c>
      <c r="E14" s="29">
        <f t="shared" si="1"/>
        <v>248924603.59999999</v>
      </c>
      <c r="F14" s="57">
        <v>0</v>
      </c>
      <c r="G14" s="57">
        <v>37574769.340000004</v>
      </c>
      <c r="H14" s="57">
        <v>47734778.339999996</v>
      </c>
      <c r="I14" s="57">
        <v>163615055.91999999</v>
      </c>
      <c r="J14" s="57">
        <v>0</v>
      </c>
      <c r="K14" s="29">
        <v>62915191</v>
      </c>
      <c r="M14" s="96"/>
      <c r="O14" s="193"/>
    </row>
    <row r="15" spans="1:15" s="91" customFormat="1" x14ac:dyDescent="0.2">
      <c r="A15" s="38" t="s">
        <v>17</v>
      </c>
      <c r="B15" s="37">
        <f>C15+K15</f>
        <v>379897054.69999987</v>
      </c>
      <c r="C15" s="37">
        <f>D15+E15</f>
        <v>292004251.69999987</v>
      </c>
      <c r="D15" s="38">
        <v>0</v>
      </c>
      <c r="E15" s="29">
        <f t="shared" si="1"/>
        <v>292004251.69999987</v>
      </c>
      <c r="F15" s="57">
        <v>1914434</v>
      </c>
      <c r="G15" s="57">
        <v>46987324.310000002</v>
      </c>
      <c r="H15" s="57">
        <v>72279983.529999986</v>
      </c>
      <c r="I15" s="57">
        <v>170607455.85999987</v>
      </c>
      <c r="J15" s="57">
        <v>215054</v>
      </c>
      <c r="K15" s="29">
        <v>87892803</v>
      </c>
      <c r="M15" s="96"/>
      <c r="O15" s="193"/>
    </row>
    <row r="16" spans="1:15" s="91" customFormat="1" x14ac:dyDescent="0.2">
      <c r="A16" s="38" t="s">
        <v>18</v>
      </c>
      <c r="B16" s="37">
        <f>C16+K16</f>
        <v>57908241.399999999</v>
      </c>
      <c r="C16" s="37">
        <f>D16+E16</f>
        <v>44814302.399999999</v>
      </c>
      <c r="D16" s="38">
        <v>0</v>
      </c>
      <c r="E16" s="29">
        <f t="shared" si="1"/>
        <v>44814302.399999999</v>
      </c>
      <c r="F16" s="57">
        <v>392588.22</v>
      </c>
      <c r="G16" s="57">
        <v>7231196.0899999989</v>
      </c>
      <c r="H16" s="57">
        <v>10160076.349999998</v>
      </c>
      <c r="I16" s="57">
        <v>26949199.240000002</v>
      </c>
      <c r="J16" s="57">
        <v>81242.5</v>
      </c>
      <c r="K16" s="29">
        <v>13093939</v>
      </c>
      <c r="M16" s="96"/>
      <c r="O16" s="193"/>
    </row>
    <row r="17" spans="1:15" s="91" customFormat="1" x14ac:dyDescent="0.2">
      <c r="A17" s="38"/>
      <c r="B17" s="121"/>
      <c r="C17" s="121"/>
      <c r="D17" s="38"/>
      <c r="E17" s="29"/>
      <c r="F17" s="57"/>
      <c r="G17" s="57"/>
      <c r="H17" s="57"/>
      <c r="I17" s="57"/>
      <c r="J17" s="57"/>
      <c r="K17" s="29"/>
      <c r="M17" s="96"/>
    </row>
    <row r="18" spans="1:15" s="91" customFormat="1" x14ac:dyDescent="0.2">
      <c r="A18" s="38" t="s">
        <v>19</v>
      </c>
      <c r="B18" s="37">
        <f>C18+K18</f>
        <v>21100242.609999999</v>
      </c>
      <c r="C18" s="37">
        <f>D18+E18</f>
        <v>16563519.609999999</v>
      </c>
      <c r="D18" s="38">
        <v>0</v>
      </c>
      <c r="E18" s="29">
        <f t="shared" si="1"/>
        <v>16563519.609999999</v>
      </c>
      <c r="F18" s="57">
        <v>41367.9</v>
      </c>
      <c r="G18" s="57">
        <v>2259613.25</v>
      </c>
      <c r="H18" s="57">
        <v>3475171.9500000007</v>
      </c>
      <c r="I18" s="57">
        <v>10611706.209999999</v>
      </c>
      <c r="J18" s="57">
        <v>175660.3</v>
      </c>
      <c r="K18" s="29">
        <v>4536723</v>
      </c>
      <c r="M18" s="96"/>
      <c r="O18" s="193"/>
    </row>
    <row r="19" spans="1:15" s="91" customFormat="1" x14ac:dyDescent="0.2">
      <c r="A19" s="38" t="s">
        <v>20</v>
      </c>
      <c r="B19" s="37">
        <f>C19+K19</f>
        <v>94511399.400000006</v>
      </c>
      <c r="C19" s="37">
        <f>D19+E19</f>
        <v>75378972.400000006</v>
      </c>
      <c r="D19" s="38">
        <v>0</v>
      </c>
      <c r="E19" s="29">
        <f t="shared" si="1"/>
        <v>75378972.400000006</v>
      </c>
      <c r="F19" s="57">
        <v>248103.52</v>
      </c>
      <c r="G19" s="57">
        <v>8460364.9700000007</v>
      </c>
      <c r="H19" s="57">
        <v>15142874.080000002</v>
      </c>
      <c r="I19" s="57">
        <v>51465828.079999998</v>
      </c>
      <c r="J19" s="57">
        <v>61801.75</v>
      </c>
      <c r="K19" s="29">
        <v>19132427</v>
      </c>
      <c r="M19" s="96"/>
      <c r="O19" s="193"/>
    </row>
    <row r="20" spans="1:15" s="91" customFormat="1" x14ac:dyDescent="0.2">
      <c r="A20" s="38" t="s">
        <v>21</v>
      </c>
      <c r="B20" s="37">
        <f>C20+K20</f>
        <v>50320563.369999997</v>
      </c>
      <c r="C20" s="37">
        <f>D20+E20</f>
        <v>37377803.369999997</v>
      </c>
      <c r="D20" s="38">
        <v>0</v>
      </c>
      <c r="E20" s="29">
        <f t="shared" si="1"/>
        <v>37377803.369999997</v>
      </c>
      <c r="F20" s="57">
        <v>0</v>
      </c>
      <c r="G20" s="57">
        <v>6400783.2199999997</v>
      </c>
      <c r="H20" s="57">
        <v>9708062.8599999994</v>
      </c>
      <c r="I20" s="57">
        <v>21268957.289999999</v>
      </c>
      <c r="J20" s="57">
        <v>0</v>
      </c>
      <c r="K20" s="29">
        <v>12942760</v>
      </c>
      <c r="M20" s="96"/>
      <c r="O20" s="193"/>
    </row>
    <row r="21" spans="1:15" s="91" customFormat="1" x14ac:dyDescent="0.2">
      <c r="A21" s="38" t="s">
        <v>22</v>
      </c>
      <c r="B21" s="37">
        <f>C21+K21</f>
        <v>95089625.75999999</v>
      </c>
      <c r="C21" s="37">
        <f>D21+E21</f>
        <v>74007331.75999999</v>
      </c>
      <c r="D21" s="38">
        <v>0</v>
      </c>
      <c r="E21" s="29">
        <f t="shared" si="1"/>
        <v>74007331.75999999</v>
      </c>
      <c r="F21" s="57">
        <v>0</v>
      </c>
      <c r="G21" s="57">
        <v>11692527.23</v>
      </c>
      <c r="H21" s="57">
        <v>16338493.879999999</v>
      </c>
      <c r="I21" s="57">
        <v>45976310.649999999</v>
      </c>
      <c r="J21" s="57">
        <v>0</v>
      </c>
      <c r="K21" s="29">
        <v>21082294</v>
      </c>
      <c r="M21" s="96"/>
      <c r="O21" s="193"/>
    </row>
    <row r="22" spans="1:15" s="91" customFormat="1" x14ac:dyDescent="0.2">
      <c r="A22" s="38" t="s">
        <v>23</v>
      </c>
      <c r="B22" s="37">
        <f>C22+K22</f>
        <v>17378529.57</v>
      </c>
      <c r="C22" s="37">
        <f>D22+E22</f>
        <v>13682393.57</v>
      </c>
      <c r="D22" s="38">
        <v>0</v>
      </c>
      <c r="E22" s="29">
        <f t="shared" si="1"/>
        <v>13682393.57</v>
      </c>
      <c r="F22" s="57">
        <v>0</v>
      </c>
      <c r="G22" s="57">
        <v>1462446.6</v>
      </c>
      <c r="H22" s="57">
        <v>2910036.6199999996</v>
      </c>
      <c r="I22" s="57">
        <v>9309910.3499999996</v>
      </c>
      <c r="J22" s="57">
        <v>0</v>
      </c>
      <c r="K22" s="29">
        <v>3696136</v>
      </c>
      <c r="M22" s="96"/>
      <c r="O22" s="193"/>
    </row>
    <row r="23" spans="1:15" s="91" customFormat="1" x14ac:dyDescent="0.2">
      <c r="A23" s="38"/>
      <c r="B23" s="121"/>
      <c r="C23" s="121"/>
      <c r="D23" s="38"/>
      <c r="E23" s="29"/>
      <c r="F23" s="57"/>
      <c r="G23" s="57"/>
      <c r="H23" s="57"/>
      <c r="I23" s="57"/>
      <c r="J23" s="57"/>
      <c r="K23" s="29"/>
      <c r="M23" s="96"/>
    </row>
    <row r="24" spans="1:15" s="91" customFormat="1" x14ac:dyDescent="0.2">
      <c r="A24" s="38" t="s">
        <v>24</v>
      </c>
      <c r="B24" s="37">
        <f>C24+K24</f>
        <v>157072353.66</v>
      </c>
      <c r="C24" s="37">
        <f>D24+E24</f>
        <v>126336762.66</v>
      </c>
      <c r="D24" s="38">
        <v>1186352.6400000001</v>
      </c>
      <c r="E24" s="29">
        <f t="shared" si="1"/>
        <v>125150410.02</v>
      </c>
      <c r="F24" s="57">
        <v>586249.05000000005</v>
      </c>
      <c r="G24" s="57">
        <v>15656699.989999996</v>
      </c>
      <c r="H24" s="57">
        <v>26132770.509999998</v>
      </c>
      <c r="I24" s="57">
        <v>82774690.469999999</v>
      </c>
      <c r="J24" s="57">
        <v>0</v>
      </c>
      <c r="K24" s="29">
        <v>30735591</v>
      </c>
      <c r="M24" s="96"/>
      <c r="O24" s="193"/>
    </row>
    <row r="25" spans="1:15" s="91" customFormat="1" x14ac:dyDescent="0.2">
      <c r="A25" s="38" t="s">
        <v>25</v>
      </c>
      <c r="B25" s="37">
        <f>C25+K25</f>
        <v>13739136.58</v>
      </c>
      <c r="C25" s="37">
        <f>D25+E25</f>
        <v>10811590.58</v>
      </c>
      <c r="D25" s="38">
        <v>0</v>
      </c>
      <c r="E25" s="29">
        <f t="shared" si="1"/>
        <v>10811590.58</v>
      </c>
      <c r="F25" s="57">
        <v>0</v>
      </c>
      <c r="G25" s="57">
        <v>1495997.98</v>
      </c>
      <c r="H25" s="57">
        <v>2172355.34</v>
      </c>
      <c r="I25" s="57">
        <v>7143237.2600000007</v>
      </c>
      <c r="J25" s="57">
        <v>0</v>
      </c>
      <c r="K25" s="29">
        <v>2927546</v>
      </c>
      <c r="M25" s="96"/>
      <c r="O25" s="193"/>
    </row>
    <row r="26" spans="1:15" s="91" customFormat="1" x14ac:dyDescent="0.2">
      <c r="A26" s="38" t="s">
        <v>26</v>
      </c>
      <c r="B26" s="37">
        <f>C26+K26</f>
        <v>150119403.36000001</v>
      </c>
      <c r="C26" s="37">
        <f>D26+E26</f>
        <v>123230419.36</v>
      </c>
      <c r="D26" s="38">
        <v>0</v>
      </c>
      <c r="E26" s="29">
        <f t="shared" si="1"/>
        <v>123230419.36</v>
      </c>
      <c r="F26" s="57">
        <v>1085457.7</v>
      </c>
      <c r="G26" s="57">
        <v>13464602.35</v>
      </c>
      <c r="H26" s="57">
        <v>21072144.73</v>
      </c>
      <c r="I26" s="57">
        <v>85573559.340000004</v>
      </c>
      <c r="J26" s="57">
        <v>2034655.24</v>
      </c>
      <c r="K26" s="29">
        <v>26888984</v>
      </c>
      <c r="M26" s="96"/>
      <c r="O26" s="193"/>
    </row>
    <row r="27" spans="1:15" s="91" customFormat="1" x14ac:dyDescent="0.2">
      <c r="A27" s="38" t="s">
        <v>27</v>
      </c>
      <c r="B27" s="37">
        <f>C27+K27</f>
        <v>212223026.03999996</v>
      </c>
      <c r="C27" s="37">
        <f>D27+E27</f>
        <v>156204867.03999996</v>
      </c>
      <c r="D27" s="38">
        <v>0</v>
      </c>
      <c r="E27" s="29">
        <f t="shared" si="1"/>
        <v>156204867.03999996</v>
      </c>
      <c r="F27" s="57">
        <v>0</v>
      </c>
      <c r="G27" s="57">
        <v>28028960.829999998</v>
      </c>
      <c r="H27" s="57">
        <v>42560959.849999987</v>
      </c>
      <c r="I27" s="57">
        <v>85614946.359999999</v>
      </c>
      <c r="J27" s="57">
        <v>0</v>
      </c>
      <c r="K27" s="29">
        <v>56018159</v>
      </c>
      <c r="M27" s="96"/>
      <c r="O27" s="193"/>
    </row>
    <row r="28" spans="1:15" s="91" customFormat="1" x14ac:dyDescent="0.2">
      <c r="A28" s="38" t="s">
        <v>28</v>
      </c>
      <c r="B28" s="37">
        <f>C28+K28</f>
        <v>7833090.3899999997</v>
      </c>
      <c r="C28" s="37">
        <f>D28+E28</f>
        <v>6104038.3899999997</v>
      </c>
      <c r="D28" s="38">
        <v>0</v>
      </c>
      <c r="E28" s="29">
        <f t="shared" si="1"/>
        <v>6104038.3899999997</v>
      </c>
      <c r="F28" s="57">
        <v>1026.49</v>
      </c>
      <c r="G28" s="57">
        <v>1142171.8500000001</v>
      </c>
      <c r="H28" s="57">
        <v>1142455.3099999998</v>
      </c>
      <c r="I28" s="57">
        <v>3780493.1</v>
      </c>
      <c r="J28" s="57">
        <v>37891.64</v>
      </c>
      <c r="K28" s="29">
        <v>1729052</v>
      </c>
      <c r="M28" s="96"/>
      <c r="O28" s="193"/>
    </row>
    <row r="29" spans="1:15" s="91" customFormat="1" x14ac:dyDescent="0.2">
      <c r="A29" s="38"/>
      <c r="B29" s="121"/>
      <c r="C29" s="121"/>
      <c r="D29" s="38"/>
      <c r="E29" s="29"/>
      <c r="F29" s="57"/>
      <c r="G29" s="57"/>
      <c r="H29" s="57"/>
      <c r="I29" s="57"/>
      <c r="J29" s="57"/>
      <c r="K29" s="29"/>
      <c r="M29" s="96"/>
    </row>
    <row r="30" spans="1:15" s="91" customFormat="1" x14ac:dyDescent="0.2">
      <c r="A30" s="37" t="s">
        <v>146</v>
      </c>
      <c r="B30" s="37">
        <f>C30+K30</f>
        <v>755207788.56999993</v>
      </c>
      <c r="C30" s="37">
        <f>D30+E30</f>
        <v>597527947.56999993</v>
      </c>
      <c r="D30" s="38">
        <v>0</v>
      </c>
      <c r="E30" s="29">
        <f t="shared" si="1"/>
        <v>597527947.56999993</v>
      </c>
      <c r="F30" s="57">
        <v>9571427.2300000004</v>
      </c>
      <c r="G30" s="57">
        <v>148742928.22999999</v>
      </c>
      <c r="H30" s="57">
        <v>124943403.8</v>
      </c>
      <c r="I30" s="57">
        <v>314270188.30999994</v>
      </c>
      <c r="J30" s="57"/>
      <c r="K30" s="29">
        <v>157679841</v>
      </c>
      <c r="M30" s="96"/>
      <c r="O30" s="193"/>
    </row>
    <row r="31" spans="1:15" s="91" customFormat="1" x14ac:dyDescent="0.2">
      <c r="A31" s="38" t="s">
        <v>29</v>
      </c>
      <c r="B31" s="37">
        <f>C31+K31</f>
        <v>512464812.41000009</v>
      </c>
      <c r="C31" s="37">
        <f>D31+E31</f>
        <v>402344383.41000009</v>
      </c>
      <c r="D31" s="38">
        <v>15378442.309999999</v>
      </c>
      <c r="E31" s="29">
        <f t="shared" si="1"/>
        <v>386965941.10000008</v>
      </c>
      <c r="F31" s="57">
        <v>0</v>
      </c>
      <c r="G31" s="57">
        <v>60597309.600000009</v>
      </c>
      <c r="H31" s="57">
        <v>90660284.210000038</v>
      </c>
      <c r="I31" s="57">
        <v>230507023.31999999</v>
      </c>
      <c r="J31" s="57">
        <v>5201323.97</v>
      </c>
      <c r="K31" s="29">
        <v>110120429</v>
      </c>
      <c r="M31" s="96"/>
      <c r="O31" s="193"/>
    </row>
    <row r="32" spans="1:15" s="91" customFormat="1" x14ac:dyDescent="0.2">
      <c r="A32" s="38" t="s">
        <v>30</v>
      </c>
      <c r="B32" s="37">
        <f>C32+K32</f>
        <v>27243220.34</v>
      </c>
      <c r="C32" s="37">
        <f>D32+E32</f>
        <v>21370299.34</v>
      </c>
      <c r="D32" s="38">
        <v>0</v>
      </c>
      <c r="E32" s="29">
        <f t="shared" si="1"/>
        <v>21370299.34</v>
      </c>
      <c r="F32" s="57">
        <v>87846.8</v>
      </c>
      <c r="G32" s="57">
        <v>3017193.21</v>
      </c>
      <c r="H32" s="57">
        <v>4637649.72</v>
      </c>
      <c r="I32" s="57">
        <v>13416534.449999999</v>
      </c>
      <c r="J32" s="57">
        <v>211075.16</v>
      </c>
      <c r="K32" s="29">
        <v>5872921</v>
      </c>
      <c r="M32" s="96"/>
      <c r="O32" s="193"/>
    </row>
    <row r="33" spans="1:15" s="91" customFormat="1" x14ac:dyDescent="0.2">
      <c r="A33" s="38" t="s">
        <v>31</v>
      </c>
      <c r="B33" s="37">
        <f>C33+K33</f>
        <v>62091476.049999997</v>
      </c>
      <c r="C33" s="37">
        <f>D33+E33</f>
        <v>49121418.049999997</v>
      </c>
      <c r="D33" s="38">
        <v>0</v>
      </c>
      <c r="E33" s="29">
        <f t="shared" si="1"/>
        <v>49121418.049999997</v>
      </c>
      <c r="F33" s="57">
        <v>184296.67</v>
      </c>
      <c r="G33" s="57">
        <v>7336202.4000000004</v>
      </c>
      <c r="H33" s="57">
        <v>9886895.6500000004</v>
      </c>
      <c r="I33" s="57">
        <v>31626421.969999999</v>
      </c>
      <c r="J33" s="57">
        <v>87601.36</v>
      </c>
      <c r="K33" s="29">
        <v>12970058</v>
      </c>
      <c r="M33" s="96"/>
      <c r="O33" s="193"/>
    </row>
    <row r="34" spans="1:15" s="91" customFormat="1" x14ac:dyDescent="0.2">
      <c r="A34" s="38" t="s">
        <v>32</v>
      </c>
      <c r="B34" s="37">
        <f>C34+K34</f>
        <v>12740323.720000001</v>
      </c>
      <c r="C34" s="37">
        <f>D34+E34</f>
        <v>10090059.720000001</v>
      </c>
      <c r="D34" s="38">
        <v>0</v>
      </c>
      <c r="E34" s="29">
        <f t="shared" si="1"/>
        <v>10090059.720000001</v>
      </c>
      <c r="F34" s="57">
        <v>248005.89</v>
      </c>
      <c r="G34" s="57">
        <v>1323597.81</v>
      </c>
      <c r="H34" s="57">
        <v>2152500.16</v>
      </c>
      <c r="I34" s="57">
        <v>6359245.8999999994</v>
      </c>
      <c r="J34" s="57">
        <v>6709.96</v>
      </c>
      <c r="K34" s="29">
        <v>2650264</v>
      </c>
      <c r="M34" s="96"/>
      <c r="O34" s="193"/>
    </row>
    <row r="35" spans="1:15" s="91" customFormat="1" x14ac:dyDescent="0.2">
      <c r="A35" s="38"/>
      <c r="B35" s="121"/>
      <c r="C35" s="121"/>
      <c r="D35" s="38"/>
      <c r="E35" s="29"/>
      <c r="F35" s="57"/>
      <c r="G35" s="57"/>
      <c r="H35" s="57"/>
      <c r="I35" s="57"/>
      <c r="J35" s="57"/>
      <c r="K35" s="29"/>
      <c r="M35" s="96"/>
    </row>
    <row r="36" spans="1:15" s="91" customFormat="1" x14ac:dyDescent="0.2">
      <c r="A36" s="38" t="s">
        <v>33</v>
      </c>
      <c r="B36" s="37">
        <f>C36+K36</f>
        <v>16582677.15</v>
      </c>
      <c r="C36" s="37">
        <f>D36+E36</f>
        <v>13227086.15</v>
      </c>
      <c r="D36" s="38">
        <v>0</v>
      </c>
      <c r="E36" s="29">
        <f t="shared" si="1"/>
        <v>13227086.15</v>
      </c>
      <c r="F36" s="57">
        <v>0</v>
      </c>
      <c r="G36" s="57">
        <v>1761312.6500000001</v>
      </c>
      <c r="H36" s="57">
        <v>2600097.2199999993</v>
      </c>
      <c r="I36" s="57">
        <v>8865676.2800000012</v>
      </c>
      <c r="J36" s="57">
        <v>0</v>
      </c>
      <c r="K36" s="29">
        <v>3355591</v>
      </c>
      <c r="M36" s="96"/>
      <c r="O36" s="193"/>
    </row>
    <row r="37" spans="1:15" s="91" customFormat="1" x14ac:dyDescent="0.2">
      <c r="A37" s="38" t="s">
        <v>34</v>
      </c>
      <c r="B37" s="37">
        <f>C37+K37</f>
        <v>84581373.829999998</v>
      </c>
      <c r="C37" s="37">
        <f>D37+E37</f>
        <v>68455582.829999998</v>
      </c>
      <c r="D37" s="38">
        <v>0</v>
      </c>
      <c r="E37" s="29">
        <f t="shared" si="1"/>
        <v>68455582.829999998</v>
      </c>
      <c r="F37" s="230">
        <v>168201.49</v>
      </c>
      <c r="G37" s="230">
        <v>8448835.5800000001</v>
      </c>
      <c r="H37" s="230">
        <v>12750395.640000001</v>
      </c>
      <c r="I37" s="230">
        <v>46940322.119999997</v>
      </c>
      <c r="J37" s="230">
        <v>147828</v>
      </c>
      <c r="K37" s="38">
        <v>16125791</v>
      </c>
      <c r="M37" s="96"/>
      <c r="O37" s="193"/>
    </row>
    <row r="38" spans="1:15" s="91" customFormat="1" x14ac:dyDescent="0.2">
      <c r="A38" s="38" t="s">
        <v>35</v>
      </c>
      <c r="B38" s="37">
        <f>C38+K38</f>
        <v>54122122.620000005</v>
      </c>
      <c r="C38" s="37">
        <f>D38+E38</f>
        <v>42280393.620000005</v>
      </c>
      <c r="D38" s="38">
        <v>0</v>
      </c>
      <c r="E38" s="29">
        <f t="shared" si="1"/>
        <v>42280393.620000005</v>
      </c>
      <c r="F38" s="230">
        <v>1166582.71</v>
      </c>
      <c r="G38" s="230">
        <v>5287360.8099999996</v>
      </c>
      <c r="H38" s="230">
        <v>9234960</v>
      </c>
      <c r="I38" s="230">
        <v>25927106.899999999</v>
      </c>
      <c r="J38" s="230">
        <v>664383.19999999995</v>
      </c>
      <c r="K38" s="38">
        <v>11841729</v>
      </c>
      <c r="M38" s="96"/>
      <c r="O38" s="193"/>
    </row>
    <row r="39" spans="1:15" s="91" customFormat="1" x14ac:dyDescent="0.2">
      <c r="A39" s="33" t="s">
        <v>36</v>
      </c>
      <c r="B39" s="135">
        <f>C39+K39</f>
        <v>30619749.27</v>
      </c>
      <c r="C39" s="135">
        <f>D39+E39</f>
        <v>24010504.27</v>
      </c>
      <c r="D39" s="33">
        <v>11541</v>
      </c>
      <c r="E39" s="33">
        <f t="shared" si="1"/>
        <v>23998963.27</v>
      </c>
      <c r="F39" s="134">
        <v>0</v>
      </c>
      <c r="G39" s="134">
        <v>2765498.55</v>
      </c>
      <c r="H39" s="134">
        <v>5127500.6500000004</v>
      </c>
      <c r="I39" s="134">
        <v>15598746.780000001</v>
      </c>
      <c r="J39" s="134">
        <v>507217.29</v>
      </c>
      <c r="K39" s="33">
        <v>6609245</v>
      </c>
      <c r="L39" s="41"/>
      <c r="M39" s="177"/>
      <c r="O39" s="193"/>
    </row>
    <row r="40" spans="1:15" s="91" customFormat="1" x14ac:dyDescent="0.2">
      <c r="A40" s="38"/>
      <c r="B40" s="38"/>
      <c r="C40" s="38"/>
      <c r="D40" s="29"/>
      <c r="E40" s="29"/>
      <c r="F40" s="29"/>
      <c r="G40" s="29"/>
      <c r="H40" s="29"/>
      <c r="I40" s="29"/>
      <c r="J40" s="29"/>
      <c r="K40" s="29"/>
    </row>
    <row r="41" spans="1:15" x14ac:dyDescent="0.2">
      <c r="A41" s="5" t="s">
        <v>224</v>
      </c>
      <c r="C41" s="38"/>
      <c r="D41" s="29"/>
      <c r="E41" s="29"/>
      <c r="F41" s="29"/>
      <c r="G41" s="29"/>
      <c r="H41" s="29"/>
      <c r="I41" s="29"/>
      <c r="J41" s="29"/>
      <c r="K41" s="29"/>
    </row>
    <row r="42" spans="1:15" x14ac:dyDescent="0.2">
      <c r="C42" s="38"/>
      <c r="D42" s="29"/>
      <c r="E42" s="29"/>
      <c r="F42" s="29"/>
      <c r="G42" s="29"/>
      <c r="H42" s="29"/>
      <c r="I42" s="29"/>
      <c r="J42" s="29"/>
      <c r="K42" s="29"/>
      <c r="M42" s="56"/>
    </row>
    <row r="43" spans="1:15" x14ac:dyDescent="0.2">
      <c r="M43" s="56"/>
    </row>
    <row r="44" spans="1:15" x14ac:dyDescent="0.2">
      <c r="M44" s="56"/>
    </row>
    <row r="45" spans="1:15" x14ac:dyDescent="0.2">
      <c r="K45" s="18"/>
      <c r="M45" s="56"/>
    </row>
    <row r="46" spans="1:15" x14ac:dyDescent="0.2">
      <c r="K46" s="18"/>
      <c r="M46" s="56"/>
    </row>
    <row r="47" spans="1:15" x14ac:dyDescent="0.2">
      <c r="K47" s="18"/>
      <c r="M47" s="56"/>
    </row>
    <row r="48" spans="1:15" x14ac:dyDescent="0.2">
      <c r="K48" s="18"/>
      <c r="M48" s="56"/>
    </row>
    <row r="49" spans="11:13" x14ac:dyDescent="0.2">
      <c r="K49" s="18"/>
      <c r="M49" s="56"/>
    </row>
    <row r="50" spans="11:13" x14ac:dyDescent="0.2">
      <c r="K50" s="18"/>
      <c r="M50" s="56"/>
    </row>
    <row r="51" spans="11:13" x14ac:dyDescent="0.2">
      <c r="K51" s="18"/>
      <c r="M51" s="56"/>
    </row>
    <row r="52" spans="11:13" x14ac:dyDescent="0.2">
      <c r="K52" s="18"/>
      <c r="M52" s="56"/>
    </row>
    <row r="53" spans="11:13" x14ac:dyDescent="0.2">
      <c r="K53" s="18"/>
      <c r="M53" s="56"/>
    </row>
    <row r="54" spans="11:13" x14ac:dyDescent="0.2">
      <c r="K54" s="18"/>
      <c r="M54" s="56"/>
    </row>
    <row r="55" spans="11:13" x14ac:dyDescent="0.2">
      <c r="K55" s="18"/>
      <c r="M55" s="56"/>
    </row>
    <row r="56" spans="11:13" x14ac:dyDescent="0.2">
      <c r="K56" s="18"/>
      <c r="M56" s="56"/>
    </row>
    <row r="57" spans="11:13" x14ac:dyDescent="0.2">
      <c r="K57" s="18"/>
      <c r="M57" s="56"/>
    </row>
    <row r="58" spans="11:13" x14ac:dyDescent="0.2">
      <c r="K58" s="18"/>
      <c r="M58" s="56"/>
    </row>
    <row r="59" spans="11:13" x14ac:dyDescent="0.2">
      <c r="K59" s="18"/>
      <c r="M59" s="56"/>
    </row>
    <row r="60" spans="11:13" x14ac:dyDescent="0.2">
      <c r="K60" s="18"/>
      <c r="M60" s="56"/>
    </row>
    <row r="61" spans="11:13" x14ac:dyDescent="0.2">
      <c r="K61" s="18"/>
      <c r="M61" s="56"/>
    </row>
    <row r="62" spans="11:13" x14ac:dyDescent="0.2">
      <c r="K62" s="18"/>
      <c r="M62" s="56"/>
    </row>
    <row r="63" spans="11:13" x14ac:dyDescent="0.2">
      <c r="K63" s="18"/>
      <c r="M63" s="56"/>
    </row>
    <row r="64" spans="11:13" x14ac:dyDescent="0.2">
      <c r="K64" s="18"/>
      <c r="M64" s="56"/>
    </row>
    <row r="65" spans="11:13" x14ac:dyDescent="0.2">
      <c r="K65" s="18"/>
      <c r="M65" s="56"/>
    </row>
    <row r="66" spans="11:13" x14ac:dyDescent="0.2">
      <c r="K66" s="18"/>
      <c r="M66" s="56"/>
    </row>
    <row r="67" spans="11:13" x14ac:dyDescent="0.2">
      <c r="K67" s="18"/>
      <c r="M67" s="56"/>
    </row>
    <row r="68" spans="11:13" x14ac:dyDescent="0.2">
      <c r="K68" s="18"/>
      <c r="M68" s="56"/>
    </row>
    <row r="69" spans="11:13" x14ac:dyDescent="0.2">
      <c r="K69" s="18"/>
      <c r="M69" s="56"/>
    </row>
    <row r="70" spans="11:13" x14ac:dyDescent="0.2">
      <c r="K70" s="18"/>
      <c r="M70" s="56"/>
    </row>
    <row r="71" spans="11:13" x14ac:dyDescent="0.2">
      <c r="K71" s="18"/>
      <c r="M71" s="56"/>
    </row>
    <row r="72" spans="11:13" x14ac:dyDescent="0.2">
      <c r="K72" s="18"/>
      <c r="M72" s="56"/>
    </row>
    <row r="73" spans="11:13" x14ac:dyDescent="0.2">
      <c r="K73" s="18"/>
      <c r="M73" s="56"/>
    </row>
    <row r="74" spans="11:13" x14ac:dyDescent="0.2">
      <c r="K74" s="18"/>
      <c r="M74" s="56"/>
    </row>
    <row r="75" spans="11:13" x14ac:dyDescent="0.2">
      <c r="K75" s="18"/>
      <c r="M75" s="56"/>
    </row>
    <row r="76" spans="11:13" x14ac:dyDescent="0.2">
      <c r="K76" s="18"/>
      <c r="M76" s="56"/>
    </row>
    <row r="78" spans="11:13" x14ac:dyDescent="0.2">
      <c r="M78" s="56"/>
    </row>
    <row r="79" spans="11:13" x14ac:dyDescent="0.2">
      <c r="K79" s="18"/>
      <c r="M79" s="56"/>
    </row>
    <row r="80" spans="11:13" x14ac:dyDescent="0.2">
      <c r="K80" s="18"/>
      <c r="M80" s="56"/>
    </row>
    <row r="81" spans="11:13" x14ac:dyDescent="0.2">
      <c r="K81" s="18"/>
    </row>
    <row r="82" spans="11:13" x14ac:dyDescent="0.2">
      <c r="K82" s="18"/>
      <c r="M82" s="56"/>
    </row>
    <row r="83" spans="11:13" x14ac:dyDescent="0.2">
      <c r="M83" s="56"/>
    </row>
    <row r="84" spans="11:13" x14ac:dyDescent="0.2">
      <c r="M84" s="56"/>
    </row>
  </sheetData>
  <mergeCells count="5">
    <mergeCell ref="A3:K3"/>
    <mergeCell ref="A1:K1"/>
    <mergeCell ref="E6:I6"/>
    <mergeCell ref="M6:M9"/>
    <mergeCell ref="O6:O9"/>
  </mergeCells>
  <phoneticPr fontId="0" type="noConversion"/>
  <printOptions horizontalCentered="1"/>
  <pageMargins left="0.25" right="0.23" top="0.87" bottom="0.82" header="0.67" footer="0.5"/>
  <pageSetup scale="85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30"/>
  <sheetViews>
    <sheetView zoomScaleNormal="100" workbookViewId="0">
      <selection activeCell="C64" sqref="C64"/>
    </sheetView>
  </sheetViews>
  <sheetFormatPr defaultColWidth="9.140625" defaultRowHeight="12.75" x14ac:dyDescent="0.2"/>
  <cols>
    <col min="1" max="1" width="15" style="29" customWidth="1"/>
    <col min="2" max="2" width="15" style="29" bestFit="1" customWidth="1"/>
    <col min="3" max="3" width="14" style="29" bestFit="1" customWidth="1"/>
    <col min="4" max="4" width="13" style="29" customWidth="1"/>
    <col min="5" max="5" width="15" style="29" bestFit="1" customWidth="1"/>
    <col min="6" max="6" width="13.42578125" style="29" bestFit="1" customWidth="1"/>
    <col min="7" max="9" width="12.28515625" style="29" bestFit="1" customWidth="1"/>
    <col min="10" max="10" width="13.42578125" style="29" bestFit="1" customWidth="1"/>
    <col min="11" max="11" width="12.28515625" style="29" bestFit="1" customWidth="1"/>
    <col min="12" max="12" width="11.5703125" style="29" bestFit="1" customWidth="1"/>
    <col min="13" max="13" width="11.28515625" style="29" bestFit="1" customWidth="1"/>
    <col min="14" max="14" width="14" style="91" bestFit="1" customWidth="1"/>
    <col min="15" max="16384" width="9.140625" style="91"/>
  </cols>
  <sheetData>
    <row r="1" spans="1:13" x14ac:dyDescent="0.2">
      <c r="A1" s="291" t="s">
        <v>138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3" spans="1:13" x14ac:dyDescent="0.2">
      <c r="A3" s="291" t="s">
        <v>264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3" ht="13.5" thickBot="1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s="165" customFormat="1" ht="13.5" thickTop="1" x14ac:dyDescent="0.2">
      <c r="A5" s="37" t="s">
        <v>37</v>
      </c>
      <c r="B5" s="167" t="s">
        <v>11</v>
      </c>
      <c r="C5" s="319" t="s">
        <v>12</v>
      </c>
      <c r="D5" s="319" t="s">
        <v>217</v>
      </c>
      <c r="E5" s="167"/>
      <c r="F5" s="167"/>
      <c r="G5" s="167" t="s">
        <v>64</v>
      </c>
      <c r="H5" s="167"/>
      <c r="I5" s="167" t="s">
        <v>64</v>
      </c>
      <c r="J5" s="167"/>
      <c r="K5" s="167" t="s">
        <v>111</v>
      </c>
      <c r="L5" s="167"/>
      <c r="M5" s="167"/>
    </row>
    <row r="6" spans="1:13" s="165" customFormat="1" ht="12.75" customHeight="1" x14ac:dyDescent="0.2">
      <c r="A6" s="37" t="s">
        <v>38</v>
      </c>
      <c r="B6" s="167" t="s">
        <v>116</v>
      </c>
      <c r="C6" s="320"/>
      <c r="D6" s="320"/>
      <c r="E6" s="167"/>
      <c r="F6" s="167" t="s">
        <v>63</v>
      </c>
      <c r="G6" s="167" t="s">
        <v>65</v>
      </c>
      <c r="H6" s="167" t="s">
        <v>66</v>
      </c>
      <c r="I6" s="167" t="s">
        <v>109</v>
      </c>
      <c r="J6" s="167" t="s">
        <v>76</v>
      </c>
      <c r="K6" s="167" t="s">
        <v>112</v>
      </c>
      <c r="L6" s="167" t="s">
        <v>85</v>
      </c>
      <c r="M6" s="167" t="s">
        <v>115</v>
      </c>
    </row>
    <row r="7" spans="1:13" s="165" customFormat="1" ht="13.5" thickBot="1" x14ac:dyDescent="0.25">
      <c r="A7" s="64" t="s">
        <v>39</v>
      </c>
      <c r="B7" s="65" t="s">
        <v>117</v>
      </c>
      <c r="C7" s="296"/>
      <c r="D7" s="296"/>
      <c r="E7" s="65" t="s">
        <v>108</v>
      </c>
      <c r="F7" s="65" t="s">
        <v>38</v>
      </c>
      <c r="G7" s="65" t="s">
        <v>4</v>
      </c>
      <c r="H7" s="65" t="s">
        <v>4</v>
      </c>
      <c r="I7" s="65" t="s">
        <v>110</v>
      </c>
      <c r="J7" s="65" t="s">
        <v>77</v>
      </c>
      <c r="K7" s="65" t="s">
        <v>113</v>
      </c>
      <c r="L7" s="65" t="s">
        <v>4</v>
      </c>
      <c r="M7" s="65" t="s">
        <v>114</v>
      </c>
    </row>
    <row r="8" spans="1:13" s="194" customFormat="1" x14ac:dyDescent="0.2">
      <c r="A8" s="37" t="s">
        <v>13</v>
      </c>
      <c r="B8" s="136">
        <f>SUM(B10:B38)</f>
        <v>2775391154.8199997</v>
      </c>
      <c r="C8" s="136">
        <f>SUM(C10:C37)</f>
        <v>87836388.799999967</v>
      </c>
      <c r="D8" s="136">
        <f t="shared" ref="D8:M8" si="0">SUM(D10:D38)</f>
        <v>249586393.27999997</v>
      </c>
      <c r="E8" s="136">
        <f t="shared" si="0"/>
        <v>1615928301.2900002</v>
      </c>
      <c r="F8" s="136">
        <f t="shared" si="0"/>
        <v>457470958.99000001</v>
      </c>
      <c r="G8" s="136">
        <f t="shared" si="0"/>
        <v>31099779.139999993</v>
      </c>
      <c r="H8" s="136">
        <f t="shared" si="0"/>
        <v>18973806.059999999</v>
      </c>
      <c r="I8" s="136">
        <f t="shared" si="0"/>
        <v>95682113.230000004</v>
      </c>
      <c r="J8" s="136">
        <f t="shared" si="0"/>
        <v>163850854.20000005</v>
      </c>
      <c r="K8" s="136">
        <f t="shared" si="0"/>
        <v>46432919.949999996</v>
      </c>
      <c r="L8" s="136">
        <f t="shared" si="0"/>
        <v>3718778.1200000006</v>
      </c>
      <c r="M8" s="136">
        <f t="shared" si="0"/>
        <v>4810861.7600000007</v>
      </c>
    </row>
    <row r="9" spans="1:13" x14ac:dyDescent="0.2">
      <c r="A9" s="37"/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3" x14ac:dyDescent="0.2">
      <c r="A10" s="37" t="s">
        <v>14</v>
      </c>
      <c r="B10" s="29">
        <f>SUM(C10:M10)</f>
        <v>24636595.509999998</v>
      </c>
      <c r="C10" s="5">
        <v>587315.82000000007</v>
      </c>
      <c r="D10" s="5">
        <v>2354327.48</v>
      </c>
      <c r="E10" s="5">
        <v>14513867.82</v>
      </c>
      <c r="F10" s="5">
        <v>4184275.56</v>
      </c>
      <c r="G10" s="5">
        <v>204065.75</v>
      </c>
      <c r="H10" s="5">
        <v>0</v>
      </c>
      <c r="I10" s="5">
        <v>361015.49</v>
      </c>
      <c r="J10" s="5">
        <v>2016546.87</v>
      </c>
      <c r="K10" s="5">
        <v>415180.72</v>
      </c>
      <c r="L10" s="38">
        <v>0</v>
      </c>
      <c r="M10" s="38">
        <v>0</v>
      </c>
    </row>
    <row r="11" spans="1:13" x14ac:dyDescent="0.2">
      <c r="A11" s="37" t="s">
        <v>15</v>
      </c>
      <c r="B11" s="38">
        <f t="shared" ref="B11:B37" si="1">SUM(C11:M11)</f>
        <v>233137140.50000009</v>
      </c>
      <c r="C11" s="5">
        <v>8534046.2899999991</v>
      </c>
      <c r="D11" s="5">
        <v>22639089.02</v>
      </c>
      <c r="E11" s="5">
        <v>143816252.34000009</v>
      </c>
      <c r="F11" s="5">
        <v>37795369.120000012</v>
      </c>
      <c r="G11" s="5">
        <v>2885883.4499999997</v>
      </c>
      <c r="H11" s="5">
        <v>0</v>
      </c>
      <c r="I11" s="5">
        <v>1896872.08</v>
      </c>
      <c r="J11" s="5">
        <v>11257491.710000001</v>
      </c>
      <c r="K11" s="5">
        <v>3046957.42</v>
      </c>
      <c r="L11" s="38">
        <v>90717</v>
      </c>
      <c r="M11" s="38">
        <v>1174462.07</v>
      </c>
    </row>
    <row r="12" spans="1:13" x14ac:dyDescent="0.2">
      <c r="A12" s="38" t="s">
        <v>16</v>
      </c>
      <c r="B12" s="38">
        <f t="shared" si="1"/>
        <v>238251714.83999994</v>
      </c>
      <c r="C12" s="5">
        <v>13481997.92</v>
      </c>
      <c r="D12" s="5">
        <v>22189284.369999997</v>
      </c>
      <c r="E12" s="5">
        <v>135082032.19999999</v>
      </c>
      <c r="F12" s="5">
        <v>44682135.560000002</v>
      </c>
      <c r="G12" s="5">
        <v>5081609.91</v>
      </c>
      <c r="H12" s="5">
        <v>0</v>
      </c>
      <c r="I12" s="5">
        <v>2186044.14</v>
      </c>
      <c r="J12" s="5">
        <v>13159122.65</v>
      </c>
      <c r="K12" s="5">
        <v>1766269.42</v>
      </c>
      <c r="L12" s="38">
        <v>0</v>
      </c>
      <c r="M12" s="38">
        <v>623218.66999999993</v>
      </c>
    </row>
    <row r="13" spans="1:13" x14ac:dyDescent="0.2">
      <c r="A13" s="38" t="s">
        <v>17</v>
      </c>
      <c r="B13" s="38">
        <f t="shared" si="1"/>
        <v>297720967.68000001</v>
      </c>
      <c r="C13" s="5">
        <v>11084967.93</v>
      </c>
      <c r="D13" s="5">
        <v>28416044.369999997</v>
      </c>
      <c r="E13" s="5">
        <v>167378350.98000005</v>
      </c>
      <c r="F13" s="5">
        <v>50017405.369999997</v>
      </c>
      <c r="G13" s="5">
        <v>4357663.6899999995</v>
      </c>
      <c r="H13" s="5">
        <v>4794152.5700000012</v>
      </c>
      <c r="I13" s="5">
        <v>11689146</v>
      </c>
      <c r="J13" s="5">
        <v>14563623</v>
      </c>
      <c r="K13" s="5">
        <v>4283277</v>
      </c>
      <c r="L13" s="38">
        <v>134887.76999999999</v>
      </c>
      <c r="M13" s="38">
        <v>1001449</v>
      </c>
    </row>
    <row r="14" spans="1:13" x14ac:dyDescent="0.2">
      <c r="A14" s="38" t="s">
        <v>18</v>
      </c>
      <c r="B14" s="38">
        <f t="shared" si="1"/>
        <v>46039033.359999999</v>
      </c>
      <c r="C14" s="5">
        <v>1228390.01</v>
      </c>
      <c r="D14" s="5">
        <v>3578794.11</v>
      </c>
      <c r="E14" s="5">
        <v>26427885.240000002</v>
      </c>
      <c r="F14" s="5">
        <v>8186145.4100000001</v>
      </c>
      <c r="G14" s="5">
        <v>475221.18</v>
      </c>
      <c r="H14" s="5">
        <v>448109.22</v>
      </c>
      <c r="I14" s="5">
        <v>657871.83000000007</v>
      </c>
      <c r="J14" s="5">
        <v>3734640.75</v>
      </c>
      <c r="K14" s="5">
        <v>945182.95</v>
      </c>
      <c r="L14" s="38">
        <v>266541.99999999994</v>
      </c>
      <c r="M14" s="38">
        <v>90250.66</v>
      </c>
    </row>
    <row r="15" spans="1:13" x14ac:dyDescent="0.2">
      <c r="A15" s="38"/>
      <c r="B15" s="103"/>
      <c r="C15" s="5"/>
      <c r="D15" s="5"/>
      <c r="E15" s="5"/>
      <c r="F15" s="5"/>
      <c r="G15" s="5"/>
      <c r="H15" s="5"/>
      <c r="I15" s="5"/>
      <c r="J15" s="5"/>
      <c r="K15" s="5"/>
      <c r="L15" s="38"/>
      <c r="M15" s="38"/>
    </row>
    <row r="16" spans="1:13" x14ac:dyDescent="0.2">
      <c r="A16" s="38" t="s">
        <v>19</v>
      </c>
      <c r="B16" s="38">
        <f t="shared" si="1"/>
        <v>16420710.84</v>
      </c>
      <c r="C16" s="5">
        <v>442383.82000000007</v>
      </c>
      <c r="D16" s="5">
        <v>1788279.85</v>
      </c>
      <c r="E16" s="5">
        <v>10237821.92</v>
      </c>
      <c r="F16" s="5">
        <v>1940086.5000000002</v>
      </c>
      <c r="G16" s="5">
        <v>178401.01</v>
      </c>
      <c r="H16" s="5">
        <v>243071.23</v>
      </c>
      <c r="I16" s="5">
        <v>611695.35</v>
      </c>
      <c r="J16" s="5">
        <v>678865.05999999994</v>
      </c>
      <c r="K16" s="5">
        <v>176957.77</v>
      </c>
      <c r="L16" s="38">
        <v>123148.33</v>
      </c>
      <c r="M16" s="38">
        <v>0</v>
      </c>
    </row>
    <row r="17" spans="1:14" x14ac:dyDescent="0.2">
      <c r="A17" s="38" t="s">
        <v>20</v>
      </c>
      <c r="B17" s="38">
        <f t="shared" si="1"/>
        <v>76401179.99000001</v>
      </c>
      <c r="C17" s="5">
        <v>1594374.72</v>
      </c>
      <c r="D17" s="5">
        <v>6894527.7599999998</v>
      </c>
      <c r="E17" s="5">
        <v>47958811.210000001</v>
      </c>
      <c r="F17" s="5">
        <v>11096000.73</v>
      </c>
      <c r="G17" s="5">
        <v>398150.72</v>
      </c>
      <c r="H17" s="5">
        <v>956113.34</v>
      </c>
      <c r="I17" s="5">
        <v>367588.26</v>
      </c>
      <c r="J17" s="5">
        <v>5214672.4800000004</v>
      </c>
      <c r="K17" s="5">
        <v>1653606.2400000002</v>
      </c>
      <c r="L17" s="38">
        <v>23991.4</v>
      </c>
      <c r="M17" s="38">
        <v>243343.13</v>
      </c>
    </row>
    <row r="18" spans="1:14" x14ac:dyDescent="0.2">
      <c r="A18" s="38" t="s">
        <v>21</v>
      </c>
      <c r="B18" s="38">
        <f t="shared" si="1"/>
        <v>42233256.550000004</v>
      </c>
      <c r="C18" s="5">
        <v>2305152.5600000005</v>
      </c>
      <c r="D18" s="5">
        <v>4203661.3600000003</v>
      </c>
      <c r="E18" s="5">
        <v>24132804.460000005</v>
      </c>
      <c r="F18" s="5">
        <v>7735766.0300000003</v>
      </c>
      <c r="G18" s="5">
        <v>482303.57</v>
      </c>
      <c r="H18" s="5">
        <v>521706.23</v>
      </c>
      <c r="I18" s="5">
        <v>256058.12</v>
      </c>
      <c r="J18" s="5">
        <v>1782841.46</v>
      </c>
      <c r="K18" s="5">
        <v>657128.28</v>
      </c>
      <c r="L18" s="38">
        <v>61083.74</v>
      </c>
      <c r="M18" s="38">
        <v>94750.74</v>
      </c>
    </row>
    <row r="19" spans="1:14" x14ac:dyDescent="0.2">
      <c r="A19" s="38" t="s">
        <v>22</v>
      </c>
      <c r="B19" s="38">
        <f t="shared" si="1"/>
        <v>76160809.570000023</v>
      </c>
      <c r="C19" s="5">
        <v>3294518.91</v>
      </c>
      <c r="D19" s="5">
        <v>4894270.32</v>
      </c>
      <c r="E19" s="5">
        <v>46034799.090000004</v>
      </c>
      <c r="F19" s="5">
        <v>7830531.4500000011</v>
      </c>
      <c r="G19" s="5">
        <v>719231.74</v>
      </c>
      <c r="H19" s="5">
        <v>0</v>
      </c>
      <c r="I19" s="5">
        <v>340903.34</v>
      </c>
      <c r="J19" s="5">
        <v>11070405.130000001</v>
      </c>
      <c r="K19" s="5">
        <v>1554977.98</v>
      </c>
      <c r="L19" s="38">
        <v>239651.65000000002</v>
      </c>
      <c r="M19" s="38">
        <v>181519.96</v>
      </c>
    </row>
    <row r="20" spans="1:14" x14ac:dyDescent="0.2">
      <c r="A20" s="38" t="s">
        <v>23</v>
      </c>
      <c r="B20" s="38">
        <f t="shared" si="1"/>
        <v>14745481.430000002</v>
      </c>
      <c r="C20" s="5">
        <v>422564.37</v>
      </c>
      <c r="D20" s="5">
        <v>1791531.93</v>
      </c>
      <c r="E20" s="5">
        <v>9721098.4500000011</v>
      </c>
      <c r="F20" s="5">
        <v>1433922.74</v>
      </c>
      <c r="G20" s="5">
        <v>238636.06</v>
      </c>
      <c r="H20" s="5">
        <v>0</v>
      </c>
      <c r="I20" s="5">
        <v>218535.91</v>
      </c>
      <c r="J20" s="5">
        <v>653798.9</v>
      </c>
      <c r="K20" s="5">
        <v>245514.02</v>
      </c>
      <c r="L20" s="38">
        <v>0</v>
      </c>
      <c r="M20" s="38">
        <v>19879.05</v>
      </c>
    </row>
    <row r="21" spans="1:14" x14ac:dyDescent="0.2">
      <c r="A21" s="38"/>
      <c r="B21" s="103"/>
      <c r="C21" s="5"/>
      <c r="D21" s="5"/>
      <c r="E21" s="5"/>
      <c r="F21" s="5"/>
      <c r="G21" s="5"/>
      <c r="H21" s="5"/>
      <c r="I21" s="5"/>
      <c r="J21" s="5"/>
      <c r="K21" s="5"/>
      <c r="L21" s="38"/>
      <c r="M21" s="38"/>
    </row>
    <row r="22" spans="1:14" x14ac:dyDescent="0.2">
      <c r="A22" s="38" t="s">
        <v>24</v>
      </c>
      <c r="B22" s="38">
        <f t="shared" si="1"/>
        <v>129721879.85000005</v>
      </c>
      <c r="C22" s="5">
        <v>3127016.7199999997</v>
      </c>
      <c r="D22" s="5">
        <v>12312564.009999998</v>
      </c>
      <c r="E22" s="5">
        <v>79056334.610000059</v>
      </c>
      <c r="F22" s="5">
        <v>19396337.82</v>
      </c>
      <c r="G22" s="5">
        <v>677410.71</v>
      </c>
      <c r="H22" s="5">
        <v>48259.08</v>
      </c>
      <c r="I22" s="5">
        <v>5076631.9800000004</v>
      </c>
      <c r="J22" s="5">
        <v>6488829.9900000002</v>
      </c>
      <c r="K22" s="5">
        <v>3070665.93</v>
      </c>
      <c r="L22" s="38">
        <v>97645.680000000008</v>
      </c>
      <c r="M22" s="38">
        <v>370183.32</v>
      </c>
    </row>
    <row r="23" spans="1:14" x14ac:dyDescent="0.2">
      <c r="A23" s="38" t="s">
        <v>25</v>
      </c>
      <c r="B23" s="38">
        <f t="shared" si="1"/>
        <v>11479304.65</v>
      </c>
      <c r="C23" s="5">
        <v>830454.99999999988</v>
      </c>
      <c r="D23" s="5">
        <v>795267.42999999993</v>
      </c>
      <c r="E23" s="5">
        <v>6696509.3600000003</v>
      </c>
      <c r="F23" s="5">
        <v>1545516.98</v>
      </c>
      <c r="G23" s="5">
        <v>222808.09</v>
      </c>
      <c r="H23" s="5">
        <v>208334.38</v>
      </c>
      <c r="I23" s="5">
        <v>97280.21</v>
      </c>
      <c r="J23" s="5">
        <v>794061.35</v>
      </c>
      <c r="K23" s="5">
        <v>206828.23</v>
      </c>
      <c r="L23" s="38">
        <v>82243.62000000001</v>
      </c>
      <c r="M23" s="38">
        <v>0</v>
      </c>
    </row>
    <row r="24" spans="1:14" x14ac:dyDescent="0.2">
      <c r="A24" s="38" t="s">
        <v>26</v>
      </c>
      <c r="B24" s="38">
        <f t="shared" si="1"/>
        <v>132416134.61999999</v>
      </c>
      <c r="C24" s="5">
        <v>3531541.92</v>
      </c>
      <c r="D24" s="5">
        <v>10345161.520000001</v>
      </c>
      <c r="E24" s="5">
        <v>73638530.079999998</v>
      </c>
      <c r="F24" s="5">
        <v>25906744.579999994</v>
      </c>
      <c r="G24" s="5">
        <v>639042.53</v>
      </c>
      <c r="H24" s="5">
        <v>1893761.3099999998</v>
      </c>
      <c r="I24" s="5">
        <v>4642047.25</v>
      </c>
      <c r="J24" s="5">
        <v>8256885.6799999997</v>
      </c>
      <c r="K24" s="5">
        <v>3477208.02</v>
      </c>
      <c r="L24" s="38">
        <v>83004.960000000006</v>
      </c>
      <c r="M24" s="38">
        <v>2206.77</v>
      </c>
    </row>
    <row r="25" spans="1:14" x14ac:dyDescent="0.2">
      <c r="A25" s="38" t="s">
        <v>27</v>
      </c>
      <c r="B25" s="38">
        <f t="shared" si="1"/>
        <v>189359857.90999997</v>
      </c>
      <c r="C25" s="5">
        <v>3065285</v>
      </c>
      <c r="D25" s="5">
        <v>18013799.060000002</v>
      </c>
      <c r="E25" s="5">
        <v>117244962.17999996</v>
      </c>
      <c r="F25" s="5">
        <v>34002470.869999997</v>
      </c>
      <c r="G25" s="5">
        <v>1036137.8</v>
      </c>
      <c r="H25" s="5">
        <v>2692356</v>
      </c>
      <c r="I25" s="5">
        <v>539879</v>
      </c>
      <c r="J25" s="5">
        <v>7485626</v>
      </c>
      <c r="K25" s="5">
        <v>3666419</v>
      </c>
      <c r="L25" s="38">
        <v>1339502</v>
      </c>
      <c r="M25" s="38">
        <v>273421</v>
      </c>
    </row>
    <row r="26" spans="1:14" x14ac:dyDescent="0.2">
      <c r="A26" s="38" t="s">
        <v>28</v>
      </c>
      <c r="B26" s="38">
        <f t="shared" si="1"/>
        <v>6386564.5499999998</v>
      </c>
      <c r="C26" s="5">
        <v>346455.53999999992</v>
      </c>
      <c r="D26" s="5">
        <v>580655.29999999993</v>
      </c>
      <c r="E26" s="5">
        <v>3749491.9099999992</v>
      </c>
      <c r="F26" s="5">
        <v>942479.44000000029</v>
      </c>
      <c r="G26" s="5">
        <v>151596.59</v>
      </c>
      <c r="H26" s="5">
        <v>52.72</v>
      </c>
      <c r="I26" s="5">
        <v>221384.32000000001</v>
      </c>
      <c r="J26" s="5">
        <v>284512.02</v>
      </c>
      <c r="K26" s="5">
        <v>87017.36</v>
      </c>
      <c r="L26" s="38">
        <v>22919.35</v>
      </c>
      <c r="M26" s="38">
        <v>0</v>
      </c>
    </row>
    <row r="27" spans="1:14" x14ac:dyDescent="0.2">
      <c r="A27" s="38"/>
      <c r="B27" s="103"/>
      <c r="C27" s="5"/>
      <c r="D27" s="5"/>
      <c r="E27" s="5"/>
      <c r="F27" s="5"/>
      <c r="G27" s="5"/>
      <c r="H27" s="5"/>
      <c r="I27" s="5"/>
      <c r="J27" s="5"/>
      <c r="K27" s="5"/>
      <c r="L27" s="38"/>
      <c r="M27" s="38"/>
      <c r="N27" s="96"/>
    </row>
    <row r="28" spans="1:14" x14ac:dyDescent="0.2">
      <c r="A28" s="37" t="s">
        <v>146</v>
      </c>
      <c r="B28" s="38">
        <f t="shared" si="1"/>
        <v>601459867.79999995</v>
      </c>
      <c r="C28" s="5">
        <v>12955149.16</v>
      </c>
      <c r="D28" s="5">
        <v>51162535.789999992</v>
      </c>
      <c r="E28" s="5">
        <v>361653021.42000002</v>
      </c>
      <c r="F28" s="5">
        <v>101875217.15000001</v>
      </c>
      <c r="G28" s="5">
        <v>4236094.33</v>
      </c>
      <c r="H28" s="5">
        <v>0</v>
      </c>
      <c r="I28" s="5">
        <v>29885789</v>
      </c>
      <c r="J28" s="5">
        <v>30349591.219999999</v>
      </c>
      <c r="K28" s="5">
        <v>8449713</v>
      </c>
      <c r="L28" s="38">
        <v>892756.73</v>
      </c>
      <c r="M28" s="38">
        <v>0</v>
      </c>
    </row>
    <row r="29" spans="1:14" x14ac:dyDescent="0.2">
      <c r="A29" s="38" t="s">
        <v>29</v>
      </c>
      <c r="B29" s="38">
        <f t="shared" si="1"/>
        <v>402085203.7299999</v>
      </c>
      <c r="C29" s="5">
        <v>14361852.6</v>
      </c>
      <c r="D29" s="5">
        <v>34484169.880000003</v>
      </c>
      <c r="E29" s="5">
        <v>203483477.26999992</v>
      </c>
      <c r="F29" s="5">
        <v>65083194.43999999</v>
      </c>
      <c r="G29" s="5">
        <v>6498543.6500000004</v>
      </c>
      <c r="H29" s="5">
        <v>4642071.83</v>
      </c>
      <c r="I29" s="5">
        <v>31913825.739999998</v>
      </c>
      <c r="J29" s="5">
        <v>32392681.949999999</v>
      </c>
      <c r="K29" s="5">
        <v>9182006.6500000004</v>
      </c>
      <c r="L29" s="38">
        <v>43379.72</v>
      </c>
      <c r="M29" s="38">
        <v>0</v>
      </c>
    </row>
    <row r="30" spans="1:14" x14ac:dyDescent="0.2">
      <c r="A30" s="38" t="s">
        <v>30</v>
      </c>
      <c r="B30" s="38">
        <f t="shared" si="1"/>
        <v>21847051.560000006</v>
      </c>
      <c r="C30" s="5">
        <v>597778.13</v>
      </c>
      <c r="D30" s="5">
        <v>1769808.85</v>
      </c>
      <c r="E30" s="5">
        <v>14004941.660000004</v>
      </c>
      <c r="F30" s="5">
        <v>3105491.4099999997</v>
      </c>
      <c r="G30" s="5">
        <v>168661.61000000002</v>
      </c>
      <c r="H30" s="5">
        <v>289159.62</v>
      </c>
      <c r="I30" s="5">
        <v>594334.15000000014</v>
      </c>
      <c r="J30" s="5">
        <v>1024123.21</v>
      </c>
      <c r="K30" s="5">
        <v>292752.92</v>
      </c>
      <c r="L30" s="38">
        <v>0</v>
      </c>
      <c r="M30" s="38">
        <v>0</v>
      </c>
    </row>
    <row r="31" spans="1:14" x14ac:dyDescent="0.2">
      <c r="A31" s="38" t="s">
        <v>31</v>
      </c>
      <c r="B31" s="38">
        <f t="shared" si="1"/>
        <v>49992491.829999998</v>
      </c>
      <c r="C31" s="5">
        <v>1587391.8800000001</v>
      </c>
      <c r="D31" s="5">
        <v>4936954.5899999989</v>
      </c>
      <c r="E31" s="5">
        <v>29121673.350000001</v>
      </c>
      <c r="F31" s="5">
        <v>6602725.4400000004</v>
      </c>
      <c r="G31" s="5">
        <v>419851.57</v>
      </c>
      <c r="H31" s="5">
        <v>856205.97000000009</v>
      </c>
      <c r="I31" s="5">
        <v>816779.47</v>
      </c>
      <c r="J31" s="5">
        <v>4061940.5500000003</v>
      </c>
      <c r="K31" s="5">
        <v>1178915.7</v>
      </c>
      <c r="L31" s="38">
        <v>126249.86000000002</v>
      </c>
      <c r="M31" s="38">
        <v>283803.45</v>
      </c>
    </row>
    <row r="32" spans="1:14" x14ac:dyDescent="0.2">
      <c r="A32" s="38" t="s">
        <v>32</v>
      </c>
      <c r="B32" s="38">
        <f>SUM(C32:M32)</f>
        <v>10417264.000000002</v>
      </c>
      <c r="C32" s="5">
        <v>425934.95999999996</v>
      </c>
      <c r="D32" s="5">
        <v>1339225.7200000002</v>
      </c>
      <c r="E32" s="5">
        <v>5836167.870000002</v>
      </c>
      <c r="F32" s="5">
        <v>1566929.3000000003</v>
      </c>
      <c r="G32" s="5">
        <v>376207.8</v>
      </c>
      <c r="H32" s="5">
        <v>163678.53999999998</v>
      </c>
      <c r="I32" s="5">
        <v>50589.919999999998</v>
      </c>
      <c r="J32" s="5">
        <v>410069.02000000008</v>
      </c>
      <c r="K32" s="5">
        <v>248460.87</v>
      </c>
      <c r="L32" s="38">
        <v>0</v>
      </c>
      <c r="M32" s="38">
        <v>0</v>
      </c>
    </row>
    <row r="33" spans="1:15" x14ac:dyDescent="0.2">
      <c r="A33" s="38"/>
      <c r="B33" s="103"/>
      <c r="C33" s="5"/>
      <c r="D33" s="5"/>
      <c r="E33" s="5"/>
      <c r="F33" s="5"/>
      <c r="G33" s="5"/>
      <c r="H33" s="5"/>
      <c r="I33" s="5"/>
      <c r="J33" s="5"/>
      <c r="K33" s="5"/>
      <c r="L33" s="38"/>
      <c r="M33" s="38"/>
    </row>
    <row r="34" spans="1:15" x14ac:dyDescent="0.2">
      <c r="A34" s="38" t="s">
        <v>33</v>
      </c>
      <c r="B34" s="38">
        <f t="shared" si="1"/>
        <v>14590797.999999998</v>
      </c>
      <c r="C34" s="5">
        <v>355949</v>
      </c>
      <c r="D34" s="5">
        <v>1505394</v>
      </c>
      <c r="E34" s="5">
        <v>9415111.9499999993</v>
      </c>
      <c r="F34" s="5">
        <v>1633953.4699999997</v>
      </c>
      <c r="G34" s="5">
        <v>61017</v>
      </c>
      <c r="H34" s="5">
        <v>0</v>
      </c>
      <c r="I34" s="5">
        <v>588666</v>
      </c>
      <c r="J34" s="5">
        <v>590243</v>
      </c>
      <c r="K34" s="5">
        <v>355441</v>
      </c>
      <c r="L34" s="38">
        <v>85022.58</v>
      </c>
      <c r="M34" s="38">
        <v>0</v>
      </c>
      <c r="N34" s="29"/>
    </row>
    <row r="35" spans="1:15" x14ac:dyDescent="0.2">
      <c r="A35" s="38" t="s">
        <v>34</v>
      </c>
      <c r="B35" s="38">
        <f t="shared" si="1"/>
        <v>70109935.940000013</v>
      </c>
      <c r="C35" s="5">
        <v>1835901.27</v>
      </c>
      <c r="D35" s="5">
        <v>6717902.5</v>
      </c>
      <c r="E35" s="5">
        <v>43365506.059999995</v>
      </c>
      <c r="F35" s="5">
        <v>9786022.5399999972</v>
      </c>
      <c r="G35" s="5">
        <v>600845.38</v>
      </c>
      <c r="H35" s="5">
        <v>340463</v>
      </c>
      <c r="I35" s="5">
        <v>2314850.5</v>
      </c>
      <c r="J35" s="5">
        <v>4296248.8</v>
      </c>
      <c r="K35" s="5">
        <v>712033.23</v>
      </c>
      <c r="L35" s="38">
        <v>52.87</v>
      </c>
      <c r="M35" s="38">
        <v>140109.79</v>
      </c>
      <c r="N35" s="29"/>
    </row>
    <row r="36" spans="1:15" x14ac:dyDescent="0.2">
      <c r="A36" s="38" t="s">
        <v>35</v>
      </c>
      <c r="B36" s="38">
        <f>SUM(C36:M36)</f>
        <v>44880547.719999991</v>
      </c>
      <c r="C36" s="5">
        <v>1349040.49</v>
      </c>
      <c r="D36" s="5">
        <v>4289574.43</v>
      </c>
      <c r="E36" s="5">
        <v>27578866.189999994</v>
      </c>
      <c r="F36" s="5">
        <v>7139256.3000000007</v>
      </c>
      <c r="G36" s="5">
        <v>868198</v>
      </c>
      <c r="H36" s="5">
        <v>555566.19999999995</v>
      </c>
      <c r="I36" s="5">
        <v>264309.73</v>
      </c>
      <c r="J36" s="5">
        <v>2013555.61</v>
      </c>
      <c r="K36" s="5">
        <v>542934.28</v>
      </c>
      <c r="L36" s="38">
        <v>4964.37</v>
      </c>
      <c r="M36" s="38">
        <v>274282.12</v>
      </c>
      <c r="N36" s="29"/>
    </row>
    <row r="37" spans="1:15" x14ac:dyDescent="0.2">
      <c r="A37" s="33" t="s">
        <v>36</v>
      </c>
      <c r="B37" s="33">
        <f t="shared" si="1"/>
        <v>24897362.390000001</v>
      </c>
      <c r="C37" s="14">
        <v>490924.77999999997</v>
      </c>
      <c r="D37" s="14">
        <v>2583569.6300000004</v>
      </c>
      <c r="E37" s="14">
        <v>15779983.67</v>
      </c>
      <c r="F37" s="14">
        <v>3982980.7799999993</v>
      </c>
      <c r="G37" s="14">
        <v>122197</v>
      </c>
      <c r="H37" s="14">
        <v>320744.82</v>
      </c>
      <c r="I37" s="14">
        <v>90015.44</v>
      </c>
      <c r="J37" s="14">
        <v>1270477.7899999998</v>
      </c>
      <c r="K37" s="14">
        <v>217471.96</v>
      </c>
      <c r="L37" s="33">
        <v>1014.49</v>
      </c>
      <c r="M37" s="33">
        <v>37982.03</v>
      </c>
      <c r="N37" s="29"/>
    </row>
    <row r="39" spans="1:15" x14ac:dyDescent="0.2">
      <c r="A39" s="157"/>
      <c r="B39" s="157"/>
      <c r="C39" s="149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88"/>
      <c r="O39" s="188"/>
    </row>
    <row r="40" spans="1:15" x14ac:dyDescent="0.2">
      <c r="A40" s="188"/>
      <c r="B40" s="157"/>
      <c r="C40" s="149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88"/>
      <c r="O40" s="188"/>
    </row>
    <row r="41" spans="1:15" x14ac:dyDescent="0.2">
      <c r="A41" s="157"/>
      <c r="B41" s="157"/>
      <c r="C41" s="149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88"/>
      <c r="O41" s="188"/>
    </row>
    <row r="42" spans="1:15" x14ac:dyDescent="0.2">
      <c r="A42" s="157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57"/>
      <c r="N42" s="188"/>
      <c r="O42" s="188"/>
    </row>
    <row r="43" spans="1:15" x14ac:dyDescent="0.2">
      <c r="A43" s="157"/>
      <c r="B43" s="157"/>
      <c r="C43" s="149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88"/>
      <c r="O43" s="188"/>
    </row>
    <row r="44" spans="1:15" x14ac:dyDescent="0.2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88"/>
      <c r="O44" s="188"/>
    </row>
    <row r="45" spans="1:15" x14ac:dyDescent="0.2">
      <c r="A45" s="157"/>
      <c r="B45" s="157"/>
      <c r="C45" s="149"/>
      <c r="D45" s="157"/>
      <c r="E45" s="149"/>
      <c r="F45" s="149"/>
      <c r="G45" s="149"/>
      <c r="H45" s="149"/>
      <c r="I45" s="149"/>
      <c r="J45" s="149"/>
      <c r="K45" s="149"/>
      <c r="L45" s="157"/>
      <c r="M45" s="157"/>
      <c r="N45" s="188"/>
      <c r="O45" s="188"/>
    </row>
    <row r="46" spans="1:15" x14ac:dyDescent="0.2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88"/>
      <c r="O46" s="188"/>
    </row>
    <row r="47" spans="1:15" x14ac:dyDescent="0.2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88"/>
      <c r="O47" s="188"/>
    </row>
    <row r="48" spans="1:15" x14ac:dyDescent="0.2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88"/>
      <c r="O48" s="188"/>
    </row>
    <row r="49" spans="1:15" x14ac:dyDescent="0.2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88"/>
      <c r="O49" s="188"/>
    </row>
    <row r="50" spans="1:15" x14ac:dyDescent="0.2">
      <c r="A50" s="157"/>
      <c r="B50" s="149"/>
      <c r="C50" s="149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88"/>
      <c r="O50" s="188"/>
    </row>
    <row r="51" spans="1:15" x14ac:dyDescent="0.2">
      <c r="A51" s="157"/>
      <c r="B51" s="149"/>
      <c r="C51" s="149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88"/>
      <c r="O51" s="188"/>
    </row>
    <row r="52" spans="1:15" x14ac:dyDescent="0.2">
      <c r="A52" s="157"/>
      <c r="B52" s="157"/>
      <c r="C52" s="149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88"/>
      <c r="O52" s="188"/>
    </row>
    <row r="53" spans="1:15" x14ac:dyDescent="0.2">
      <c r="A53" s="157"/>
      <c r="B53" s="157"/>
      <c r="C53" s="149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88"/>
      <c r="O53" s="188"/>
    </row>
    <row r="54" spans="1:15" x14ac:dyDescent="0.2">
      <c r="A54" s="157"/>
      <c r="B54" s="157"/>
      <c r="C54" s="149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88"/>
      <c r="O54" s="188"/>
    </row>
    <row r="55" spans="1:15" x14ac:dyDescent="0.2">
      <c r="A55" s="157"/>
      <c r="B55" s="157"/>
      <c r="C55" s="149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88"/>
      <c r="O55" s="188"/>
    </row>
    <row r="56" spans="1:15" x14ac:dyDescent="0.2">
      <c r="A56" s="157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88"/>
      <c r="O56" s="188"/>
    </row>
    <row r="57" spans="1:15" x14ac:dyDescent="0.2">
      <c r="A57" s="157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88"/>
      <c r="O57" s="188"/>
    </row>
    <row r="58" spans="1:15" x14ac:dyDescent="0.2">
      <c r="A58" s="157"/>
      <c r="B58" s="157"/>
      <c r="C58" s="149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88"/>
      <c r="O58" s="188"/>
    </row>
    <row r="59" spans="1:15" x14ac:dyDescent="0.2">
      <c r="A59" s="157"/>
      <c r="B59" s="157"/>
      <c r="C59" s="149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88"/>
      <c r="O59" s="188"/>
    </row>
    <row r="60" spans="1:15" x14ac:dyDescent="0.2">
      <c r="A60" s="157"/>
      <c r="B60" s="157"/>
      <c r="C60" s="149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88"/>
      <c r="O60" s="188"/>
    </row>
    <row r="61" spans="1:15" x14ac:dyDescent="0.2">
      <c r="A61" s="157"/>
      <c r="B61" s="157"/>
      <c r="C61" s="149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88"/>
      <c r="O61" s="188"/>
    </row>
    <row r="62" spans="1:15" x14ac:dyDescent="0.2">
      <c r="A62" s="157"/>
      <c r="B62" s="157"/>
      <c r="C62" s="149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88"/>
      <c r="O62" s="188"/>
    </row>
    <row r="63" spans="1:15" x14ac:dyDescent="0.2">
      <c r="A63" s="157"/>
      <c r="B63" s="157"/>
      <c r="C63" s="149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88"/>
      <c r="O63" s="188"/>
    </row>
    <row r="64" spans="1:15" x14ac:dyDescent="0.2">
      <c r="A64" s="157"/>
      <c r="B64" s="157"/>
      <c r="C64" s="149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88"/>
      <c r="O64" s="188"/>
    </row>
    <row r="65" spans="1:15" x14ac:dyDescent="0.2">
      <c r="A65" s="157"/>
      <c r="B65" s="157"/>
      <c r="C65" s="149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88"/>
      <c r="O65" s="188"/>
    </row>
    <row r="66" spans="1:15" x14ac:dyDescent="0.2">
      <c r="A66" s="157"/>
      <c r="B66" s="157"/>
      <c r="C66" s="149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88"/>
      <c r="O66" s="188"/>
    </row>
    <row r="67" spans="1:15" x14ac:dyDescent="0.2">
      <c r="A67" s="157"/>
      <c r="B67" s="157"/>
      <c r="C67" s="149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88"/>
      <c r="O67" s="188"/>
    </row>
    <row r="68" spans="1:15" x14ac:dyDescent="0.2">
      <c r="A68" s="157"/>
      <c r="B68" s="157"/>
      <c r="C68" s="149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88"/>
      <c r="O68" s="188"/>
    </row>
    <row r="69" spans="1:15" x14ac:dyDescent="0.2">
      <c r="A69" s="157"/>
      <c r="B69" s="149"/>
      <c r="C69" s="149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88"/>
      <c r="O69" s="188"/>
    </row>
    <row r="70" spans="1:15" x14ac:dyDescent="0.2">
      <c r="A70" s="157"/>
      <c r="B70" s="157"/>
      <c r="C70" s="149"/>
      <c r="D70" s="157"/>
      <c r="E70" s="149"/>
      <c r="F70" s="149"/>
      <c r="G70" s="149"/>
      <c r="H70" s="149"/>
      <c r="I70" s="149"/>
      <c r="J70" s="149"/>
      <c r="K70" s="149"/>
      <c r="L70" s="157"/>
      <c r="M70" s="157"/>
      <c r="N70" s="188"/>
      <c r="O70" s="188"/>
    </row>
    <row r="71" spans="1:15" x14ac:dyDescent="0.2">
      <c r="A71" s="157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57"/>
      <c r="N71" s="188"/>
      <c r="O71" s="188"/>
    </row>
    <row r="73" spans="1:15" x14ac:dyDescent="0.2">
      <c r="A73" s="157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57"/>
      <c r="N73" s="188"/>
      <c r="O73" s="188"/>
    </row>
    <row r="74" spans="1:15" x14ac:dyDescent="0.2">
      <c r="A74" s="157"/>
      <c r="B74" s="149"/>
      <c r="C74" s="149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88"/>
      <c r="O74" s="188"/>
    </row>
    <row r="75" spans="1:15" x14ac:dyDescent="0.2">
      <c r="A75" s="157"/>
      <c r="B75" s="149"/>
      <c r="C75" s="149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88"/>
      <c r="O75" s="188"/>
    </row>
    <row r="76" spans="1:15" x14ac:dyDescent="0.2">
      <c r="A76" s="157"/>
      <c r="B76" s="157"/>
      <c r="C76" s="149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88"/>
      <c r="O76" s="188"/>
    </row>
    <row r="78" spans="1:15" x14ac:dyDescent="0.2">
      <c r="A78" s="157"/>
      <c r="B78" s="157"/>
      <c r="C78" s="149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88"/>
      <c r="O78" s="188"/>
    </row>
    <row r="79" spans="1:15" x14ac:dyDescent="0.2">
      <c r="A79" s="157"/>
      <c r="B79" s="157"/>
      <c r="C79" s="149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88"/>
      <c r="O79" s="188"/>
    </row>
    <row r="80" spans="1:15" x14ac:dyDescent="0.2">
      <c r="A80" s="157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88"/>
      <c r="O80" s="188"/>
    </row>
    <row r="81" spans="1:15" x14ac:dyDescent="0.2">
      <c r="A81" s="157"/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88"/>
      <c r="O81" s="188"/>
    </row>
    <row r="83" spans="1:15" x14ac:dyDescent="0.2">
      <c r="A83" s="157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88"/>
      <c r="O83" s="188"/>
    </row>
    <row r="84" spans="1:15" x14ac:dyDescent="0.2">
      <c r="A84" s="157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88"/>
      <c r="O84" s="188"/>
    </row>
    <row r="85" spans="1:15" x14ac:dyDescent="0.2">
      <c r="A85" s="157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88"/>
      <c r="O85" s="188"/>
    </row>
    <row r="86" spans="1:15" x14ac:dyDescent="0.2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88"/>
      <c r="O86" s="188"/>
    </row>
    <row r="87" spans="1:15" x14ac:dyDescent="0.2">
      <c r="A87" s="157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88"/>
      <c r="O87" s="188"/>
    </row>
    <row r="88" spans="1:15" x14ac:dyDescent="0.2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88"/>
      <c r="O88" s="188"/>
    </row>
    <row r="89" spans="1:15" x14ac:dyDescent="0.2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88"/>
      <c r="O89" s="188"/>
    </row>
    <row r="90" spans="1:15" x14ac:dyDescent="0.2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88"/>
      <c r="O90" s="188"/>
    </row>
    <row r="91" spans="1:15" x14ac:dyDescent="0.2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88"/>
      <c r="O91" s="188"/>
    </row>
    <row r="92" spans="1:15" x14ac:dyDescent="0.2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88"/>
      <c r="O92" s="188"/>
    </row>
    <row r="93" spans="1:15" x14ac:dyDescent="0.2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88"/>
      <c r="O93" s="188"/>
    </row>
    <row r="94" spans="1:15" x14ac:dyDescent="0.2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88"/>
      <c r="O94" s="188"/>
    </row>
    <row r="95" spans="1:15" x14ac:dyDescent="0.2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88"/>
      <c r="O95" s="188"/>
    </row>
    <row r="96" spans="1:15" x14ac:dyDescent="0.2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88"/>
      <c r="O96" s="188"/>
    </row>
    <row r="97" spans="1:15" x14ac:dyDescent="0.2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88"/>
      <c r="O97" s="188"/>
    </row>
    <row r="98" spans="1:15" x14ac:dyDescent="0.2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88"/>
      <c r="O98" s="188"/>
    </row>
    <row r="99" spans="1:15" x14ac:dyDescent="0.2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88"/>
      <c r="O99" s="188"/>
    </row>
    <row r="100" spans="1:15" x14ac:dyDescent="0.2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88"/>
      <c r="O100" s="188"/>
    </row>
    <row r="101" spans="1:15" x14ac:dyDescent="0.2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88"/>
      <c r="O101" s="188"/>
    </row>
    <row r="102" spans="1:15" x14ac:dyDescent="0.2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88"/>
      <c r="O102" s="188"/>
    </row>
    <row r="103" spans="1:15" x14ac:dyDescent="0.2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88"/>
      <c r="O103" s="188"/>
    </row>
    <row r="104" spans="1:15" x14ac:dyDescent="0.2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88"/>
      <c r="O104" s="188"/>
    </row>
    <row r="105" spans="1:15" x14ac:dyDescent="0.2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88"/>
      <c r="O105" s="188"/>
    </row>
    <row r="106" spans="1:15" x14ac:dyDescent="0.2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88"/>
      <c r="O106" s="188"/>
    </row>
    <row r="107" spans="1:15" x14ac:dyDescent="0.2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88"/>
      <c r="O107" s="188"/>
    </row>
    <row r="108" spans="1:15" x14ac:dyDescent="0.2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88"/>
      <c r="O108" s="188"/>
    </row>
    <row r="109" spans="1:15" x14ac:dyDescent="0.2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88"/>
      <c r="O109" s="188"/>
    </row>
    <row r="110" spans="1:15" x14ac:dyDescent="0.2">
      <c r="A110" s="15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88"/>
      <c r="O110" s="188"/>
    </row>
    <row r="111" spans="1:15" x14ac:dyDescent="0.2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88"/>
      <c r="O111" s="188"/>
    </row>
    <row r="112" spans="1:15" x14ac:dyDescent="0.2">
      <c r="A112" s="157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88"/>
      <c r="O112" s="188"/>
    </row>
    <row r="113" spans="1:15" x14ac:dyDescent="0.2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88"/>
      <c r="O113" s="188"/>
    </row>
    <row r="114" spans="1:15" x14ac:dyDescent="0.2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88"/>
      <c r="O114" s="188"/>
    </row>
    <row r="115" spans="1:15" x14ac:dyDescent="0.2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88"/>
      <c r="O115" s="188"/>
    </row>
    <row r="116" spans="1:15" x14ac:dyDescent="0.2">
      <c r="A116" s="157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88"/>
      <c r="O116" s="188"/>
    </row>
    <row r="117" spans="1:15" x14ac:dyDescent="0.2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88"/>
      <c r="O117" s="188"/>
    </row>
    <row r="118" spans="1:15" x14ac:dyDescent="0.2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88"/>
      <c r="O118" s="188"/>
    </row>
    <row r="119" spans="1:15" x14ac:dyDescent="0.2">
      <c r="A119" s="157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88"/>
      <c r="O119" s="188"/>
    </row>
    <row r="120" spans="1:15" x14ac:dyDescent="0.2">
      <c r="A120" s="15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88"/>
      <c r="O120" s="188"/>
    </row>
    <row r="121" spans="1:15" x14ac:dyDescent="0.2">
      <c r="A121" s="15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88"/>
      <c r="O121" s="188"/>
    </row>
    <row r="122" spans="1:15" x14ac:dyDescent="0.2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88"/>
      <c r="O122" s="188"/>
    </row>
    <row r="123" spans="1:15" x14ac:dyDescent="0.2">
      <c r="A123" s="15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88"/>
      <c r="O123" s="188"/>
    </row>
    <row r="124" spans="1:15" x14ac:dyDescent="0.2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88"/>
      <c r="O124" s="188"/>
    </row>
    <row r="125" spans="1:15" x14ac:dyDescent="0.2">
      <c r="A125" s="15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88"/>
      <c r="O125" s="188"/>
    </row>
    <row r="126" spans="1:15" x14ac:dyDescent="0.2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88"/>
      <c r="O126" s="188"/>
    </row>
    <row r="127" spans="1:15" x14ac:dyDescent="0.2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88"/>
      <c r="O127" s="188"/>
    </row>
    <row r="128" spans="1:15" x14ac:dyDescent="0.2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88"/>
      <c r="O128" s="188"/>
    </row>
    <row r="129" spans="1:15" x14ac:dyDescent="0.2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88"/>
      <c r="O129" s="188"/>
    </row>
    <row r="130" spans="1:15" x14ac:dyDescent="0.2">
      <c r="A130" s="157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88"/>
      <c r="O130" s="188"/>
    </row>
  </sheetData>
  <mergeCells count="4">
    <mergeCell ref="A3:M3"/>
    <mergeCell ref="A1:M1"/>
    <mergeCell ref="C5:C7"/>
    <mergeCell ref="D5:D7"/>
  </mergeCells>
  <phoneticPr fontId="0" type="noConversion"/>
  <printOptions horizontalCentered="1"/>
  <pageMargins left="0.25" right="0.23" top="0.87" bottom="0.82" header="0.67" footer="0.5"/>
  <pageSetup scale="80" fitToHeight="0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101"/>
  <sheetViews>
    <sheetView tabSelected="1" topLeftCell="A31" zoomScaleNormal="100" workbookViewId="0">
      <selection activeCell="C64" sqref="C64"/>
    </sheetView>
  </sheetViews>
  <sheetFormatPr defaultColWidth="9.140625" defaultRowHeight="12.75" x14ac:dyDescent="0.2"/>
  <cols>
    <col min="1" max="1" width="14" style="30" customWidth="1"/>
    <col min="2" max="2" width="13.7109375" style="41" customWidth="1"/>
    <col min="3" max="3" width="14.7109375" style="41" customWidth="1"/>
    <col min="4" max="4" width="16.42578125" style="41" customWidth="1"/>
    <col min="5" max="5" width="15.85546875" style="41" customWidth="1"/>
    <col min="6" max="6" width="13.85546875" style="41" customWidth="1"/>
    <col min="7" max="7" width="11.7109375" style="41" customWidth="1"/>
    <col min="8" max="8" width="12.28515625" style="41" customWidth="1"/>
    <col min="9" max="9" width="13.5703125" style="41" customWidth="1"/>
    <col min="10" max="16384" width="9.140625" style="41"/>
  </cols>
  <sheetData>
    <row r="1" spans="1:9" x14ac:dyDescent="0.2">
      <c r="A1" s="285" t="s">
        <v>144</v>
      </c>
      <c r="B1" s="285"/>
      <c r="C1" s="285"/>
      <c r="D1" s="285"/>
      <c r="E1" s="285"/>
      <c r="F1" s="285"/>
      <c r="G1" s="285"/>
      <c r="H1" s="285"/>
      <c r="I1" s="285"/>
    </row>
    <row r="3" spans="1:9" x14ac:dyDescent="0.2">
      <c r="A3" s="285" t="s">
        <v>265</v>
      </c>
      <c r="B3" s="285"/>
      <c r="C3" s="285"/>
      <c r="D3" s="285"/>
      <c r="E3" s="285"/>
      <c r="F3" s="285"/>
      <c r="G3" s="285"/>
      <c r="H3" s="285"/>
      <c r="I3" s="285"/>
    </row>
    <row r="4" spans="1:9" ht="13.5" thickBot="1" x14ac:dyDescent="0.25">
      <c r="A4" s="23"/>
      <c r="B4" s="86"/>
      <c r="C4" s="86"/>
      <c r="D4" s="86"/>
      <c r="E4" s="86"/>
      <c r="F4" s="86"/>
      <c r="G4" s="86"/>
      <c r="H4" s="86"/>
    </row>
    <row r="5" spans="1:9" ht="13.5" thickTop="1" x14ac:dyDescent="0.2">
      <c r="A5" s="162"/>
      <c r="I5" s="292" t="s">
        <v>209</v>
      </c>
    </row>
    <row r="6" spans="1:9" x14ac:dyDescent="0.2">
      <c r="A6" s="24" t="s">
        <v>37</v>
      </c>
      <c r="B6" s="164" t="s">
        <v>11</v>
      </c>
      <c r="C6" s="164" t="s">
        <v>0</v>
      </c>
      <c r="D6" s="164"/>
      <c r="E6" s="164" t="s">
        <v>5</v>
      </c>
      <c r="F6" s="164"/>
      <c r="G6" s="164"/>
      <c r="I6" s="313"/>
    </row>
    <row r="7" spans="1:9" x14ac:dyDescent="0.2">
      <c r="A7" s="24" t="s">
        <v>38</v>
      </c>
      <c r="B7" s="164" t="s">
        <v>85</v>
      </c>
      <c r="C7" s="164" t="s">
        <v>1</v>
      </c>
      <c r="D7" s="164" t="s">
        <v>3</v>
      </c>
      <c r="E7" s="164" t="s">
        <v>1</v>
      </c>
      <c r="F7" s="164" t="s">
        <v>7</v>
      </c>
      <c r="G7" s="164"/>
      <c r="H7" s="164" t="s">
        <v>7</v>
      </c>
      <c r="I7" s="313"/>
    </row>
    <row r="8" spans="1:9" ht="13.5" thickBot="1" x14ac:dyDescent="0.25">
      <c r="A8" s="26" t="s">
        <v>39</v>
      </c>
      <c r="B8" s="150" t="s">
        <v>4</v>
      </c>
      <c r="C8" s="150" t="s">
        <v>2</v>
      </c>
      <c r="D8" s="150" t="s">
        <v>4</v>
      </c>
      <c r="E8" s="150" t="s">
        <v>6</v>
      </c>
      <c r="F8" s="150" t="s">
        <v>8</v>
      </c>
      <c r="G8" s="150" t="s">
        <v>9</v>
      </c>
      <c r="H8" s="150" t="s">
        <v>10</v>
      </c>
      <c r="I8" s="294"/>
    </row>
    <row r="9" spans="1:9" s="82" customFormat="1" x14ac:dyDescent="0.2">
      <c r="A9" s="43" t="s">
        <v>13</v>
      </c>
      <c r="B9" s="137">
        <f t="shared" ref="B9:I9" si="0">SUM(B11:B38)</f>
        <v>19919211.940000001</v>
      </c>
      <c r="C9" s="137">
        <f t="shared" si="0"/>
        <v>13521463.469999997</v>
      </c>
      <c r="D9" s="137">
        <f t="shared" si="0"/>
        <v>4080983.3100000005</v>
      </c>
      <c r="E9" s="137">
        <f t="shared" si="0"/>
        <v>1431735.5899999999</v>
      </c>
      <c r="F9" s="137">
        <f t="shared" si="0"/>
        <v>746251.03999999992</v>
      </c>
      <c r="G9" s="137">
        <f t="shared" si="0"/>
        <v>138778.53</v>
      </c>
      <c r="H9" s="137">
        <f t="shared" si="0"/>
        <v>0</v>
      </c>
      <c r="I9" s="138">
        <f t="shared" si="0"/>
        <v>0</v>
      </c>
    </row>
    <row r="10" spans="1:9" x14ac:dyDescent="0.2">
      <c r="A10" s="24"/>
      <c r="B10" s="124"/>
      <c r="C10" s="103"/>
      <c r="D10" s="129"/>
      <c r="E10" s="103"/>
      <c r="F10" s="103"/>
      <c r="G10" s="124"/>
      <c r="H10" s="130"/>
      <c r="I10" s="124"/>
    </row>
    <row r="11" spans="1:9" x14ac:dyDescent="0.2">
      <c r="A11" s="24" t="s">
        <v>14</v>
      </c>
      <c r="B11" s="38">
        <f t="shared" ref="B11:B38" si="1">SUM(C11:H11)</f>
        <v>440652.30000000005</v>
      </c>
      <c r="C11" s="38">
        <v>202753.94999999998</v>
      </c>
      <c r="D11" s="38">
        <v>76001.12000000001</v>
      </c>
      <c r="E11" s="38">
        <v>115782.59</v>
      </c>
      <c r="F11" s="38">
        <v>46114.64</v>
      </c>
      <c r="G11" s="38">
        <v>0</v>
      </c>
      <c r="H11" s="38">
        <v>0</v>
      </c>
      <c r="I11" s="38">
        <v>0</v>
      </c>
    </row>
    <row r="12" spans="1:9" x14ac:dyDescent="0.2">
      <c r="A12" s="24" t="s">
        <v>15</v>
      </c>
      <c r="B12" s="38">
        <f t="shared" si="1"/>
        <v>532814.92999999993</v>
      </c>
      <c r="C12" s="38">
        <v>300981.52</v>
      </c>
      <c r="D12" s="38">
        <v>77745.959999999992</v>
      </c>
      <c r="E12" s="38">
        <v>139526.69</v>
      </c>
      <c r="F12" s="38">
        <v>14560.76</v>
      </c>
      <c r="G12" s="38">
        <v>0</v>
      </c>
      <c r="H12" s="38">
        <v>0</v>
      </c>
      <c r="I12" s="38">
        <v>0</v>
      </c>
    </row>
    <row r="13" spans="1:9" x14ac:dyDescent="0.2">
      <c r="A13" s="30" t="s">
        <v>16</v>
      </c>
      <c r="B13" s="38">
        <f t="shared" si="1"/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</row>
    <row r="14" spans="1:9" x14ac:dyDescent="0.2">
      <c r="A14" s="30" t="s">
        <v>17</v>
      </c>
      <c r="B14" s="38">
        <f t="shared" si="1"/>
        <v>494309.69000000006</v>
      </c>
      <c r="C14" s="38">
        <v>389787.37</v>
      </c>
      <c r="D14" s="38">
        <v>49303.03</v>
      </c>
      <c r="E14" s="38">
        <v>38451.39</v>
      </c>
      <c r="F14" s="38">
        <v>16767.900000000001</v>
      </c>
      <c r="G14" s="38">
        <v>0</v>
      </c>
      <c r="H14" s="38">
        <v>0</v>
      </c>
      <c r="I14" s="38">
        <v>0</v>
      </c>
    </row>
    <row r="15" spans="1:9" x14ac:dyDescent="0.2">
      <c r="A15" s="30" t="s">
        <v>18</v>
      </c>
      <c r="B15" s="38">
        <f t="shared" si="1"/>
        <v>1210630.0499999998</v>
      </c>
      <c r="C15" s="38">
        <v>997271.83999999985</v>
      </c>
      <c r="D15" s="38">
        <v>87072.33</v>
      </c>
      <c r="E15" s="38">
        <v>66538.310000000012</v>
      </c>
      <c r="F15" s="38">
        <v>59456.38</v>
      </c>
      <c r="G15" s="38">
        <v>291.19</v>
      </c>
      <c r="H15" s="38">
        <v>0</v>
      </c>
      <c r="I15" s="38">
        <v>0</v>
      </c>
    </row>
    <row r="16" spans="1:9" x14ac:dyDescent="0.2">
      <c r="B16" s="103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124"/>
      <c r="I16" s="124"/>
    </row>
    <row r="17" spans="1:9" x14ac:dyDescent="0.2">
      <c r="A17" s="30" t="s">
        <v>19</v>
      </c>
      <c r="B17" s="38">
        <f t="shared" si="1"/>
        <v>474585.86</v>
      </c>
      <c r="C17" s="38">
        <v>384870.41</v>
      </c>
      <c r="D17" s="38">
        <v>44712.490000000005</v>
      </c>
      <c r="E17" s="38">
        <v>18228.62</v>
      </c>
      <c r="F17" s="38">
        <v>26774.34</v>
      </c>
      <c r="G17" s="38">
        <v>0</v>
      </c>
      <c r="H17" s="38">
        <v>0</v>
      </c>
      <c r="I17" s="38">
        <v>0</v>
      </c>
    </row>
    <row r="18" spans="1:9" x14ac:dyDescent="0.2">
      <c r="A18" s="30" t="s">
        <v>20</v>
      </c>
      <c r="B18" s="38">
        <f t="shared" si="1"/>
        <v>278498.72000000003</v>
      </c>
      <c r="C18" s="38">
        <v>266375.25</v>
      </c>
      <c r="D18" s="38">
        <v>1358.63</v>
      </c>
      <c r="E18" s="38">
        <v>8498.57</v>
      </c>
      <c r="F18" s="38">
        <v>2266.27</v>
      </c>
      <c r="G18" s="38">
        <v>0</v>
      </c>
      <c r="H18" s="38">
        <v>0</v>
      </c>
      <c r="I18" s="38">
        <v>0</v>
      </c>
    </row>
    <row r="19" spans="1:9" x14ac:dyDescent="0.2">
      <c r="A19" s="30" t="s">
        <v>21</v>
      </c>
      <c r="B19" s="38">
        <f t="shared" si="1"/>
        <v>534771.69000000006</v>
      </c>
      <c r="C19" s="38">
        <v>218224.93</v>
      </c>
      <c r="D19" s="38">
        <v>64043.22</v>
      </c>
      <c r="E19" s="38">
        <v>44354.43</v>
      </c>
      <c r="F19" s="38">
        <v>176197.5</v>
      </c>
      <c r="G19" s="38">
        <v>31951.61</v>
      </c>
      <c r="H19" s="38">
        <v>0</v>
      </c>
      <c r="I19" s="38">
        <v>0</v>
      </c>
    </row>
    <row r="20" spans="1:9" x14ac:dyDescent="0.2">
      <c r="A20" s="30" t="s">
        <v>22</v>
      </c>
      <c r="B20" s="38">
        <f t="shared" si="1"/>
        <v>2077512.9200000004</v>
      </c>
      <c r="C20" s="38">
        <v>911699.54</v>
      </c>
      <c r="D20" s="38">
        <v>910618.3600000001</v>
      </c>
      <c r="E20" s="38">
        <v>217156.71000000017</v>
      </c>
      <c r="F20" s="38">
        <v>38038.31</v>
      </c>
      <c r="G20" s="38">
        <v>0</v>
      </c>
      <c r="H20" s="38">
        <v>0</v>
      </c>
      <c r="I20" s="38">
        <v>0</v>
      </c>
    </row>
    <row r="21" spans="1:9" x14ac:dyDescent="0.2">
      <c r="A21" s="30" t="s">
        <v>23</v>
      </c>
      <c r="B21" s="38">
        <f t="shared" si="1"/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</row>
    <row r="22" spans="1:9" x14ac:dyDescent="0.2">
      <c r="B22" s="103"/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103"/>
      <c r="I22" s="124"/>
    </row>
    <row r="23" spans="1:9" x14ac:dyDescent="0.2">
      <c r="A23" s="30" t="s">
        <v>24</v>
      </c>
      <c r="B23" s="38">
        <f t="shared" si="1"/>
        <v>836651.44000000006</v>
      </c>
      <c r="C23" s="38">
        <v>690867.64</v>
      </c>
      <c r="D23" s="38">
        <v>85459.459999999992</v>
      </c>
      <c r="E23" s="38">
        <v>33093.79</v>
      </c>
      <c r="F23" s="38">
        <v>27230.55</v>
      </c>
      <c r="G23" s="38">
        <v>0</v>
      </c>
      <c r="H23" s="38">
        <v>0</v>
      </c>
      <c r="I23" s="38">
        <v>0</v>
      </c>
    </row>
    <row r="24" spans="1:9" x14ac:dyDescent="0.2">
      <c r="A24" s="30" t="s">
        <v>25</v>
      </c>
      <c r="B24" s="38">
        <f t="shared" si="1"/>
        <v>311517.53000000003</v>
      </c>
      <c r="C24" s="38">
        <v>210433.31000000003</v>
      </c>
      <c r="D24" s="38">
        <v>34652.639999999999</v>
      </c>
      <c r="E24" s="38">
        <v>23831.249999999996</v>
      </c>
      <c r="F24" s="38">
        <v>42600.33</v>
      </c>
      <c r="G24" s="38">
        <v>0</v>
      </c>
      <c r="H24" s="38">
        <v>0</v>
      </c>
      <c r="I24" s="38">
        <v>0</v>
      </c>
    </row>
    <row r="25" spans="1:9" x14ac:dyDescent="0.2">
      <c r="A25" s="30" t="s">
        <v>26</v>
      </c>
      <c r="B25" s="38">
        <f t="shared" si="1"/>
        <v>523701.07</v>
      </c>
      <c r="C25" s="38">
        <v>392719.34</v>
      </c>
      <c r="D25" s="38">
        <v>0</v>
      </c>
      <c r="E25" s="38">
        <v>126551</v>
      </c>
      <c r="F25" s="38">
        <v>4430.7299999999996</v>
      </c>
      <c r="G25" s="38">
        <v>0</v>
      </c>
      <c r="H25" s="38">
        <v>0</v>
      </c>
      <c r="I25" s="38">
        <v>0</v>
      </c>
    </row>
    <row r="26" spans="1:9" x14ac:dyDescent="0.2">
      <c r="A26" s="30" t="s">
        <v>27</v>
      </c>
      <c r="B26" s="38">
        <f t="shared" si="1"/>
        <v>5597238</v>
      </c>
      <c r="C26" s="38">
        <v>3993963</v>
      </c>
      <c r="D26" s="38">
        <v>1290821</v>
      </c>
      <c r="E26" s="38">
        <v>278475</v>
      </c>
      <c r="F26" s="38">
        <v>30284</v>
      </c>
      <c r="G26" s="38">
        <v>3695</v>
      </c>
      <c r="H26" s="38">
        <v>0</v>
      </c>
      <c r="I26" s="38">
        <v>0</v>
      </c>
    </row>
    <row r="27" spans="1:9" x14ac:dyDescent="0.2">
      <c r="A27" s="30" t="s">
        <v>28</v>
      </c>
      <c r="B27" s="38">
        <f t="shared" si="1"/>
        <v>57526.81</v>
      </c>
      <c r="C27" s="38">
        <v>51276.52</v>
      </c>
      <c r="D27" s="38">
        <v>0</v>
      </c>
      <c r="E27" s="38">
        <v>6250.29</v>
      </c>
      <c r="F27" s="38">
        <v>0</v>
      </c>
      <c r="G27" s="38">
        <v>0</v>
      </c>
      <c r="H27" s="38">
        <v>0</v>
      </c>
      <c r="I27" s="38">
        <v>0</v>
      </c>
    </row>
    <row r="28" spans="1:9" x14ac:dyDescent="0.2">
      <c r="B28" s="103"/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124"/>
      <c r="I28" s="124"/>
    </row>
    <row r="29" spans="1:9" x14ac:dyDescent="0.2">
      <c r="A29" s="36" t="s">
        <v>146</v>
      </c>
      <c r="B29" s="38">
        <f t="shared" si="1"/>
        <v>2502722.2099999995</v>
      </c>
      <c r="C29" s="38">
        <v>2097863.67</v>
      </c>
      <c r="D29" s="38">
        <v>45804.81</v>
      </c>
      <c r="E29" s="38">
        <v>161449.90000000002</v>
      </c>
      <c r="F29" s="38">
        <v>156880.29999999999</v>
      </c>
      <c r="G29" s="38">
        <v>40723.53</v>
      </c>
      <c r="H29" s="38">
        <v>0</v>
      </c>
      <c r="I29" s="38">
        <v>0</v>
      </c>
    </row>
    <row r="30" spans="1:9" x14ac:dyDescent="0.2">
      <c r="A30" s="30" t="s">
        <v>29</v>
      </c>
      <c r="B30" s="38">
        <f t="shared" si="1"/>
        <v>3109836.1700000009</v>
      </c>
      <c r="C30" s="38">
        <v>1930539.5</v>
      </c>
      <c r="D30" s="38">
        <v>1063081.3600000001</v>
      </c>
      <c r="E30" s="38">
        <v>52300.639999999999</v>
      </c>
      <c r="F30" s="38">
        <v>37156.47</v>
      </c>
      <c r="G30" s="38">
        <v>26758.2</v>
      </c>
      <c r="H30" s="38">
        <v>0</v>
      </c>
      <c r="I30" s="38">
        <v>0</v>
      </c>
    </row>
    <row r="31" spans="1:9" x14ac:dyDescent="0.2">
      <c r="A31" s="30" t="s">
        <v>30</v>
      </c>
      <c r="B31" s="38">
        <f t="shared" si="1"/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</row>
    <row r="32" spans="1:9" x14ac:dyDescent="0.2">
      <c r="A32" s="30" t="s">
        <v>31</v>
      </c>
      <c r="B32" s="38">
        <f t="shared" si="1"/>
        <v>325437.89999999997</v>
      </c>
      <c r="C32" s="38">
        <v>219811.94999999998</v>
      </c>
      <c r="D32" s="38">
        <v>88115.599999999991</v>
      </c>
      <c r="E32" s="38">
        <v>6986.91</v>
      </c>
      <c r="F32" s="38">
        <v>10523.439999999999</v>
      </c>
      <c r="G32" s="38">
        <v>0</v>
      </c>
      <c r="H32" s="38">
        <v>0</v>
      </c>
      <c r="I32" s="38">
        <v>0</v>
      </c>
    </row>
    <row r="33" spans="1:17" x14ac:dyDescent="0.2">
      <c r="A33" s="30" t="s">
        <v>32</v>
      </c>
      <c r="B33" s="38">
        <f t="shared" si="1"/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</row>
    <row r="34" spans="1:17" x14ac:dyDescent="0.2">
      <c r="B34" s="103"/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124"/>
      <c r="I34" s="124"/>
    </row>
    <row r="35" spans="1:17" x14ac:dyDescent="0.2">
      <c r="A35" s="30" t="s">
        <v>33</v>
      </c>
      <c r="B35" s="38">
        <f t="shared" si="1"/>
        <v>239602.28999999998</v>
      </c>
      <c r="C35" s="38">
        <v>202938.74</v>
      </c>
      <c r="D35" s="38">
        <v>19671.22</v>
      </c>
      <c r="E35" s="38">
        <v>5400.86</v>
      </c>
      <c r="F35" s="38">
        <v>11591.47</v>
      </c>
      <c r="G35" s="38">
        <v>0</v>
      </c>
      <c r="H35" s="38">
        <v>0</v>
      </c>
      <c r="I35" s="38">
        <v>0</v>
      </c>
    </row>
    <row r="36" spans="1:17" x14ac:dyDescent="0.2">
      <c r="A36" s="30" t="s">
        <v>34</v>
      </c>
      <c r="B36" s="38">
        <f t="shared" si="1"/>
        <v>173960.01</v>
      </c>
      <c r="C36" s="38">
        <v>660.37</v>
      </c>
      <c r="D36" s="38">
        <v>93230</v>
      </c>
      <c r="E36" s="38">
        <v>74076.14</v>
      </c>
      <c r="F36" s="38">
        <v>5993.5</v>
      </c>
      <c r="G36" s="38">
        <v>0</v>
      </c>
      <c r="H36" s="38">
        <v>0</v>
      </c>
      <c r="I36" s="38">
        <v>0</v>
      </c>
    </row>
    <row r="37" spans="1:17" x14ac:dyDescent="0.2">
      <c r="A37" s="30" t="s">
        <v>35</v>
      </c>
      <c r="B37" s="38">
        <f t="shared" si="1"/>
        <v>183459.5</v>
      </c>
      <c r="C37" s="38">
        <v>44641.77</v>
      </c>
      <c r="D37" s="38">
        <v>49292.08</v>
      </c>
      <c r="E37" s="38">
        <v>14782.5</v>
      </c>
      <c r="F37" s="38">
        <v>39384.149999999994</v>
      </c>
      <c r="G37" s="38">
        <v>35359</v>
      </c>
      <c r="H37" s="38">
        <v>0</v>
      </c>
      <c r="I37" s="38">
        <v>0</v>
      </c>
    </row>
    <row r="38" spans="1:17" x14ac:dyDescent="0.2">
      <c r="A38" s="32" t="s">
        <v>36</v>
      </c>
      <c r="B38" s="33">
        <f t="shared" si="1"/>
        <v>13782.85</v>
      </c>
      <c r="C38" s="38">
        <v>13782.85</v>
      </c>
      <c r="D38" s="38">
        <v>0</v>
      </c>
      <c r="E38" s="38">
        <v>0</v>
      </c>
      <c r="F38" s="38">
        <v>0</v>
      </c>
      <c r="G38" s="38">
        <v>0</v>
      </c>
      <c r="H38" s="33">
        <v>0</v>
      </c>
      <c r="I38" s="33">
        <v>0</v>
      </c>
    </row>
    <row r="39" spans="1:17" s="30" customFormat="1" x14ac:dyDescent="0.2">
      <c r="A39" s="77" t="s">
        <v>211</v>
      </c>
      <c r="B39" s="308" t="s">
        <v>213</v>
      </c>
      <c r="C39" s="308"/>
      <c r="D39" s="308"/>
      <c r="E39" s="308"/>
      <c r="F39" s="308"/>
      <c r="G39" s="308"/>
      <c r="H39" s="308"/>
      <c r="I39" s="308"/>
      <c r="J39" s="38"/>
      <c r="K39" s="38"/>
      <c r="L39" s="38"/>
      <c r="M39" s="38"/>
      <c r="N39" s="38"/>
      <c r="O39" s="38"/>
      <c r="P39" s="38"/>
      <c r="Q39" s="41"/>
    </row>
    <row r="40" spans="1:17" x14ac:dyDescent="0.2">
      <c r="B40" s="309"/>
      <c r="C40" s="309"/>
      <c r="D40" s="309"/>
      <c r="E40" s="309"/>
      <c r="F40" s="309"/>
      <c r="G40" s="309"/>
      <c r="H40" s="309"/>
      <c r="I40" s="309"/>
    </row>
    <row r="41" spans="1:17" s="40" customFormat="1" x14ac:dyDescent="0.2">
      <c r="A41" s="144"/>
    </row>
    <row r="42" spans="1:17" s="40" customFormat="1" x14ac:dyDescent="0.2">
      <c r="A42" s="144"/>
    </row>
    <row r="43" spans="1:17" s="40" customFormat="1" x14ac:dyDescent="0.2">
      <c r="A43" s="144"/>
    </row>
    <row r="44" spans="1:17" s="40" customFormat="1" x14ac:dyDescent="0.2">
      <c r="A44" s="144"/>
    </row>
    <row r="45" spans="1:17" s="40" customFormat="1" x14ac:dyDescent="0.2">
      <c r="A45" s="144"/>
    </row>
    <row r="46" spans="1:17" s="40" customFormat="1" x14ac:dyDescent="0.2">
      <c r="A46" s="144"/>
    </row>
    <row r="47" spans="1:17" s="40" customFormat="1" x14ac:dyDescent="0.2">
      <c r="A47" s="144"/>
    </row>
    <row r="48" spans="1:17" s="40" customFormat="1" x14ac:dyDescent="0.2">
      <c r="A48" s="144"/>
    </row>
    <row r="49" spans="1:2" s="40" customFormat="1" x14ac:dyDescent="0.2">
      <c r="A49" s="144"/>
    </row>
    <row r="50" spans="1:2" s="40" customFormat="1" x14ac:dyDescent="0.2">
      <c r="A50" s="144"/>
    </row>
    <row r="51" spans="1:2" s="40" customFormat="1" x14ac:dyDescent="0.2">
      <c r="A51" s="144"/>
    </row>
    <row r="52" spans="1:2" s="40" customFormat="1" x14ac:dyDescent="0.2">
      <c r="A52" s="144"/>
    </row>
    <row r="53" spans="1:2" s="40" customFormat="1" x14ac:dyDescent="0.2">
      <c r="A53" s="144"/>
    </row>
    <row r="54" spans="1:2" s="40" customFormat="1" x14ac:dyDescent="0.2">
      <c r="A54" s="144"/>
    </row>
    <row r="55" spans="1:2" s="40" customFormat="1" x14ac:dyDescent="0.2">
      <c r="A55" s="144"/>
    </row>
    <row r="56" spans="1:2" s="40" customFormat="1" x14ac:dyDescent="0.2">
      <c r="A56" s="144"/>
      <c r="B56" s="196"/>
    </row>
    <row r="57" spans="1:2" s="40" customFormat="1" x14ac:dyDescent="0.2">
      <c r="A57" s="144"/>
      <c r="B57" s="196"/>
    </row>
    <row r="58" spans="1:2" s="40" customFormat="1" x14ac:dyDescent="0.2">
      <c r="A58" s="144"/>
    </row>
    <row r="59" spans="1:2" s="40" customFormat="1" x14ac:dyDescent="0.2">
      <c r="A59" s="144"/>
    </row>
    <row r="60" spans="1:2" s="40" customFormat="1" x14ac:dyDescent="0.2">
      <c r="A60" s="144"/>
    </row>
    <row r="61" spans="1:2" s="40" customFormat="1" x14ac:dyDescent="0.2">
      <c r="A61" s="144"/>
    </row>
    <row r="62" spans="1:2" s="40" customFormat="1" x14ac:dyDescent="0.2">
      <c r="A62" s="144"/>
    </row>
    <row r="63" spans="1:2" s="40" customFormat="1" x14ac:dyDescent="0.2">
      <c r="A63" s="144"/>
    </row>
    <row r="64" spans="1:2" s="40" customFormat="1" x14ac:dyDescent="0.2">
      <c r="A64" s="144"/>
    </row>
    <row r="65" spans="1:1" s="40" customFormat="1" x14ac:dyDescent="0.2">
      <c r="A65" s="144"/>
    </row>
    <row r="66" spans="1:1" s="40" customFormat="1" x14ac:dyDescent="0.2">
      <c r="A66" s="144"/>
    </row>
    <row r="67" spans="1:1" s="40" customFormat="1" x14ac:dyDescent="0.2">
      <c r="A67" s="144"/>
    </row>
    <row r="68" spans="1:1" s="40" customFormat="1" x14ac:dyDescent="0.2">
      <c r="A68" s="144"/>
    </row>
    <row r="69" spans="1:1" s="40" customFormat="1" x14ac:dyDescent="0.2">
      <c r="A69" s="144"/>
    </row>
    <row r="70" spans="1:1" s="40" customFormat="1" x14ac:dyDescent="0.2">
      <c r="A70" s="144"/>
    </row>
    <row r="71" spans="1:1" s="40" customFormat="1" x14ac:dyDescent="0.2">
      <c r="A71" s="144"/>
    </row>
    <row r="72" spans="1:1" s="40" customFormat="1" x14ac:dyDescent="0.2">
      <c r="A72" s="144"/>
    </row>
    <row r="73" spans="1:1" s="40" customFormat="1" x14ac:dyDescent="0.2">
      <c r="A73" s="144"/>
    </row>
    <row r="74" spans="1:1" s="40" customFormat="1" x14ac:dyDescent="0.2">
      <c r="A74" s="144"/>
    </row>
    <row r="75" spans="1:1" s="40" customFormat="1" x14ac:dyDescent="0.2">
      <c r="A75" s="144"/>
    </row>
    <row r="76" spans="1:1" s="40" customFormat="1" x14ac:dyDescent="0.2">
      <c r="A76" s="144"/>
    </row>
    <row r="77" spans="1:1" s="40" customFormat="1" x14ac:dyDescent="0.2">
      <c r="A77" s="144"/>
    </row>
    <row r="78" spans="1:1" s="40" customFormat="1" x14ac:dyDescent="0.2">
      <c r="A78" s="144"/>
    </row>
    <row r="79" spans="1:1" s="40" customFormat="1" x14ac:dyDescent="0.2">
      <c r="A79" s="144"/>
    </row>
    <row r="80" spans="1:1" s="40" customFormat="1" x14ac:dyDescent="0.2">
      <c r="A80" s="144"/>
    </row>
    <row r="81" spans="1:1" s="40" customFormat="1" x14ac:dyDescent="0.2">
      <c r="A81" s="144"/>
    </row>
    <row r="82" spans="1:1" s="40" customFormat="1" x14ac:dyDescent="0.2">
      <c r="A82" s="144"/>
    </row>
    <row r="84" spans="1:1" s="40" customFormat="1" x14ac:dyDescent="0.2">
      <c r="A84" s="144"/>
    </row>
    <row r="85" spans="1:1" s="40" customFormat="1" x14ac:dyDescent="0.2">
      <c r="A85" s="144"/>
    </row>
    <row r="86" spans="1:1" s="40" customFormat="1" x14ac:dyDescent="0.2">
      <c r="A86" s="144"/>
    </row>
    <row r="87" spans="1:1" s="40" customFormat="1" x14ac:dyDescent="0.2">
      <c r="A87" s="144"/>
    </row>
    <row r="88" spans="1:1" s="40" customFormat="1" x14ac:dyDescent="0.2">
      <c r="A88" s="144"/>
    </row>
    <row r="90" spans="1:1" s="40" customFormat="1" x14ac:dyDescent="0.2">
      <c r="A90" s="144"/>
    </row>
    <row r="91" spans="1:1" s="40" customFormat="1" x14ac:dyDescent="0.2">
      <c r="A91" s="144"/>
    </row>
    <row r="92" spans="1:1" s="40" customFormat="1" x14ac:dyDescent="0.2">
      <c r="A92" s="144"/>
    </row>
    <row r="93" spans="1:1" s="40" customFormat="1" x14ac:dyDescent="0.2">
      <c r="A93" s="144"/>
    </row>
    <row r="94" spans="1:1" s="40" customFormat="1" x14ac:dyDescent="0.2">
      <c r="A94" s="144"/>
    </row>
    <row r="95" spans="1:1" s="40" customFormat="1" x14ac:dyDescent="0.2">
      <c r="A95" s="144"/>
    </row>
    <row r="96" spans="1:1" s="40" customFormat="1" x14ac:dyDescent="0.2">
      <c r="A96" s="144"/>
    </row>
    <row r="97" spans="1:1" s="40" customFormat="1" x14ac:dyDescent="0.2">
      <c r="A97" s="144"/>
    </row>
    <row r="98" spans="1:1" s="40" customFormat="1" x14ac:dyDescent="0.2">
      <c r="A98" s="144"/>
    </row>
    <row r="99" spans="1:1" s="40" customFormat="1" x14ac:dyDescent="0.2">
      <c r="A99" s="144"/>
    </row>
    <row r="100" spans="1:1" s="40" customFormat="1" x14ac:dyDescent="0.2">
      <c r="A100" s="144"/>
    </row>
    <row r="101" spans="1:1" s="40" customFormat="1" x14ac:dyDescent="0.2">
      <c r="A101" s="144"/>
    </row>
  </sheetData>
  <mergeCells count="4">
    <mergeCell ref="A1:I1"/>
    <mergeCell ref="A3:I3"/>
    <mergeCell ref="I5:I8"/>
    <mergeCell ref="B39:I40"/>
  </mergeCells>
  <phoneticPr fontId="0" type="noConversion"/>
  <printOptions horizontalCentered="1"/>
  <pageMargins left="0.25" right="0.23" top="0.87" bottom="0.56999999999999995" header="0.67" footer="0.5"/>
  <pageSetup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117"/>
  <sheetViews>
    <sheetView topLeftCell="A16" zoomScaleNormal="100" workbookViewId="0">
      <selection activeCell="C64" sqref="C64"/>
    </sheetView>
  </sheetViews>
  <sheetFormatPr defaultColWidth="9.140625" defaultRowHeight="12.75" x14ac:dyDescent="0.2"/>
  <cols>
    <col min="1" max="1" width="14.42578125" style="30" customWidth="1"/>
    <col min="2" max="2" width="12.28515625" style="30" bestFit="1" customWidth="1"/>
    <col min="3" max="3" width="12.28515625" style="41" bestFit="1" customWidth="1"/>
    <col min="4" max="5" width="11.28515625" style="41" bestFit="1" customWidth="1"/>
    <col min="6" max="6" width="12.28515625" style="41" bestFit="1" customWidth="1"/>
    <col min="7" max="7" width="12.7109375" style="41" bestFit="1" customWidth="1"/>
    <col min="8" max="11" width="11.28515625" style="41" bestFit="1" customWidth="1"/>
    <col min="12" max="12" width="11" style="30" bestFit="1" customWidth="1"/>
    <col min="13" max="16384" width="9.140625" style="30"/>
  </cols>
  <sheetData>
    <row r="1" spans="1:16" x14ac:dyDescent="0.2">
      <c r="A1" s="285" t="s">
        <v>139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6" x14ac:dyDescent="0.2">
      <c r="K2" s="98"/>
    </row>
    <row r="3" spans="1:16" x14ac:dyDescent="0.2">
      <c r="A3" s="285" t="s">
        <v>266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6" ht="13.5" thickBot="1" x14ac:dyDescent="0.25">
      <c r="A4" s="23"/>
      <c r="B4" s="34"/>
      <c r="C4" s="86"/>
      <c r="D4" s="86"/>
      <c r="E4" s="86"/>
      <c r="F4" s="86"/>
      <c r="G4" s="86"/>
      <c r="H4" s="86"/>
      <c r="I4" s="86"/>
      <c r="J4" s="86"/>
      <c r="K4" s="86"/>
    </row>
    <row r="5" spans="1:16" ht="13.5" thickTop="1" x14ac:dyDescent="0.2">
      <c r="A5" s="162"/>
      <c r="G5" s="300" t="s">
        <v>88</v>
      </c>
      <c r="H5" s="300"/>
      <c r="I5" s="300"/>
      <c r="J5" s="300"/>
    </row>
    <row r="6" spans="1:16" x14ac:dyDescent="0.2">
      <c r="A6" s="24" t="s">
        <v>37</v>
      </c>
      <c r="B6" s="162" t="s">
        <v>11</v>
      </c>
      <c r="C6" s="164" t="s">
        <v>0</v>
      </c>
      <c r="D6" s="164"/>
      <c r="E6" s="164" t="s">
        <v>5</v>
      </c>
      <c r="F6" s="164"/>
      <c r="G6" s="151" t="s">
        <v>89</v>
      </c>
    </row>
    <row r="7" spans="1:16" x14ac:dyDescent="0.2">
      <c r="A7" s="24" t="s">
        <v>38</v>
      </c>
      <c r="B7" s="162" t="s">
        <v>115</v>
      </c>
      <c r="C7" s="164" t="s">
        <v>1</v>
      </c>
      <c r="D7" s="164" t="s">
        <v>3</v>
      </c>
      <c r="E7" s="164" t="s">
        <v>1</v>
      </c>
      <c r="F7" s="164" t="s">
        <v>7</v>
      </c>
      <c r="G7" s="164" t="s">
        <v>90</v>
      </c>
      <c r="H7" s="164"/>
      <c r="I7" s="164"/>
      <c r="J7" s="164"/>
      <c r="K7" s="99" t="s">
        <v>91</v>
      </c>
    </row>
    <row r="8" spans="1:16" ht="13.5" thickBot="1" x14ac:dyDescent="0.25">
      <c r="A8" s="26" t="s">
        <v>39</v>
      </c>
      <c r="B8" s="152" t="s">
        <v>172</v>
      </c>
      <c r="C8" s="150" t="s">
        <v>2</v>
      </c>
      <c r="D8" s="150" t="s">
        <v>4</v>
      </c>
      <c r="E8" s="150" t="s">
        <v>6</v>
      </c>
      <c r="F8" s="150" t="s">
        <v>8</v>
      </c>
      <c r="G8" s="150" t="s">
        <v>9</v>
      </c>
      <c r="H8" s="100" t="s">
        <v>86</v>
      </c>
      <c r="I8" s="100" t="s">
        <v>87</v>
      </c>
      <c r="J8" s="150" t="s">
        <v>9</v>
      </c>
      <c r="K8" s="100" t="s">
        <v>10</v>
      </c>
    </row>
    <row r="9" spans="1:16" s="195" customFormat="1" x14ac:dyDescent="0.2">
      <c r="A9" s="13" t="s">
        <v>13</v>
      </c>
      <c r="B9" s="67">
        <f t="shared" ref="B9:K9" si="0">SUM(B11:B38)</f>
        <v>66547663.659999996</v>
      </c>
      <c r="C9" s="137">
        <f t="shared" si="0"/>
        <v>13785180.169999996</v>
      </c>
      <c r="D9" s="137">
        <f t="shared" si="0"/>
        <v>7052806.5700000003</v>
      </c>
      <c r="E9" s="137">
        <f t="shared" si="0"/>
        <v>1460481.7199999997</v>
      </c>
      <c r="F9" s="137">
        <f t="shared" si="0"/>
        <v>30821274.73</v>
      </c>
      <c r="G9" s="137">
        <f t="shared" si="0"/>
        <v>13427920.469999999</v>
      </c>
      <c r="H9" s="137">
        <f t="shared" si="0"/>
        <v>0</v>
      </c>
      <c r="I9" s="137">
        <f t="shared" si="0"/>
        <v>5883078.0599999996</v>
      </c>
      <c r="J9" s="137">
        <f t="shared" si="0"/>
        <v>7544842.4100000001</v>
      </c>
      <c r="K9" s="137">
        <f t="shared" si="0"/>
        <v>3426100.84</v>
      </c>
    </row>
    <row r="10" spans="1:16" x14ac:dyDescent="0.2">
      <c r="A10" s="24"/>
      <c r="B10" s="131"/>
      <c r="C10" s="103"/>
      <c r="D10" s="103"/>
      <c r="E10" s="103"/>
      <c r="F10" s="103"/>
      <c r="G10" s="103"/>
      <c r="H10" s="124"/>
      <c r="I10" s="124"/>
      <c r="J10" s="124"/>
      <c r="K10" s="124"/>
    </row>
    <row r="11" spans="1:16" x14ac:dyDescent="0.2">
      <c r="A11" s="24" t="s">
        <v>14</v>
      </c>
      <c r="B11" s="38">
        <f>SUM(C11:G11)</f>
        <v>100388.1</v>
      </c>
      <c r="C11" s="38">
        <v>0</v>
      </c>
      <c r="D11" s="231">
        <v>0</v>
      </c>
      <c r="E11" s="38">
        <v>0</v>
      </c>
      <c r="F11" s="230">
        <v>100388.1</v>
      </c>
      <c r="G11" s="38">
        <f>SUM(H11:J11)</f>
        <v>0</v>
      </c>
      <c r="H11" s="38">
        <v>0</v>
      </c>
      <c r="I11" s="38">
        <v>0</v>
      </c>
      <c r="J11" s="38">
        <v>0</v>
      </c>
      <c r="K11" s="38">
        <v>154611.9</v>
      </c>
    </row>
    <row r="12" spans="1:16" x14ac:dyDescent="0.2">
      <c r="A12" s="24" t="s">
        <v>15</v>
      </c>
      <c r="B12" s="38">
        <f t="shared" ref="B12:B38" si="1">SUM(C12:G12)</f>
        <v>5891827.79</v>
      </c>
      <c r="C12" s="38">
        <v>3337646.34</v>
      </c>
      <c r="D12" s="231">
        <v>1520145.7999999998</v>
      </c>
      <c r="E12" s="38">
        <v>950256.77</v>
      </c>
      <c r="F12" s="230">
        <v>5065.88</v>
      </c>
      <c r="G12" s="38">
        <f t="shared" ref="G12:G38" si="2">SUM(H12:J12)</f>
        <v>78713</v>
      </c>
      <c r="H12" s="38">
        <v>0</v>
      </c>
      <c r="I12" s="38">
        <v>0</v>
      </c>
      <c r="J12" s="38">
        <v>78713</v>
      </c>
      <c r="K12" s="38">
        <v>0</v>
      </c>
    </row>
    <row r="13" spans="1:16" x14ac:dyDescent="0.2">
      <c r="A13" s="30" t="s">
        <v>16</v>
      </c>
      <c r="B13" s="38">
        <f t="shared" si="1"/>
        <v>30773500.09</v>
      </c>
      <c r="C13" s="38">
        <v>1381598.77</v>
      </c>
      <c r="D13" s="231">
        <v>-289408.40000000002</v>
      </c>
      <c r="E13" s="38">
        <v>21155.29</v>
      </c>
      <c r="F13" s="230">
        <v>29998020.079999998</v>
      </c>
      <c r="G13" s="38">
        <f t="shared" si="2"/>
        <v>-337865.64999999997</v>
      </c>
      <c r="H13" s="38">
        <v>0</v>
      </c>
      <c r="I13" s="38">
        <v>-329177.05</v>
      </c>
      <c r="J13" s="38">
        <v>-8688.6</v>
      </c>
      <c r="K13" s="38">
        <v>0</v>
      </c>
      <c r="L13" s="41"/>
      <c r="M13" s="41"/>
      <c r="N13" s="41"/>
      <c r="O13" s="41"/>
      <c r="P13" s="41"/>
    </row>
    <row r="14" spans="1:16" x14ac:dyDescent="0.2">
      <c r="A14" s="30" t="s">
        <v>17</v>
      </c>
      <c r="B14" s="38">
        <f t="shared" si="1"/>
        <v>4310755</v>
      </c>
      <c r="C14" s="38">
        <v>3352704</v>
      </c>
      <c r="D14" s="231">
        <v>416472</v>
      </c>
      <c r="E14" s="38">
        <v>20093</v>
      </c>
      <c r="F14" s="230">
        <v>80652</v>
      </c>
      <c r="G14" s="38">
        <f t="shared" si="2"/>
        <v>440834</v>
      </c>
      <c r="H14" s="38">
        <v>0</v>
      </c>
      <c r="I14" s="38">
        <v>0</v>
      </c>
      <c r="J14" s="38">
        <v>440834</v>
      </c>
      <c r="K14" s="38">
        <v>0</v>
      </c>
    </row>
    <row r="15" spans="1:16" x14ac:dyDescent="0.2">
      <c r="A15" s="30" t="s">
        <v>18</v>
      </c>
      <c r="B15" s="38">
        <f t="shared" si="1"/>
        <v>2149030.04</v>
      </c>
      <c r="C15" s="38">
        <v>244536</v>
      </c>
      <c r="D15" s="231">
        <v>130625.2</v>
      </c>
      <c r="E15" s="38">
        <v>719.35</v>
      </c>
      <c r="F15" s="230">
        <v>1312.36</v>
      </c>
      <c r="G15" s="38">
        <f t="shared" si="2"/>
        <v>1771837.13</v>
      </c>
      <c r="H15" s="38">
        <v>0</v>
      </c>
      <c r="I15" s="38">
        <v>1771837.13</v>
      </c>
      <c r="J15" s="38">
        <v>0</v>
      </c>
      <c r="K15" s="38">
        <v>0</v>
      </c>
    </row>
    <row r="16" spans="1:16" x14ac:dyDescent="0.2">
      <c r="B16" s="38"/>
      <c r="C16" s="38">
        <v>0</v>
      </c>
      <c r="D16" s="231">
        <v>0</v>
      </c>
      <c r="E16" s="38">
        <v>0</v>
      </c>
      <c r="F16" s="230">
        <v>0</v>
      </c>
      <c r="G16" s="38"/>
      <c r="H16" s="38"/>
      <c r="I16" s="38">
        <v>0</v>
      </c>
      <c r="J16" s="38">
        <v>0</v>
      </c>
      <c r="K16" s="38">
        <v>0</v>
      </c>
    </row>
    <row r="17" spans="1:11" x14ac:dyDescent="0.2">
      <c r="A17" s="30" t="s">
        <v>19</v>
      </c>
      <c r="B17" s="38">
        <f t="shared" si="1"/>
        <v>332843.53000000003</v>
      </c>
      <c r="C17" s="38">
        <v>0</v>
      </c>
      <c r="D17" s="231">
        <v>0</v>
      </c>
      <c r="E17" s="38">
        <v>0</v>
      </c>
      <c r="F17" s="230">
        <v>0</v>
      </c>
      <c r="G17" s="38">
        <f t="shared" si="2"/>
        <v>332843.53000000003</v>
      </c>
      <c r="H17" s="38">
        <v>0</v>
      </c>
      <c r="I17" s="38">
        <v>282940.45</v>
      </c>
      <c r="J17" s="38">
        <v>49903.079999999994</v>
      </c>
      <c r="K17" s="38">
        <v>0</v>
      </c>
    </row>
    <row r="18" spans="1:11" x14ac:dyDescent="0.2">
      <c r="A18" s="30" t="s">
        <v>20</v>
      </c>
      <c r="B18" s="38">
        <f t="shared" si="1"/>
        <v>787585.41</v>
      </c>
      <c r="C18" s="38">
        <v>690975.78</v>
      </c>
      <c r="D18" s="231">
        <v>83732.55</v>
      </c>
      <c r="E18" s="38">
        <v>4186.62</v>
      </c>
      <c r="F18" s="230">
        <v>8690.4600000000009</v>
      </c>
      <c r="G18" s="38">
        <f t="shared" si="2"/>
        <v>0</v>
      </c>
      <c r="H18" s="38">
        <v>0</v>
      </c>
      <c r="I18" s="38">
        <v>0</v>
      </c>
      <c r="J18" s="38">
        <v>0</v>
      </c>
      <c r="K18" s="38">
        <v>0</v>
      </c>
    </row>
    <row r="19" spans="1:11" x14ac:dyDescent="0.2">
      <c r="A19" s="30" t="s">
        <v>21</v>
      </c>
      <c r="B19" s="38">
        <f t="shared" si="1"/>
        <v>1364739.76</v>
      </c>
      <c r="C19" s="38">
        <v>295660</v>
      </c>
      <c r="D19" s="231">
        <v>170553.88</v>
      </c>
      <c r="E19" s="38">
        <v>275.2</v>
      </c>
      <c r="F19" s="230">
        <v>4365.6000000000004</v>
      </c>
      <c r="G19" s="38">
        <f t="shared" si="2"/>
        <v>893885.08</v>
      </c>
      <c r="H19" s="38">
        <v>0</v>
      </c>
      <c r="I19" s="38">
        <v>0</v>
      </c>
      <c r="J19" s="38">
        <v>893885.08</v>
      </c>
      <c r="K19" s="38">
        <v>0</v>
      </c>
    </row>
    <row r="20" spans="1:11" x14ac:dyDescent="0.2">
      <c r="A20" s="30" t="s">
        <v>22</v>
      </c>
      <c r="B20" s="38">
        <f t="shared" si="1"/>
        <v>6494840.5</v>
      </c>
      <c r="C20" s="38">
        <v>623085.01</v>
      </c>
      <c r="D20" s="231">
        <v>2022411.8</v>
      </c>
      <c r="E20" s="38">
        <v>3363.32</v>
      </c>
      <c r="F20" s="230">
        <v>5954.12</v>
      </c>
      <c r="G20" s="38">
        <f t="shared" si="2"/>
        <v>3840026.25</v>
      </c>
      <c r="H20" s="38">
        <v>0</v>
      </c>
      <c r="I20" s="38">
        <v>0</v>
      </c>
      <c r="J20" s="38">
        <v>3840026.25</v>
      </c>
      <c r="K20" s="38">
        <v>0</v>
      </c>
    </row>
    <row r="21" spans="1:11" x14ac:dyDescent="0.2">
      <c r="A21" s="30" t="s">
        <v>23</v>
      </c>
      <c r="B21" s="38">
        <f t="shared" si="1"/>
        <v>55911.61</v>
      </c>
      <c r="C21" s="38">
        <v>53982.9</v>
      </c>
      <c r="D21" s="231">
        <v>0</v>
      </c>
      <c r="E21" s="38">
        <v>1715.37</v>
      </c>
      <c r="F21" s="230">
        <v>213.34</v>
      </c>
      <c r="G21" s="38">
        <f t="shared" si="2"/>
        <v>0</v>
      </c>
      <c r="H21" s="38">
        <v>0</v>
      </c>
      <c r="I21" s="38">
        <v>0</v>
      </c>
      <c r="J21" s="38">
        <v>0</v>
      </c>
      <c r="K21" s="38">
        <v>0</v>
      </c>
    </row>
    <row r="22" spans="1:11" x14ac:dyDescent="0.2">
      <c r="B22" s="38"/>
      <c r="C22" s="38">
        <v>0</v>
      </c>
      <c r="D22" s="231">
        <v>0</v>
      </c>
      <c r="E22" s="38">
        <v>0</v>
      </c>
      <c r="F22" s="230">
        <v>0</v>
      </c>
      <c r="G22" s="38"/>
      <c r="H22" s="38"/>
      <c r="I22" s="38">
        <v>0</v>
      </c>
      <c r="J22" s="38">
        <v>0</v>
      </c>
      <c r="K22" s="38">
        <v>0</v>
      </c>
    </row>
    <row r="23" spans="1:11" x14ac:dyDescent="0.2">
      <c r="A23" s="30" t="s">
        <v>24</v>
      </c>
      <c r="B23" s="38">
        <f t="shared" si="1"/>
        <v>1596435.4900000002</v>
      </c>
      <c r="C23" s="38">
        <v>993557.09000000008</v>
      </c>
      <c r="D23" s="231">
        <v>537667.44000000006</v>
      </c>
      <c r="E23" s="38">
        <v>13106.99</v>
      </c>
      <c r="F23" s="230">
        <v>28809.05</v>
      </c>
      <c r="G23" s="38">
        <f t="shared" si="2"/>
        <v>23294.92</v>
      </c>
      <c r="H23" s="38">
        <v>0</v>
      </c>
      <c r="I23" s="38">
        <v>16430</v>
      </c>
      <c r="J23" s="38">
        <v>6864.92</v>
      </c>
      <c r="K23" s="38">
        <v>298559.94</v>
      </c>
    </row>
    <row r="24" spans="1:11" x14ac:dyDescent="0.2">
      <c r="A24" s="30" t="s">
        <v>25</v>
      </c>
      <c r="B24" s="38">
        <f t="shared" si="1"/>
        <v>397602.56</v>
      </c>
      <c r="C24" s="38">
        <v>0</v>
      </c>
      <c r="D24" s="231">
        <v>397602.56</v>
      </c>
      <c r="E24" s="38">
        <v>0</v>
      </c>
      <c r="F24" s="230">
        <v>0</v>
      </c>
      <c r="G24" s="38">
        <f t="shared" si="2"/>
        <v>0</v>
      </c>
      <c r="H24" s="38">
        <v>0</v>
      </c>
      <c r="I24" s="38">
        <v>0</v>
      </c>
      <c r="J24" s="38">
        <v>0</v>
      </c>
      <c r="K24" s="38">
        <v>0</v>
      </c>
    </row>
    <row r="25" spans="1:11" x14ac:dyDescent="0.2">
      <c r="A25" s="30" t="s">
        <v>26</v>
      </c>
      <c r="B25" s="38">
        <f t="shared" si="1"/>
        <v>796514.05999999994</v>
      </c>
      <c r="C25" s="38">
        <v>0</v>
      </c>
      <c r="D25" s="231">
        <v>236571.81999999998</v>
      </c>
      <c r="E25" s="38">
        <v>0</v>
      </c>
      <c r="F25" s="230">
        <v>559942.24</v>
      </c>
      <c r="G25" s="38">
        <f t="shared" si="2"/>
        <v>0</v>
      </c>
      <c r="H25" s="38">
        <v>0</v>
      </c>
      <c r="I25" s="38">
        <v>0</v>
      </c>
      <c r="J25" s="38">
        <v>0</v>
      </c>
      <c r="K25" s="38">
        <v>0</v>
      </c>
    </row>
    <row r="26" spans="1:11" x14ac:dyDescent="0.2">
      <c r="A26" s="30" t="s">
        <v>27</v>
      </c>
      <c r="B26" s="38">
        <f t="shared" si="1"/>
        <v>890472</v>
      </c>
      <c r="C26" s="38">
        <v>815252</v>
      </c>
      <c r="D26" s="231">
        <v>53307</v>
      </c>
      <c r="E26" s="38">
        <v>8001</v>
      </c>
      <c r="F26" s="230">
        <v>13912</v>
      </c>
      <c r="G26" s="38">
        <f t="shared" si="2"/>
        <v>0</v>
      </c>
      <c r="H26" s="38">
        <v>0</v>
      </c>
      <c r="I26" s="38">
        <v>0</v>
      </c>
      <c r="J26" s="38">
        <v>0</v>
      </c>
      <c r="K26" s="38">
        <v>0</v>
      </c>
    </row>
    <row r="27" spans="1:11" x14ac:dyDescent="0.2">
      <c r="A27" s="30" t="s">
        <v>28</v>
      </c>
      <c r="B27" s="38">
        <f t="shared" si="1"/>
        <v>47673.97</v>
      </c>
      <c r="C27" s="38">
        <v>0</v>
      </c>
      <c r="D27" s="231">
        <v>13360</v>
      </c>
      <c r="E27" s="38">
        <v>0</v>
      </c>
      <c r="F27" s="230">
        <v>0</v>
      </c>
      <c r="G27" s="38">
        <f t="shared" si="2"/>
        <v>34313.97</v>
      </c>
      <c r="H27" s="38">
        <v>0</v>
      </c>
      <c r="I27" s="38">
        <v>0</v>
      </c>
      <c r="J27" s="38">
        <v>34313.97</v>
      </c>
      <c r="K27" s="38">
        <v>0</v>
      </c>
    </row>
    <row r="28" spans="1:11" x14ac:dyDescent="0.2">
      <c r="B28" s="38"/>
      <c r="C28" s="38">
        <v>0</v>
      </c>
      <c r="D28" s="231">
        <v>0</v>
      </c>
      <c r="E28" s="38">
        <v>0</v>
      </c>
      <c r="F28" s="230">
        <v>0</v>
      </c>
      <c r="G28" s="38"/>
      <c r="H28" s="38"/>
      <c r="I28" s="38">
        <v>0</v>
      </c>
      <c r="J28" s="38">
        <v>0</v>
      </c>
      <c r="K28" s="38">
        <v>0</v>
      </c>
    </row>
    <row r="29" spans="1:11" x14ac:dyDescent="0.2">
      <c r="A29" s="36" t="s">
        <v>146</v>
      </c>
      <c r="B29" s="38">
        <f t="shared" si="1"/>
        <v>0</v>
      </c>
      <c r="C29" s="38">
        <v>0</v>
      </c>
      <c r="D29" s="38">
        <v>0</v>
      </c>
      <c r="E29" s="38">
        <v>0</v>
      </c>
      <c r="F29" s="230">
        <v>0</v>
      </c>
      <c r="G29" s="38">
        <f t="shared" si="2"/>
        <v>0</v>
      </c>
      <c r="H29" s="38">
        <v>0</v>
      </c>
      <c r="I29" s="38">
        <v>0</v>
      </c>
      <c r="J29" s="38">
        <v>0</v>
      </c>
      <c r="K29" s="38">
        <v>0</v>
      </c>
    </row>
    <row r="30" spans="1:11" x14ac:dyDescent="0.2">
      <c r="A30" s="30" t="s">
        <v>29</v>
      </c>
      <c r="B30" s="38">
        <f t="shared" si="1"/>
        <v>138181.41999999998</v>
      </c>
      <c r="C30" s="38">
        <v>0</v>
      </c>
      <c r="D30" s="38">
        <v>0</v>
      </c>
      <c r="E30" s="38">
        <v>6500.06</v>
      </c>
      <c r="F30" s="230">
        <v>0</v>
      </c>
      <c r="G30" s="38">
        <f t="shared" si="2"/>
        <v>131681.35999999999</v>
      </c>
      <c r="H30" s="38">
        <v>0</v>
      </c>
      <c r="I30" s="38">
        <v>0</v>
      </c>
      <c r="J30" s="38">
        <v>131681.35999999999</v>
      </c>
      <c r="K30" s="38">
        <v>0</v>
      </c>
    </row>
    <row r="31" spans="1:11" x14ac:dyDescent="0.2">
      <c r="A31" s="30" t="s">
        <v>30</v>
      </c>
      <c r="B31" s="38">
        <f t="shared" si="1"/>
        <v>0</v>
      </c>
      <c r="C31" s="38">
        <v>0</v>
      </c>
      <c r="D31" s="38">
        <v>0</v>
      </c>
      <c r="E31" s="38">
        <v>0</v>
      </c>
      <c r="F31" s="230">
        <v>0</v>
      </c>
      <c r="G31" s="38">
        <f t="shared" si="2"/>
        <v>0</v>
      </c>
      <c r="H31" s="38">
        <v>0</v>
      </c>
      <c r="I31" s="38">
        <v>0</v>
      </c>
      <c r="J31" s="38">
        <v>0</v>
      </c>
      <c r="K31" s="38">
        <v>0</v>
      </c>
    </row>
    <row r="32" spans="1:11" x14ac:dyDescent="0.2">
      <c r="A32" s="30" t="s">
        <v>31</v>
      </c>
      <c r="B32" s="38">
        <f t="shared" si="1"/>
        <v>783668.04</v>
      </c>
      <c r="C32" s="38">
        <v>721503.36</v>
      </c>
      <c r="D32" s="231">
        <v>43093.68</v>
      </c>
      <c r="E32" s="38">
        <v>17580.95</v>
      </c>
      <c r="F32" s="230">
        <v>1490.05</v>
      </c>
      <c r="G32" s="38">
        <f t="shared" si="2"/>
        <v>0</v>
      </c>
      <c r="H32" s="38">
        <v>0</v>
      </c>
      <c r="I32" s="38">
        <v>0</v>
      </c>
      <c r="J32" s="38">
        <v>0</v>
      </c>
      <c r="K32" s="38">
        <v>2972929</v>
      </c>
    </row>
    <row r="33" spans="1:12" x14ac:dyDescent="0.2">
      <c r="A33" s="30" t="s">
        <v>32</v>
      </c>
      <c r="B33" s="38">
        <f t="shared" si="1"/>
        <v>136749.57000000004</v>
      </c>
      <c r="C33" s="38">
        <v>0</v>
      </c>
      <c r="D33" s="231">
        <v>0</v>
      </c>
      <c r="E33" s="38">
        <v>0</v>
      </c>
      <c r="F33" s="230">
        <v>1117.95</v>
      </c>
      <c r="G33" s="38">
        <f t="shared" si="2"/>
        <v>135631.62000000002</v>
      </c>
      <c r="H33" s="38">
        <v>0</v>
      </c>
      <c r="I33" s="38">
        <v>134632.23000000001</v>
      </c>
      <c r="J33" s="38">
        <v>999.39</v>
      </c>
      <c r="K33" s="38">
        <v>0</v>
      </c>
    </row>
    <row r="34" spans="1:12" x14ac:dyDescent="0.2">
      <c r="B34" s="38"/>
      <c r="C34" s="38">
        <v>0</v>
      </c>
      <c r="D34" s="231">
        <v>0</v>
      </c>
      <c r="E34" s="38">
        <v>0</v>
      </c>
      <c r="F34" s="230">
        <v>0</v>
      </c>
      <c r="G34" s="38"/>
      <c r="H34" s="38"/>
      <c r="I34" s="38">
        <v>0</v>
      </c>
      <c r="J34" s="38">
        <v>0</v>
      </c>
      <c r="K34" s="38">
        <v>0</v>
      </c>
    </row>
    <row r="35" spans="1:12" x14ac:dyDescent="0.2">
      <c r="A35" s="30" t="s">
        <v>33</v>
      </c>
      <c r="B35" s="38">
        <f t="shared" si="1"/>
        <v>0</v>
      </c>
      <c r="C35" s="38">
        <v>0</v>
      </c>
      <c r="D35" s="231">
        <v>0</v>
      </c>
      <c r="E35" s="38">
        <v>0</v>
      </c>
      <c r="F35" s="230">
        <v>0</v>
      </c>
      <c r="G35" s="38">
        <f t="shared" si="2"/>
        <v>0</v>
      </c>
      <c r="H35" s="38">
        <v>0</v>
      </c>
      <c r="I35" s="38">
        <v>0</v>
      </c>
      <c r="J35" s="38">
        <v>0</v>
      </c>
      <c r="K35" s="38">
        <v>0</v>
      </c>
    </row>
    <row r="36" spans="1:12" x14ac:dyDescent="0.2">
      <c r="A36" s="30" t="s">
        <v>34</v>
      </c>
      <c r="B36" s="38">
        <f t="shared" si="1"/>
        <v>456349.69000000006</v>
      </c>
      <c r="C36" s="38">
        <v>424878.78</v>
      </c>
      <c r="D36" s="231">
        <v>42072.75</v>
      </c>
      <c r="E36" s="38">
        <v>14199.13</v>
      </c>
      <c r="F36" s="230">
        <v>486.45</v>
      </c>
      <c r="G36" s="38">
        <f t="shared" si="2"/>
        <v>-25287.42</v>
      </c>
      <c r="H36" s="38">
        <v>0</v>
      </c>
      <c r="I36" s="38">
        <v>0</v>
      </c>
      <c r="J36" s="38">
        <v>-25287.42</v>
      </c>
      <c r="K36" s="38">
        <v>0</v>
      </c>
    </row>
    <row r="37" spans="1:12" x14ac:dyDescent="0.2">
      <c r="A37" s="30" t="s">
        <v>35</v>
      </c>
      <c r="B37" s="38">
        <f t="shared" si="1"/>
        <v>8763393.1899999995</v>
      </c>
      <c r="C37" s="38">
        <v>743871.28</v>
      </c>
      <c r="D37" s="231">
        <v>1624801.25</v>
      </c>
      <c r="E37" s="38">
        <v>357435.43</v>
      </c>
      <c r="F37" s="230">
        <v>10855.05</v>
      </c>
      <c r="G37" s="38">
        <f t="shared" si="2"/>
        <v>6026430.1799999997</v>
      </c>
      <c r="H37" s="38">
        <v>0</v>
      </c>
      <c r="I37" s="38">
        <v>3996135.54</v>
      </c>
      <c r="J37" s="38">
        <v>2030294.64</v>
      </c>
      <c r="K37" s="38">
        <v>0</v>
      </c>
    </row>
    <row r="38" spans="1:12" x14ac:dyDescent="0.2">
      <c r="A38" s="32" t="s">
        <v>36</v>
      </c>
      <c r="B38" s="33">
        <f t="shared" si="1"/>
        <v>279201.83999999997</v>
      </c>
      <c r="C38" s="33">
        <v>105928.86</v>
      </c>
      <c r="D38" s="232">
        <v>49797.24</v>
      </c>
      <c r="E38" s="33">
        <v>41893.24</v>
      </c>
      <c r="F38" s="134">
        <v>0</v>
      </c>
      <c r="G38" s="33">
        <f t="shared" si="2"/>
        <v>81582.5</v>
      </c>
      <c r="H38" s="33">
        <v>0</v>
      </c>
      <c r="I38" s="33">
        <v>10279.76</v>
      </c>
      <c r="J38" s="33">
        <v>71302.740000000005</v>
      </c>
      <c r="K38" s="33">
        <v>0</v>
      </c>
    </row>
    <row r="39" spans="1:12" x14ac:dyDescent="0.2">
      <c r="A39" s="30" t="s">
        <v>119</v>
      </c>
    </row>
    <row r="40" spans="1:12" x14ac:dyDescent="0.2">
      <c r="A40" s="30" t="s">
        <v>173</v>
      </c>
    </row>
    <row r="41" spans="1:12" x14ac:dyDescent="0.2">
      <c r="C41" s="101"/>
      <c r="D41" s="101"/>
      <c r="E41" s="101"/>
      <c r="F41" s="101"/>
      <c r="G41" s="102"/>
    </row>
    <row r="42" spans="1:12" x14ac:dyDescent="0.2">
      <c r="A42" s="144"/>
      <c r="B42" s="144"/>
      <c r="C42" s="144"/>
      <c r="D42" s="144"/>
      <c r="E42" s="144"/>
      <c r="F42" s="144"/>
      <c r="K42" s="40"/>
      <c r="L42" s="144"/>
    </row>
    <row r="43" spans="1:12" x14ac:dyDescent="0.2">
      <c r="A43" s="144"/>
      <c r="B43" s="144"/>
      <c r="C43" s="144"/>
      <c r="D43" s="144"/>
      <c r="E43" s="144"/>
      <c r="F43" s="144"/>
      <c r="K43" s="40"/>
      <c r="L43" s="144"/>
    </row>
    <row r="44" spans="1:12" x14ac:dyDescent="0.2">
      <c r="A44" s="144"/>
      <c r="B44" s="144"/>
      <c r="C44" s="144"/>
      <c r="D44" s="144"/>
      <c r="E44" s="144"/>
      <c r="F44" s="144"/>
      <c r="G44" s="40"/>
      <c r="H44" s="40"/>
      <c r="I44" s="40"/>
      <c r="J44" s="40"/>
      <c r="K44" s="40"/>
      <c r="L44" s="144"/>
    </row>
    <row r="45" spans="1:12" x14ac:dyDescent="0.2">
      <c r="A45" s="144"/>
      <c r="B45" s="144"/>
      <c r="C45" s="144"/>
      <c r="D45" s="144"/>
      <c r="E45" s="144"/>
      <c r="F45" s="144"/>
      <c r="G45" s="196"/>
      <c r="H45" s="40"/>
      <c r="I45" s="40"/>
      <c r="J45" s="40"/>
      <c r="K45" s="40"/>
      <c r="L45" s="144"/>
    </row>
    <row r="46" spans="1:12" x14ac:dyDescent="0.2">
      <c r="A46" s="144"/>
      <c r="B46" s="144"/>
      <c r="C46" s="144"/>
      <c r="D46" s="144"/>
      <c r="E46" s="144"/>
      <c r="F46" s="144"/>
      <c r="G46" s="196"/>
      <c r="H46" s="40"/>
      <c r="I46" s="40"/>
      <c r="J46" s="40"/>
      <c r="K46" s="40"/>
      <c r="L46" s="144"/>
    </row>
    <row r="47" spans="1:12" x14ac:dyDescent="0.2">
      <c r="A47" s="144"/>
      <c r="B47" s="242"/>
      <c r="C47" s="40"/>
      <c r="D47" s="144"/>
      <c r="E47" s="144"/>
      <c r="F47" s="144"/>
      <c r="G47" s="196"/>
      <c r="H47" s="40"/>
      <c r="I47" s="40"/>
      <c r="J47" s="40"/>
      <c r="K47" s="40"/>
      <c r="L47" s="144"/>
    </row>
    <row r="48" spans="1:12" x14ac:dyDescent="0.2">
      <c r="A48" s="144"/>
      <c r="B48" s="243"/>
      <c r="C48" s="144"/>
      <c r="D48" s="144"/>
      <c r="E48" s="144"/>
      <c r="F48" s="144"/>
      <c r="G48" s="196"/>
      <c r="H48" s="40"/>
      <c r="I48" s="40"/>
      <c r="J48" s="40"/>
      <c r="K48" s="40"/>
      <c r="L48" s="144"/>
    </row>
    <row r="49" spans="1:12" x14ac:dyDescent="0.2">
      <c r="A49" s="144"/>
      <c r="B49" s="243"/>
      <c r="C49" s="144"/>
      <c r="D49" s="144"/>
      <c r="E49" s="144"/>
      <c r="F49" s="144"/>
      <c r="G49" s="40"/>
      <c r="H49" s="40"/>
      <c r="I49" s="40"/>
      <c r="J49" s="40"/>
      <c r="K49" s="40"/>
      <c r="L49" s="144"/>
    </row>
    <row r="50" spans="1:12" x14ac:dyDescent="0.2">
      <c r="A50" s="144"/>
      <c r="B50" s="243"/>
      <c r="C50" s="40"/>
      <c r="D50" s="40"/>
      <c r="E50" s="40"/>
      <c r="F50" s="40"/>
      <c r="G50" s="196"/>
      <c r="H50" s="40"/>
      <c r="I50" s="40"/>
      <c r="J50" s="40"/>
      <c r="K50" s="40"/>
      <c r="L50" s="144"/>
    </row>
    <row r="51" spans="1:12" x14ac:dyDescent="0.2">
      <c r="A51" s="144"/>
      <c r="B51" s="243"/>
      <c r="C51" s="40"/>
      <c r="D51" s="40"/>
      <c r="E51" s="40"/>
      <c r="F51" s="40"/>
      <c r="G51" s="196"/>
      <c r="H51" s="40"/>
      <c r="I51" s="40"/>
      <c r="J51" s="40"/>
      <c r="K51" s="40"/>
      <c r="L51" s="144"/>
    </row>
    <row r="52" spans="1:12" x14ac:dyDescent="0.2">
      <c r="A52" s="144"/>
      <c r="B52" s="243"/>
      <c r="C52" s="40"/>
      <c r="D52" s="40"/>
      <c r="E52" s="40"/>
      <c r="F52" s="40"/>
      <c r="G52" s="196"/>
      <c r="H52" s="40"/>
      <c r="I52" s="40"/>
      <c r="J52" s="40"/>
      <c r="K52" s="40"/>
      <c r="L52" s="144"/>
    </row>
    <row r="53" spans="1:12" x14ac:dyDescent="0.2">
      <c r="A53" s="144"/>
      <c r="B53" s="243"/>
      <c r="C53" s="144"/>
      <c r="D53" s="144"/>
      <c r="E53" s="144"/>
      <c r="F53" s="144"/>
      <c r="G53" s="196"/>
      <c r="H53" s="40"/>
      <c r="I53" s="40"/>
      <c r="J53" s="40"/>
      <c r="K53" s="40"/>
      <c r="L53" s="144"/>
    </row>
    <row r="54" spans="1:12" x14ac:dyDescent="0.2">
      <c r="A54" s="144"/>
      <c r="B54" s="243"/>
      <c r="C54" s="144"/>
      <c r="D54" s="144"/>
      <c r="E54" s="144"/>
      <c r="F54" s="144"/>
      <c r="G54" s="40"/>
      <c r="H54" s="40"/>
      <c r="I54" s="40"/>
      <c r="J54" s="40"/>
      <c r="K54" s="40"/>
      <c r="L54" s="144"/>
    </row>
    <row r="55" spans="1:12" x14ac:dyDescent="0.2">
      <c r="A55" s="144"/>
      <c r="B55" s="243"/>
      <c r="C55" s="144"/>
      <c r="D55" s="144"/>
      <c r="E55" s="144"/>
      <c r="F55" s="144"/>
      <c r="G55" s="40"/>
      <c r="H55" s="40"/>
      <c r="I55" s="40"/>
      <c r="J55" s="40"/>
      <c r="K55" s="40"/>
      <c r="L55" s="144"/>
    </row>
    <row r="56" spans="1:12" x14ac:dyDescent="0.2">
      <c r="A56" s="144"/>
      <c r="B56" s="243"/>
      <c r="C56" s="144"/>
      <c r="D56" s="144"/>
      <c r="E56" s="144"/>
      <c r="F56" s="144"/>
      <c r="G56" s="40"/>
      <c r="H56" s="40"/>
      <c r="I56" s="40"/>
      <c r="J56" s="40"/>
      <c r="K56" s="40"/>
      <c r="L56" s="144"/>
    </row>
    <row r="57" spans="1:12" x14ac:dyDescent="0.2">
      <c r="A57" s="144"/>
      <c r="B57" s="243"/>
      <c r="C57" s="144"/>
      <c r="D57" s="144"/>
      <c r="E57" s="144"/>
      <c r="F57" s="144"/>
      <c r="G57" s="40"/>
      <c r="H57" s="40"/>
      <c r="I57" s="40"/>
      <c r="J57" s="40"/>
      <c r="K57" s="40"/>
      <c r="L57" s="144"/>
    </row>
    <row r="58" spans="1:12" x14ac:dyDescent="0.2">
      <c r="A58" s="144"/>
      <c r="B58" s="243"/>
      <c r="C58" s="144"/>
      <c r="D58" s="144"/>
      <c r="E58" s="144"/>
      <c r="F58" s="144"/>
      <c r="G58" s="40"/>
      <c r="H58" s="40"/>
      <c r="I58" s="40"/>
      <c r="J58" s="40"/>
      <c r="K58" s="40"/>
      <c r="L58" s="144"/>
    </row>
    <row r="59" spans="1:12" x14ac:dyDescent="0.2">
      <c r="A59" s="144"/>
      <c r="B59" s="243"/>
      <c r="C59" s="144"/>
      <c r="D59" s="144"/>
      <c r="E59" s="144"/>
      <c r="F59" s="144"/>
      <c r="G59" s="40"/>
      <c r="H59" s="40"/>
      <c r="I59" s="40"/>
      <c r="J59" s="40"/>
      <c r="K59" s="40"/>
      <c r="L59" s="144"/>
    </row>
    <row r="60" spans="1:12" x14ac:dyDescent="0.2">
      <c r="A60" s="144"/>
      <c r="B60" s="243"/>
      <c r="C60" s="144"/>
      <c r="D60" s="144"/>
      <c r="E60" s="144"/>
      <c r="F60" s="144"/>
      <c r="G60" s="40"/>
      <c r="H60" s="40"/>
      <c r="I60" s="40"/>
      <c r="J60" s="40"/>
      <c r="K60" s="40"/>
      <c r="L60" s="144"/>
    </row>
    <row r="61" spans="1:12" x14ac:dyDescent="0.2">
      <c r="A61" s="144"/>
      <c r="B61" s="243"/>
      <c r="C61" s="144"/>
      <c r="D61" s="144"/>
      <c r="E61" s="144"/>
      <c r="F61" s="144"/>
      <c r="G61" s="40"/>
      <c r="H61" s="40"/>
      <c r="I61" s="40"/>
      <c r="J61" s="40"/>
      <c r="K61" s="40"/>
      <c r="L61" s="144"/>
    </row>
    <row r="62" spans="1:12" x14ac:dyDescent="0.2">
      <c r="A62" s="144"/>
      <c r="B62" s="243"/>
      <c r="C62" s="144"/>
      <c r="D62" s="144"/>
      <c r="E62" s="144"/>
      <c r="F62" s="144"/>
      <c r="G62" s="40"/>
      <c r="H62" s="40"/>
      <c r="I62" s="40"/>
      <c r="J62" s="40"/>
      <c r="K62" s="40"/>
      <c r="L62" s="144"/>
    </row>
    <row r="63" spans="1:12" x14ac:dyDescent="0.2">
      <c r="A63" s="144"/>
      <c r="B63" s="243"/>
      <c r="C63" s="144"/>
      <c r="D63" s="144"/>
      <c r="E63" s="144"/>
      <c r="F63" s="144"/>
      <c r="G63" s="40"/>
      <c r="H63" s="40"/>
      <c r="I63" s="40"/>
      <c r="J63" s="40"/>
      <c r="K63" s="40"/>
      <c r="L63" s="144"/>
    </row>
    <row r="64" spans="1:12" x14ac:dyDescent="0.2">
      <c r="A64" s="144"/>
      <c r="B64" s="243"/>
      <c r="C64" s="144"/>
      <c r="D64" s="144"/>
      <c r="E64" s="144"/>
      <c r="F64" s="144"/>
      <c r="G64" s="40"/>
      <c r="H64" s="40"/>
      <c r="I64" s="40"/>
      <c r="J64" s="40"/>
      <c r="K64" s="40"/>
      <c r="L64" s="144"/>
    </row>
    <row r="65" spans="1:12" x14ac:dyDescent="0.2">
      <c r="A65" s="144"/>
      <c r="B65" s="243"/>
      <c r="C65" s="144"/>
      <c r="D65" s="144"/>
      <c r="E65" s="144"/>
      <c r="F65" s="144"/>
      <c r="G65" s="40"/>
      <c r="H65" s="40"/>
      <c r="I65" s="40"/>
      <c r="J65" s="40"/>
      <c r="K65" s="40"/>
      <c r="L65" s="144"/>
    </row>
    <row r="66" spans="1:12" x14ac:dyDescent="0.2">
      <c r="A66" s="144"/>
      <c r="B66" s="243"/>
      <c r="C66" s="144"/>
      <c r="D66" s="144"/>
      <c r="E66" s="144"/>
      <c r="F66" s="144"/>
      <c r="G66" s="40"/>
      <c r="H66" s="40"/>
      <c r="I66" s="40"/>
      <c r="J66" s="40"/>
      <c r="K66" s="40"/>
      <c r="L66" s="144"/>
    </row>
    <row r="67" spans="1:12" x14ac:dyDescent="0.2">
      <c r="A67" s="144"/>
      <c r="B67" s="243"/>
      <c r="C67" s="144"/>
      <c r="D67" s="144"/>
      <c r="E67" s="144"/>
      <c r="F67" s="144"/>
      <c r="G67" s="40"/>
      <c r="H67" s="40"/>
      <c r="I67" s="40"/>
      <c r="J67" s="40"/>
      <c r="K67" s="40"/>
      <c r="L67" s="144"/>
    </row>
    <row r="68" spans="1:12" x14ac:dyDescent="0.2">
      <c r="A68" s="144"/>
      <c r="B68" s="243"/>
      <c r="C68" s="144"/>
      <c r="D68" s="144"/>
      <c r="E68" s="144"/>
      <c r="F68" s="144"/>
      <c r="G68" s="40"/>
      <c r="H68" s="40"/>
      <c r="I68" s="40"/>
      <c r="J68" s="40"/>
      <c r="K68" s="40"/>
      <c r="L68" s="144"/>
    </row>
    <row r="69" spans="1:12" x14ac:dyDescent="0.2">
      <c r="A69" s="144"/>
      <c r="B69" s="243"/>
      <c r="C69" s="144"/>
      <c r="D69" s="144"/>
      <c r="E69" s="144"/>
      <c r="F69" s="144"/>
      <c r="G69" s="40"/>
      <c r="H69" s="40"/>
      <c r="I69" s="40"/>
      <c r="J69" s="40"/>
      <c r="K69" s="40"/>
      <c r="L69" s="144"/>
    </row>
    <row r="70" spans="1:12" x14ac:dyDescent="0.2">
      <c r="A70" s="144"/>
      <c r="B70" s="243"/>
      <c r="C70" s="144"/>
      <c r="D70" s="144"/>
      <c r="E70" s="144"/>
      <c r="F70" s="144"/>
      <c r="G70" s="40"/>
      <c r="H70" s="40"/>
      <c r="I70" s="40"/>
      <c r="J70" s="40"/>
      <c r="K70" s="40"/>
      <c r="L70" s="144"/>
    </row>
    <row r="71" spans="1:12" x14ac:dyDescent="0.2">
      <c r="A71" s="144"/>
      <c r="B71" s="243"/>
      <c r="C71" s="144"/>
      <c r="D71" s="144"/>
      <c r="E71" s="144"/>
      <c r="F71" s="144"/>
      <c r="G71" s="40"/>
      <c r="H71" s="40"/>
      <c r="I71" s="40"/>
      <c r="J71" s="40"/>
      <c r="K71" s="40"/>
      <c r="L71" s="144"/>
    </row>
    <row r="72" spans="1:12" x14ac:dyDescent="0.2">
      <c r="A72" s="144"/>
      <c r="B72" s="243"/>
      <c r="C72" s="144"/>
      <c r="D72" s="144"/>
      <c r="E72" s="144"/>
      <c r="F72" s="144"/>
      <c r="G72" s="40"/>
      <c r="H72" s="40"/>
      <c r="I72" s="40"/>
      <c r="J72" s="40"/>
      <c r="K72" s="40"/>
      <c r="L72" s="144"/>
    </row>
    <row r="73" spans="1:12" x14ac:dyDescent="0.2">
      <c r="A73" s="144"/>
      <c r="B73" s="243"/>
      <c r="C73" s="144"/>
      <c r="D73" s="144"/>
      <c r="E73" s="144"/>
      <c r="F73" s="144"/>
      <c r="G73" s="40"/>
      <c r="H73" s="40"/>
      <c r="I73" s="40"/>
      <c r="J73" s="40"/>
      <c r="K73" s="40"/>
      <c r="L73" s="144"/>
    </row>
    <row r="74" spans="1:12" x14ac:dyDescent="0.2">
      <c r="A74" s="144"/>
      <c r="B74" s="24"/>
      <c r="C74" s="144"/>
      <c r="D74" s="144"/>
      <c r="E74" s="144"/>
      <c r="F74" s="144"/>
      <c r="G74" s="40"/>
      <c r="H74" s="40"/>
      <c r="I74" s="40"/>
      <c r="J74" s="40"/>
      <c r="K74" s="40"/>
      <c r="L74" s="144"/>
    </row>
    <row r="75" spans="1:12" x14ac:dyDescent="0.2">
      <c r="B75" s="144"/>
      <c r="C75" s="144"/>
      <c r="D75" s="144"/>
      <c r="E75" s="144"/>
      <c r="F75" s="144"/>
      <c r="G75" s="40"/>
      <c r="H75" s="40"/>
      <c r="I75" s="40"/>
      <c r="J75" s="40"/>
    </row>
    <row r="76" spans="1:12" x14ac:dyDescent="0.2">
      <c r="A76" s="144"/>
      <c r="B76" s="144"/>
      <c r="C76" s="144"/>
      <c r="D76" s="144"/>
      <c r="E76" s="144"/>
      <c r="F76" s="144"/>
      <c r="G76" s="40"/>
      <c r="H76" s="40"/>
      <c r="I76" s="40"/>
      <c r="J76" s="40"/>
      <c r="K76" s="40"/>
      <c r="L76" s="144"/>
    </row>
    <row r="77" spans="1:12" x14ac:dyDescent="0.2">
      <c r="A77" s="144"/>
      <c r="B77" s="144"/>
      <c r="C77" s="144"/>
      <c r="D77" s="144"/>
      <c r="E77" s="144"/>
      <c r="F77" s="144"/>
      <c r="G77" s="40"/>
      <c r="H77" s="40"/>
      <c r="I77" s="40"/>
      <c r="J77" s="40"/>
      <c r="K77" s="40"/>
      <c r="L77" s="144"/>
    </row>
    <row r="78" spans="1:12" x14ac:dyDescent="0.2">
      <c r="A78" s="144"/>
      <c r="K78" s="40"/>
      <c r="L78" s="144"/>
    </row>
    <row r="79" spans="1:12" x14ac:dyDescent="0.2">
      <c r="A79" s="144"/>
      <c r="B79" s="144"/>
      <c r="C79" s="144"/>
      <c r="D79" s="144"/>
      <c r="E79" s="144"/>
      <c r="F79" s="144"/>
      <c r="G79" s="40"/>
      <c r="H79" s="40"/>
      <c r="I79" s="40"/>
      <c r="J79" s="40"/>
      <c r="K79" s="40"/>
      <c r="L79" s="144"/>
    </row>
    <row r="80" spans="1:12" x14ac:dyDescent="0.2">
      <c r="A80" s="144"/>
      <c r="B80" s="144"/>
      <c r="C80" s="144"/>
      <c r="D80" s="144"/>
      <c r="E80" s="144"/>
      <c r="F80" s="144"/>
      <c r="G80" s="196"/>
      <c r="H80" s="40"/>
      <c r="I80" s="40"/>
      <c r="J80" s="40"/>
      <c r="K80" s="40"/>
      <c r="L80" s="144"/>
    </row>
    <row r="81" spans="1:12" x14ac:dyDescent="0.2">
      <c r="A81" s="144"/>
      <c r="B81" s="144"/>
      <c r="C81" s="144"/>
      <c r="D81" s="144"/>
      <c r="E81" s="144"/>
      <c r="F81" s="144"/>
      <c r="G81" s="196"/>
      <c r="H81" s="40"/>
      <c r="I81" s="40"/>
      <c r="J81" s="40"/>
      <c r="K81" s="40"/>
      <c r="L81" s="144"/>
    </row>
    <row r="82" spans="1:12" x14ac:dyDescent="0.2">
      <c r="A82" s="144"/>
      <c r="B82" s="144"/>
      <c r="C82" s="144"/>
      <c r="D82" s="144"/>
      <c r="E82" s="144"/>
      <c r="F82" s="144"/>
      <c r="G82" s="40"/>
      <c r="H82" s="40"/>
      <c r="I82" s="40"/>
      <c r="J82" s="40"/>
      <c r="K82" s="40"/>
      <c r="L82" s="144"/>
    </row>
    <row r="83" spans="1:12" x14ac:dyDescent="0.2">
      <c r="A83" s="144"/>
      <c r="B83" s="144"/>
      <c r="C83" s="144"/>
      <c r="D83" s="144"/>
      <c r="E83" s="144"/>
      <c r="F83" s="144"/>
      <c r="G83" s="40"/>
      <c r="H83" s="40"/>
      <c r="I83" s="40"/>
      <c r="J83" s="40"/>
      <c r="K83" s="40"/>
      <c r="L83" s="144"/>
    </row>
    <row r="84" spans="1:12" x14ac:dyDescent="0.2">
      <c r="B84" s="144"/>
      <c r="C84" s="144"/>
      <c r="D84" s="144"/>
      <c r="E84" s="144"/>
      <c r="F84" s="144"/>
      <c r="G84" s="40"/>
      <c r="H84" s="40"/>
      <c r="I84" s="40"/>
      <c r="J84" s="40"/>
      <c r="K84" s="30"/>
    </row>
    <row r="85" spans="1:12" x14ac:dyDescent="0.2">
      <c r="A85" s="144"/>
      <c r="B85" s="144"/>
      <c r="C85" s="144"/>
      <c r="D85" s="144"/>
      <c r="E85" s="144"/>
      <c r="F85" s="144"/>
      <c r="G85" s="40"/>
      <c r="H85" s="40"/>
      <c r="I85" s="40"/>
      <c r="J85" s="40"/>
      <c r="K85" s="40"/>
      <c r="L85" s="144"/>
    </row>
    <row r="86" spans="1:12" x14ac:dyDescent="0.2">
      <c r="A86" s="144"/>
      <c r="B86" s="144"/>
      <c r="C86" s="144"/>
      <c r="D86" s="144"/>
      <c r="E86" s="144"/>
      <c r="F86" s="144"/>
      <c r="G86" s="40"/>
      <c r="H86" s="40"/>
      <c r="I86" s="40"/>
      <c r="J86" s="40"/>
      <c r="K86" s="40"/>
      <c r="L86" s="144"/>
    </row>
    <row r="87" spans="1:12" x14ac:dyDescent="0.2">
      <c r="A87" s="144"/>
      <c r="G87" s="40"/>
      <c r="H87" s="40"/>
      <c r="I87" s="40"/>
      <c r="J87" s="40"/>
      <c r="K87" s="40"/>
      <c r="L87" s="144"/>
    </row>
    <row r="88" spans="1:12" x14ac:dyDescent="0.2">
      <c r="A88" s="144"/>
      <c r="B88" s="144"/>
      <c r="C88" s="144"/>
      <c r="D88" s="144"/>
      <c r="E88" s="144"/>
      <c r="F88" s="144"/>
      <c r="G88" s="40"/>
      <c r="H88" s="40"/>
      <c r="I88" s="40"/>
      <c r="J88" s="40"/>
      <c r="K88" s="40"/>
      <c r="L88" s="144"/>
    </row>
    <row r="89" spans="1:12" x14ac:dyDescent="0.2">
      <c r="B89" s="144"/>
      <c r="C89" s="144"/>
      <c r="D89" s="144"/>
      <c r="E89" s="144"/>
      <c r="F89" s="144"/>
      <c r="G89" s="40"/>
      <c r="H89" s="40"/>
      <c r="I89" s="40"/>
      <c r="J89" s="40"/>
    </row>
    <row r="90" spans="1:12" x14ac:dyDescent="0.2">
      <c r="A90" s="144"/>
      <c r="B90" s="144"/>
      <c r="C90" s="144"/>
      <c r="D90" s="144"/>
      <c r="E90" s="144"/>
      <c r="F90" s="144"/>
      <c r="G90" s="40"/>
      <c r="H90" s="40"/>
      <c r="I90" s="40"/>
      <c r="J90" s="40"/>
      <c r="K90" s="40"/>
      <c r="L90" s="144"/>
    </row>
    <row r="91" spans="1:12" x14ac:dyDescent="0.2">
      <c r="A91" s="144"/>
      <c r="B91" s="144"/>
      <c r="C91" s="144"/>
      <c r="D91" s="144"/>
      <c r="E91" s="144"/>
      <c r="F91" s="144"/>
      <c r="G91" s="40"/>
      <c r="H91" s="40"/>
      <c r="I91" s="40"/>
      <c r="J91" s="40"/>
      <c r="K91" s="40"/>
      <c r="L91" s="144"/>
    </row>
    <row r="92" spans="1:12" x14ac:dyDescent="0.2">
      <c r="A92" s="144"/>
      <c r="B92" s="144"/>
      <c r="C92" s="144"/>
      <c r="D92" s="144"/>
      <c r="E92" s="144"/>
      <c r="F92" s="144"/>
      <c r="G92" s="40"/>
      <c r="H92" s="40"/>
      <c r="I92" s="40"/>
      <c r="J92" s="40"/>
      <c r="K92" s="40"/>
      <c r="L92" s="144"/>
    </row>
    <row r="93" spans="1:12" x14ac:dyDescent="0.2">
      <c r="A93" s="144"/>
      <c r="B93" s="144"/>
      <c r="C93" s="144"/>
      <c r="D93" s="144"/>
      <c r="E93" s="144"/>
      <c r="F93" s="144"/>
      <c r="G93" s="196"/>
      <c r="H93" s="40"/>
      <c r="I93" s="40"/>
      <c r="J93" s="40"/>
      <c r="K93" s="40"/>
      <c r="L93" s="144"/>
    </row>
    <row r="94" spans="1:12" x14ac:dyDescent="0.2">
      <c r="A94" s="144"/>
      <c r="B94" s="144"/>
      <c r="C94" s="144"/>
      <c r="D94" s="144"/>
      <c r="E94" s="144"/>
      <c r="F94" s="144"/>
      <c r="G94" s="196"/>
      <c r="H94" s="40"/>
      <c r="I94" s="40"/>
      <c r="J94" s="40"/>
      <c r="K94" s="40"/>
      <c r="L94" s="144"/>
    </row>
    <row r="95" spans="1:12" x14ac:dyDescent="0.2">
      <c r="A95" s="144"/>
      <c r="B95" s="144"/>
      <c r="C95" s="144"/>
      <c r="D95" s="144"/>
      <c r="E95" s="144"/>
      <c r="F95" s="144"/>
      <c r="G95" s="40"/>
      <c r="H95" s="40"/>
      <c r="I95" s="40"/>
      <c r="J95" s="40"/>
      <c r="K95" s="40"/>
      <c r="L95" s="144"/>
    </row>
    <row r="97" spans="2:10" x14ac:dyDescent="0.2">
      <c r="B97" s="144"/>
      <c r="C97" s="144"/>
      <c r="D97" s="144"/>
      <c r="E97" s="144"/>
      <c r="F97" s="144"/>
      <c r="G97" s="40"/>
      <c r="H97" s="40"/>
      <c r="I97" s="40"/>
      <c r="J97" s="40"/>
    </row>
    <row r="98" spans="2:10" x14ac:dyDescent="0.2">
      <c r="B98" s="144"/>
      <c r="C98" s="144"/>
      <c r="D98" s="144"/>
      <c r="E98" s="144"/>
      <c r="F98" s="144"/>
      <c r="G98" s="196"/>
      <c r="H98" s="40"/>
      <c r="I98" s="40"/>
      <c r="J98" s="40"/>
    </row>
    <row r="99" spans="2:10" x14ac:dyDescent="0.2">
      <c r="B99" s="144"/>
      <c r="C99" s="144"/>
      <c r="D99" s="144"/>
      <c r="E99" s="144"/>
      <c r="F99" s="144"/>
      <c r="G99" s="196"/>
      <c r="H99" s="40"/>
      <c r="I99" s="40"/>
      <c r="J99" s="40"/>
    </row>
    <row r="100" spans="2:10" x14ac:dyDescent="0.2">
      <c r="B100" s="144"/>
      <c r="C100" s="144"/>
      <c r="D100" s="144"/>
      <c r="E100" s="144"/>
      <c r="F100" s="144"/>
      <c r="G100" s="196"/>
      <c r="H100" s="40"/>
      <c r="I100" s="40"/>
      <c r="J100" s="40"/>
    </row>
    <row r="101" spans="2:10" x14ac:dyDescent="0.2">
      <c r="B101" s="144"/>
      <c r="C101" s="144"/>
      <c r="D101" s="144"/>
      <c r="E101" s="144"/>
      <c r="F101" s="144"/>
      <c r="G101" s="196"/>
      <c r="H101" s="40"/>
      <c r="I101" s="40"/>
      <c r="J101" s="40"/>
    </row>
    <row r="102" spans="2:10" x14ac:dyDescent="0.2">
      <c r="B102" s="144"/>
      <c r="C102" s="144"/>
      <c r="D102" s="144"/>
      <c r="E102" s="144"/>
      <c r="F102" s="144"/>
      <c r="G102" s="196"/>
      <c r="H102" s="40"/>
      <c r="I102" s="40"/>
      <c r="J102" s="40"/>
    </row>
    <row r="103" spans="2:10" x14ac:dyDescent="0.2">
      <c r="C103" s="30"/>
      <c r="D103" s="30"/>
      <c r="E103" s="30"/>
      <c r="F103" s="30"/>
      <c r="G103" s="196"/>
      <c r="H103" s="40"/>
      <c r="I103" s="40"/>
      <c r="J103" s="40"/>
    </row>
    <row r="104" spans="2:10" x14ac:dyDescent="0.2">
      <c r="C104" s="30"/>
      <c r="D104" s="30"/>
      <c r="E104" s="30"/>
      <c r="F104" s="30"/>
      <c r="G104" s="196"/>
      <c r="H104" s="40"/>
      <c r="I104" s="40"/>
      <c r="J104" s="40"/>
    </row>
    <row r="105" spans="2:10" x14ac:dyDescent="0.2">
      <c r="G105" s="40"/>
      <c r="H105" s="40"/>
      <c r="I105" s="40"/>
      <c r="J105" s="40"/>
    </row>
    <row r="106" spans="2:10" x14ac:dyDescent="0.2">
      <c r="G106" s="40"/>
      <c r="H106" s="40"/>
      <c r="I106" s="40"/>
      <c r="J106" s="40"/>
    </row>
    <row r="107" spans="2:10" x14ac:dyDescent="0.2">
      <c r="G107" s="196"/>
      <c r="H107" s="40"/>
      <c r="I107" s="40"/>
      <c r="J107" s="40"/>
    </row>
    <row r="108" spans="2:10" x14ac:dyDescent="0.2">
      <c r="G108" s="40"/>
      <c r="H108" s="40"/>
      <c r="I108" s="40"/>
      <c r="J108" s="40"/>
    </row>
    <row r="109" spans="2:10" x14ac:dyDescent="0.2">
      <c r="G109" s="40"/>
      <c r="H109" s="40"/>
      <c r="I109" s="40"/>
      <c r="J109" s="40"/>
    </row>
    <row r="110" spans="2:10" x14ac:dyDescent="0.2">
      <c r="G110" s="40"/>
      <c r="H110" s="40"/>
      <c r="I110" s="40"/>
      <c r="J110" s="40"/>
    </row>
    <row r="112" spans="2:10" x14ac:dyDescent="0.2">
      <c r="G112" s="40"/>
      <c r="H112" s="40"/>
      <c r="I112" s="40"/>
      <c r="J112" s="40"/>
    </row>
    <row r="113" spans="7:10" x14ac:dyDescent="0.2">
      <c r="G113" s="40"/>
      <c r="H113" s="40"/>
      <c r="I113" s="40"/>
      <c r="J113" s="40"/>
    </row>
    <row r="114" spans="7:10" x14ac:dyDescent="0.2">
      <c r="G114" s="40"/>
      <c r="H114" s="40"/>
      <c r="I114" s="40"/>
      <c r="J114" s="40"/>
    </row>
    <row r="115" spans="7:10" x14ac:dyDescent="0.2">
      <c r="G115" s="40"/>
      <c r="H115" s="40"/>
      <c r="I115" s="40"/>
      <c r="J115" s="40"/>
    </row>
    <row r="116" spans="7:10" x14ac:dyDescent="0.2">
      <c r="G116" s="40"/>
      <c r="H116" s="40"/>
      <c r="I116" s="40"/>
      <c r="J116" s="40"/>
    </row>
    <row r="117" spans="7:10" x14ac:dyDescent="0.2">
      <c r="G117" s="40"/>
      <c r="H117" s="40"/>
      <c r="I117" s="40"/>
      <c r="J117" s="40"/>
    </row>
  </sheetData>
  <mergeCells count="3">
    <mergeCell ref="G5:J5"/>
    <mergeCell ref="A3:K3"/>
    <mergeCell ref="A1:K1"/>
  </mergeCells>
  <phoneticPr fontId="0" type="noConversion"/>
  <printOptions horizontalCentered="1"/>
  <pageMargins left="0.25" right="0.23" top="0.87" bottom="0.56999999999999995" header="0.67" footer="0.5"/>
  <pageSetup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C127"/>
  <sheetViews>
    <sheetView topLeftCell="K1" zoomScale="90" zoomScaleNormal="90" workbookViewId="0">
      <selection activeCell="O14" sqref="O14"/>
    </sheetView>
  </sheetViews>
  <sheetFormatPr defaultColWidth="9.140625" defaultRowHeight="12.75" x14ac:dyDescent="0.2"/>
  <cols>
    <col min="1" max="1" width="15" style="4" customWidth="1"/>
    <col min="2" max="2" width="14.28515625" style="4" customWidth="1"/>
    <col min="3" max="3" width="14.42578125" style="4" customWidth="1"/>
    <col min="4" max="4" width="13.42578125" style="4" customWidth="1"/>
    <col min="5" max="5" width="10.5703125" style="4" bestFit="1" customWidth="1"/>
    <col min="6" max="6" width="11.85546875" style="4" customWidth="1"/>
    <col min="7" max="7" width="11.140625" style="4" customWidth="1"/>
    <col min="8" max="8" width="12.28515625" style="4" customWidth="1"/>
    <col min="9" max="9" width="14.5703125" style="18" bestFit="1" customWidth="1"/>
    <col min="10" max="10" width="14.5703125" style="4" customWidth="1"/>
    <col min="11" max="11" width="13.140625" style="4" customWidth="1"/>
    <col min="12" max="12" width="12.140625" style="4" bestFit="1" customWidth="1"/>
    <col min="13" max="13" width="1.7109375" style="4" customWidth="1"/>
    <col min="14" max="14" width="13.42578125" style="4" bestFit="1" customWidth="1"/>
    <col min="15" max="15" width="12.42578125" style="4" bestFit="1" customWidth="1"/>
    <col min="16" max="16" width="14.5703125" style="4" bestFit="1" customWidth="1"/>
    <col min="17" max="17" width="15" style="4" customWidth="1"/>
    <col min="18" max="18" width="13.42578125" style="4" customWidth="1"/>
    <col min="19" max="19" width="9.85546875" style="4" bestFit="1" customWidth="1"/>
    <col min="20" max="20" width="14.42578125" style="4" customWidth="1"/>
    <col min="21" max="21" width="12" style="4" customWidth="1"/>
    <col min="22" max="22" width="13.140625" style="4" customWidth="1"/>
    <col min="23" max="23" width="10.7109375" style="4" bestFit="1" customWidth="1"/>
    <col min="24" max="24" width="14.140625" style="4" customWidth="1"/>
    <col min="25" max="25" width="9.140625" style="4"/>
    <col min="26" max="28" width="12.140625" style="4" bestFit="1" customWidth="1"/>
    <col min="29" max="16384" width="9.140625" style="4"/>
  </cols>
  <sheetData>
    <row r="1" spans="1:29" x14ac:dyDescent="0.2">
      <c r="A1" s="267" t="s">
        <v>140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312" t="s">
        <v>201</v>
      </c>
      <c r="P1" s="312"/>
      <c r="Q1" s="312"/>
      <c r="R1" s="312"/>
      <c r="S1" s="312"/>
      <c r="T1" s="312"/>
      <c r="U1" s="312"/>
      <c r="V1" s="312"/>
      <c r="W1" s="312"/>
      <c r="X1" s="312"/>
    </row>
    <row r="3" spans="1:29" s="197" customFormat="1" x14ac:dyDescent="0.2">
      <c r="A3" s="282" t="s">
        <v>267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</row>
    <row r="4" spans="1:29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9" ht="13.5" thickTop="1" x14ac:dyDescent="0.2">
      <c r="A5" s="160"/>
      <c r="B5" s="158" t="s">
        <v>11</v>
      </c>
      <c r="D5" s="321" t="s">
        <v>104</v>
      </c>
      <c r="E5" s="321"/>
      <c r="F5" s="321"/>
      <c r="G5" s="321"/>
      <c r="H5" s="321"/>
      <c r="I5" s="321" t="s">
        <v>59</v>
      </c>
      <c r="J5" s="321"/>
      <c r="K5" s="321"/>
      <c r="L5" s="321"/>
      <c r="M5" s="321"/>
      <c r="N5" s="321"/>
      <c r="O5" s="321" t="s">
        <v>70</v>
      </c>
      <c r="P5" s="321"/>
      <c r="Q5" s="321"/>
      <c r="R5" s="321"/>
      <c r="S5" s="321"/>
      <c r="T5" s="321"/>
      <c r="U5" s="160"/>
      <c r="V5" s="5"/>
      <c r="W5" s="5"/>
      <c r="X5" s="160"/>
    </row>
    <row r="6" spans="1:29" x14ac:dyDescent="0.2">
      <c r="A6" s="8" t="s">
        <v>37</v>
      </c>
      <c r="B6" s="158" t="s">
        <v>106</v>
      </c>
      <c r="C6" s="158" t="s">
        <v>0</v>
      </c>
      <c r="D6" s="158" t="s">
        <v>11</v>
      </c>
      <c r="E6" s="158"/>
      <c r="F6" s="158" t="s">
        <v>105</v>
      </c>
      <c r="H6" s="158"/>
      <c r="I6" s="158" t="s">
        <v>11</v>
      </c>
      <c r="J6" s="158"/>
      <c r="K6" s="158"/>
      <c r="L6" s="158"/>
      <c r="M6" s="264"/>
      <c r="N6" s="158"/>
      <c r="O6" s="158" t="s">
        <v>7</v>
      </c>
      <c r="P6" s="158"/>
      <c r="Q6" s="158"/>
      <c r="R6" s="158" t="s">
        <v>7</v>
      </c>
      <c r="S6" s="158"/>
      <c r="T6" s="198" t="s">
        <v>7</v>
      </c>
      <c r="U6" s="158"/>
      <c r="X6" s="158" t="s">
        <v>183</v>
      </c>
    </row>
    <row r="7" spans="1:29" x14ac:dyDescent="0.2">
      <c r="A7" s="8" t="s">
        <v>38</v>
      </c>
      <c r="B7" s="158" t="s">
        <v>97</v>
      </c>
      <c r="C7" s="158" t="s">
        <v>1</v>
      </c>
      <c r="D7" s="158" t="s">
        <v>3</v>
      </c>
      <c r="E7" s="158"/>
      <c r="F7" s="158" t="s">
        <v>106</v>
      </c>
      <c r="G7" s="158" t="s">
        <v>181</v>
      </c>
      <c r="H7" s="158"/>
      <c r="I7" s="158" t="s">
        <v>60</v>
      </c>
      <c r="J7" s="158"/>
      <c r="K7" s="158" t="s">
        <v>186</v>
      </c>
      <c r="L7" s="158" t="s">
        <v>106</v>
      </c>
      <c r="M7" s="264"/>
      <c r="N7" s="158" t="s">
        <v>7</v>
      </c>
      <c r="O7" s="158" t="s">
        <v>198</v>
      </c>
      <c r="P7" s="160" t="s">
        <v>161</v>
      </c>
      <c r="Q7" s="158" t="s">
        <v>178</v>
      </c>
      <c r="R7" s="158" t="s">
        <v>73</v>
      </c>
      <c r="S7" s="158" t="s">
        <v>177</v>
      </c>
      <c r="T7" s="158" t="s">
        <v>197</v>
      </c>
      <c r="U7" s="158"/>
      <c r="V7" s="158"/>
      <c r="W7" s="158"/>
      <c r="X7" s="158" t="s">
        <v>184</v>
      </c>
    </row>
    <row r="8" spans="1:29" ht="13.5" thickBot="1" x14ac:dyDescent="0.25">
      <c r="A8" s="12" t="s">
        <v>39</v>
      </c>
      <c r="B8" s="159" t="s">
        <v>222</v>
      </c>
      <c r="C8" s="159" t="s">
        <v>2</v>
      </c>
      <c r="D8" s="159" t="s">
        <v>4</v>
      </c>
      <c r="E8" s="159" t="s">
        <v>72</v>
      </c>
      <c r="F8" s="159" t="s">
        <v>97</v>
      </c>
      <c r="G8" s="159" t="s">
        <v>182</v>
      </c>
      <c r="H8" s="159" t="s">
        <v>7</v>
      </c>
      <c r="I8" s="159" t="s">
        <v>6</v>
      </c>
      <c r="J8" s="159" t="s">
        <v>106</v>
      </c>
      <c r="K8" s="159" t="s">
        <v>187</v>
      </c>
      <c r="L8" s="159" t="s">
        <v>5</v>
      </c>
      <c r="M8" s="265"/>
      <c r="N8" s="159" t="s">
        <v>5</v>
      </c>
      <c r="O8" s="159" t="s">
        <v>4</v>
      </c>
      <c r="P8" s="72" t="s">
        <v>81</v>
      </c>
      <c r="Q8" s="159" t="s">
        <v>71</v>
      </c>
      <c r="R8" s="159" t="s">
        <v>74</v>
      </c>
      <c r="S8" s="159" t="s">
        <v>4</v>
      </c>
      <c r="T8" s="159" t="s">
        <v>8</v>
      </c>
      <c r="U8" s="159" t="s">
        <v>9</v>
      </c>
      <c r="V8" s="159" t="s">
        <v>183</v>
      </c>
      <c r="W8" s="159" t="s">
        <v>10</v>
      </c>
      <c r="X8" s="159" t="s">
        <v>185</v>
      </c>
    </row>
    <row r="9" spans="1:29" s="17" customFormat="1" x14ac:dyDescent="0.2">
      <c r="A9" s="48" t="s">
        <v>13</v>
      </c>
      <c r="B9" s="142">
        <f t="shared" ref="B9:H9" si="0">SUM(B11:B38)</f>
        <v>397095840.26000005</v>
      </c>
      <c r="C9" s="142">
        <f t="shared" si="0"/>
        <v>135757830.54999998</v>
      </c>
      <c r="D9" s="142">
        <f>SUM(D11:D38)</f>
        <v>12522865.849999998</v>
      </c>
      <c r="E9" s="142">
        <f t="shared" si="0"/>
        <v>113896.56</v>
      </c>
      <c r="F9" s="142">
        <f t="shared" si="0"/>
        <v>3509540.59</v>
      </c>
      <c r="G9" s="142">
        <f t="shared" si="0"/>
        <v>41263</v>
      </c>
      <c r="H9" s="142">
        <f t="shared" si="0"/>
        <v>8786184.7200000025</v>
      </c>
      <c r="I9" s="142">
        <f>SUM(I11:I38)</f>
        <v>180721470.04999998</v>
      </c>
      <c r="J9" s="142">
        <f>SUM(J11:J38)</f>
        <v>139045548.59</v>
      </c>
      <c r="K9" s="142">
        <f>SUM(K11:K38)</f>
        <v>4511184.5</v>
      </c>
      <c r="L9" s="142">
        <f>SUM(L11:L38)</f>
        <v>8228760.4100000001</v>
      </c>
      <c r="M9" s="142"/>
      <c r="N9" s="142">
        <f>SUM(N11:N38)</f>
        <v>28935976.550000001</v>
      </c>
      <c r="O9" s="142">
        <f t="shared" ref="O9:T9" si="1">SUM(O11:O38)</f>
        <v>795652.25999999989</v>
      </c>
      <c r="P9" s="142">
        <f t="shared" si="1"/>
        <v>6897009.25</v>
      </c>
      <c r="Q9" s="142">
        <f t="shared" si="1"/>
        <v>8921266.0199999996</v>
      </c>
      <c r="R9" s="142">
        <f t="shared" si="1"/>
        <v>45988974.629999995</v>
      </c>
      <c r="S9" s="142">
        <f t="shared" si="1"/>
        <v>20400.73</v>
      </c>
      <c r="T9" s="142">
        <f t="shared" si="1"/>
        <v>1843055.12</v>
      </c>
      <c r="U9" s="142">
        <f>SUM(U11:U38)</f>
        <v>3352912.3999999994</v>
      </c>
      <c r="V9" s="142">
        <f>SUM(V11:V38)</f>
        <v>1773826.98</v>
      </c>
      <c r="W9" s="142">
        <f>SUM(W11:W38)</f>
        <v>274403.40000000002</v>
      </c>
      <c r="X9" s="142">
        <f>SUM(X11:X38)</f>
        <v>288326.90000000002</v>
      </c>
    </row>
    <row r="10" spans="1:29" x14ac:dyDescent="0.2">
      <c r="A10" s="8"/>
      <c r="B10" s="108"/>
      <c r="C10" s="108"/>
      <c r="D10" s="105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9" x14ac:dyDescent="0.2">
      <c r="A11" s="8" t="s">
        <v>14</v>
      </c>
      <c r="B11" s="4">
        <f>+C11+D11+I11+SUM(O11:T11)+U11+W11</f>
        <v>4648883.9000000013</v>
      </c>
      <c r="C11" s="38">
        <v>1866675.4500000002</v>
      </c>
      <c r="D11" s="38">
        <v>74856.44</v>
      </c>
      <c r="E11" s="38">
        <v>73819</v>
      </c>
      <c r="F11" s="38">
        <v>0</v>
      </c>
      <c r="G11" s="38">
        <v>9399</v>
      </c>
      <c r="H11" s="5">
        <v>1285417</v>
      </c>
      <c r="I11" s="38">
        <f>SUM(J11:N11)</f>
        <v>1733675.22</v>
      </c>
      <c r="J11" s="38">
        <v>1495131.66</v>
      </c>
      <c r="K11" s="38">
        <v>0</v>
      </c>
      <c r="L11" s="38">
        <v>53666.049999999996</v>
      </c>
      <c r="M11" s="38"/>
      <c r="N11" s="38">
        <v>184877.51</v>
      </c>
      <c r="O11" s="38">
        <v>1264.32</v>
      </c>
      <c r="P11" s="5">
        <v>94581</v>
      </c>
      <c r="Q11" s="5">
        <v>142800.66999999998</v>
      </c>
      <c r="R11" s="5">
        <v>658210.69999999995</v>
      </c>
      <c r="S11" s="38">
        <v>0</v>
      </c>
      <c r="T11" s="5">
        <v>2811.76</v>
      </c>
      <c r="U11" s="38">
        <v>73961.94</v>
      </c>
      <c r="V11" s="38">
        <v>0</v>
      </c>
      <c r="W11" s="38">
        <v>46.4</v>
      </c>
      <c r="X11" s="38">
        <v>0</v>
      </c>
    </row>
    <row r="12" spans="1:29" x14ac:dyDescent="0.2">
      <c r="A12" s="8" t="s">
        <v>15</v>
      </c>
      <c r="B12" s="4">
        <f>+C12+D12+I12+SUM(O12:T12)+U12+W12</f>
        <v>31502391</v>
      </c>
      <c r="C12" s="38">
        <v>8547161</v>
      </c>
      <c r="D12" s="38">
        <v>1368635</v>
      </c>
      <c r="E12" s="38">
        <v>0</v>
      </c>
      <c r="F12" s="38">
        <v>0</v>
      </c>
      <c r="G12" s="38">
        <v>0</v>
      </c>
      <c r="H12" s="5">
        <v>535034.37</v>
      </c>
      <c r="I12" s="38">
        <f>SUM(J12:N12)</f>
        <v>15110839</v>
      </c>
      <c r="J12" s="38">
        <v>14071344</v>
      </c>
      <c r="K12" s="38">
        <v>0</v>
      </c>
      <c r="L12" s="38">
        <v>532834</v>
      </c>
      <c r="M12" s="38"/>
      <c r="N12" s="38">
        <v>506661</v>
      </c>
      <c r="O12" s="38">
        <v>168249</v>
      </c>
      <c r="P12" s="5">
        <v>682580</v>
      </c>
      <c r="Q12" s="5">
        <v>620877</v>
      </c>
      <c r="R12" s="5">
        <v>4546428</v>
      </c>
      <c r="S12" s="38">
        <v>0</v>
      </c>
      <c r="T12" s="5">
        <v>76957</v>
      </c>
      <c r="U12" s="38">
        <v>380665</v>
      </c>
      <c r="V12" s="38">
        <v>0</v>
      </c>
      <c r="W12" s="38">
        <v>0</v>
      </c>
      <c r="X12" s="38">
        <v>0</v>
      </c>
    </row>
    <row r="13" spans="1:29" s="29" customFormat="1" x14ac:dyDescent="0.2">
      <c r="A13" s="38" t="s">
        <v>16</v>
      </c>
      <c r="B13" s="29">
        <f>+C13+D13+I13+SUM(O13:T13)+U13+W13</f>
        <v>53654833.280000001</v>
      </c>
      <c r="C13" s="38">
        <v>18739397.07</v>
      </c>
      <c r="D13" s="38">
        <v>535034.37</v>
      </c>
      <c r="E13" s="38">
        <v>33625</v>
      </c>
      <c r="F13" s="38">
        <v>0</v>
      </c>
      <c r="G13" s="38">
        <v>0</v>
      </c>
      <c r="H13" s="5">
        <v>839077</v>
      </c>
      <c r="I13" s="38">
        <f>SUM(J13:N13)</f>
        <v>24177892.199999999</v>
      </c>
      <c r="J13" s="38">
        <v>0</v>
      </c>
      <c r="K13" s="38">
        <v>0</v>
      </c>
      <c r="L13" s="38">
        <v>0</v>
      </c>
      <c r="M13" s="38"/>
      <c r="N13" s="38">
        <v>24177892.199999999</v>
      </c>
      <c r="O13" s="38">
        <v>181237.35</v>
      </c>
      <c r="P13" s="5">
        <v>0</v>
      </c>
      <c r="Q13" s="5">
        <v>0</v>
      </c>
      <c r="R13" s="5">
        <v>9596918.7699999996</v>
      </c>
      <c r="S13" s="38">
        <v>0</v>
      </c>
      <c r="T13" s="5">
        <v>424353.52</v>
      </c>
      <c r="U13" s="38">
        <v>0</v>
      </c>
      <c r="V13" s="38">
        <v>0</v>
      </c>
      <c r="W13" s="38">
        <v>0</v>
      </c>
      <c r="X13" s="38">
        <v>0</v>
      </c>
      <c r="AA13" s="4"/>
      <c r="AC13" s="4"/>
    </row>
    <row r="14" spans="1:29" x14ac:dyDescent="0.2">
      <c r="A14" s="5" t="s">
        <v>17</v>
      </c>
      <c r="B14" s="4">
        <f>+C14+D14+I14+SUM(O14:T14)+U14+W14</f>
        <v>49140148</v>
      </c>
      <c r="C14" s="38">
        <v>18928856</v>
      </c>
      <c r="D14" s="38">
        <v>872702</v>
      </c>
      <c r="E14" s="38">
        <v>0</v>
      </c>
      <c r="F14" s="38">
        <v>0</v>
      </c>
      <c r="G14" s="38">
        <v>0</v>
      </c>
      <c r="H14" s="5">
        <v>81054.89</v>
      </c>
      <c r="I14" s="38">
        <f>SUM(J14:N14)</f>
        <v>22902294</v>
      </c>
      <c r="J14" s="38">
        <v>20819569</v>
      </c>
      <c r="K14" s="38">
        <v>0</v>
      </c>
      <c r="L14" s="38">
        <v>1113773</v>
      </c>
      <c r="M14" s="38"/>
      <c r="N14" s="38">
        <v>968952</v>
      </c>
      <c r="O14" s="38">
        <v>112586</v>
      </c>
      <c r="P14" s="5">
        <v>145390</v>
      </c>
      <c r="Q14" s="5">
        <v>1379425</v>
      </c>
      <c r="R14" s="5">
        <v>4581343</v>
      </c>
      <c r="S14" s="38">
        <v>0</v>
      </c>
      <c r="T14" s="5">
        <v>138124</v>
      </c>
      <c r="U14" s="38">
        <v>79428</v>
      </c>
      <c r="V14" s="38">
        <v>1648003</v>
      </c>
      <c r="W14" s="38">
        <v>0</v>
      </c>
      <c r="X14" s="38">
        <v>0</v>
      </c>
    </row>
    <row r="15" spans="1:29" x14ac:dyDescent="0.2">
      <c r="A15" s="5" t="s">
        <v>18</v>
      </c>
      <c r="B15" s="4">
        <f>+C15+D15+I15+SUM(O15:T15)+U15+W15</f>
        <v>5063770.47</v>
      </c>
      <c r="C15" s="38">
        <v>2020320.87</v>
      </c>
      <c r="D15" s="38">
        <v>81054.89</v>
      </c>
      <c r="E15" s="38"/>
      <c r="F15" s="38">
        <v>0</v>
      </c>
      <c r="G15" s="38"/>
      <c r="H15" s="5"/>
      <c r="I15" s="38">
        <f>SUM(J15:N15)</f>
        <v>1835472</v>
      </c>
      <c r="J15" s="38">
        <v>1380141.13</v>
      </c>
      <c r="K15" s="38">
        <v>258169</v>
      </c>
      <c r="L15" s="38">
        <v>0</v>
      </c>
      <c r="M15" s="38"/>
      <c r="N15" s="38">
        <v>197161.87</v>
      </c>
      <c r="O15" s="38">
        <v>5303.03</v>
      </c>
      <c r="P15" s="5">
        <v>140663</v>
      </c>
      <c r="Q15" s="5">
        <v>142664.69</v>
      </c>
      <c r="R15" s="5">
        <v>421006.3</v>
      </c>
      <c r="S15" s="38">
        <v>0</v>
      </c>
      <c r="T15" s="5">
        <v>77754.47</v>
      </c>
      <c r="U15" s="38">
        <v>339531.22</v>
      </c>
      <c r="V15" s="38">
        <v>0</v>
      </c>
      <c r="W15" s="38">
        <v>0</v>
      </c>
      <c r="X15" s="38">
        <v>0</v>
      </c>
    </row>
    <row r="16" spans="1:29" x14ac:dyDescent="0.2">
      <c r="A16" s="5"/>
      <c r="B16" s="108"/>
      <c r="C16" s="38"/>
      <c r="D16" s="38"/>
      <c r="E16" s="38">
        <v>0</v>
      </c>
      <c r="F16" s="38">
        <v>0</v>
      </c>
      <c r="G16" s="38">
        <v>2000</v>
      </c>
      <c r="H16" s="5">
        <v>49857.64</v>
      </c>
      <c r="I16" s="103"/>
      <c r="J16" s="38"/>
      <c r="K16" s="38"/>
      <c r="L16" s="38"/>
      <c r="M16" s="38"/>
      <c r="N16" s="38"/>
      <c r="O16" s="38"/>
      <c r="P16" s="5"/>
      <c r="Q16" s="5"/>
      <c r="R16" s="5"/>
      <c r="S16" s="38"/>
      <c r="T16" s="5"/>
      <c r="U16" s="38"/>
      <c r="V16" s="38"/>
      <c r="W16" s="38"/>
      <c r="X16" s="38"/>
    </row>
    <row r="17" spans="1:24" x14ac:dyDescent="0.2">
      <c r="A17" s="5" t="s">
        <v>19</v>
      </c>
      <c r="B17" s="4">
        <f>+C17+D17+I17+SUM(O17:T17)+U17+W17</f>
        <v>3764785.19</v>
      </c>
      <c r="C17" s="38">
        <v>1161711.1299999999</v>
      </c>
      <c r="D17" s="38">
        <v>51857.64</v>
      </c>
      <c r="E17" s="38">
        <v>0</v>
      </c>
      <c r="F17" s="38">
        <v>0</v>
      </c>
      <c r="G17" s="38">
        <v>0</v>
      </c>
      <c r="H17" s="5">
        <v>28694.63</v>
      </c>
      <c r="I17" s="38">
        <f>SUM(J17:N17)</f>
        <v>2021992.52</v>
      </c>
      <c r="J17" s="38">
        <v>1916189</v>
      </c>
      <c r="K17" s="38">
        <v>0</v>
      </c>
      <c r="L17" s="38">
        <v>74002.820000000007</v>
      </c>
      <c r="M17" s="38"/>
      <c r="N17" s="38">
        <v>31800.7</v>
      </c>
      <c r="O17" s="38">
        <v>6858.13</v>
      </c>
      <c r="P17" s="5">
        <v>94825</v>
      </c>
      <c r="Q17" s="5">
        <v>82664.100000000006</v>
      </c>
      <c r="R17" s="5">
        <v>283302.76</v>
      </c>
      <c r="S17" s="38">
        <v>0</v>
      </c>
      <c r="T17" s="5">
        <v>19884.48</v>
      </c>
      <c r="U17" s="38">
        <v>41689.43</v>
      </c>
      <c r="V17" s="38">
        <v>17393</v>
      </c>
      <c r="W17" s="38">
        <v>0</v>
      </c>
      <c r="X17" s="38">
        <v>0</v>
      </c>
    </row>
    <row r="18" spans="1:24" x14ac:dyDescent="0.2">
      <c r="A18" s="5" t="s">
        <v>20</v>
      </c>
      <c r="B18" s="4">
        <f>+C18+D18+I18+SUM(O18:T18)+U18+W18</f>
        <v>6589480.9499999993</v>
      </c>
      <c r="C18" s="38">
        <v>2302635.21</v>
      </c>
      <c r="D18" s="38">
        <v>28694.63</v>
      </c>
      <c r="E18" s="38">
        <v>3122.56</v>
      </c>
      <c r="F18" s="38">
        <v>0</v>
      </c>
      <c r="G18" s="38">
        <v>0</v>
      </c>
      <c r="H18" s="5">
        <v>43751.58</v>
      </c>
      <c r="I18" s="38">
        <f>SUM(J18:N18)</f>
        <v>2977361.7299999995</v>
      </c>
      <c r="J18" s="38">
        <v>2640775.42</v>
      </c>
      <c r="K18" s="38">
        <v>0</v>
      </c>
      <c r="L18" s="38">
        <v>124490.8</v>
      </c>
      <c r="M18" s="38"/>
      <c r="N18" s="38">
        <v>212095.51</v>
      </c>
      <c r="O18" s="38">
        <v>2274</v>
      </c>
      <c r="P18" s="5">
        <v>190043.4</v>
      </c>
      <c r="Q18" s="5">
        <v>166139.85999999999</v>
      </c>
      <c r="R18" s="5">
        <v>680948.58</v>
      </c>
      <c r="S18" s="38">
        <v>2279</v>
      </c>
      <c r="T18" s="5">
        <v>10900.2</v>
      </c>
      <c r="U18" s="38">
        <v>228204.34</v>
      </c>
      <c r="V18" s="38">
        <v>0</v>
      </c>
      <c r="W18" s="38">
        <v>0</v>
      </c>
      <c r="X18" s="38">
        <v>0</v>
      </c>
    </row>
    <row r="19" spans="1:24" x14ac:dyDescent="0.2">
      <c r="A19" s="5" t="s">
        <v>21</v>
      </c>
      <c r="B19" s="4">
        <f>+C19+D19+I19+SUM(O19:T19)+U19+W19</f>
        <v>6646559.8700000001</v>
      </c>
      <c r="C19" s="38">
        <v>2536098.0299999998</v>
      </c>
      <c r="D19" s="38">
        <v>46874.14</v>
      </c>
      <c r="E19" s="38">
        <v>0</v>
      </c>
      <c r="F19" s="38">
        <v>0</v>
      </c>
      <c r="G19" s="38">
        <v>0</v>
      </c>
      <c r="H19" s="5">
        <v>147432.48000000001</v>
      </c>
      <c r="I19" s="38">
        <f>SUM(J19:N19)</f>
        <v>2942128.42</v>
      </c>
      <c r="J19" s="38">
        <v>2653124.5099999998</v>
      </c>
      <c r="K19" s="38">
        <v>0</v>
      </c>
      <c r="L19" s="38">
        <v>101497.94</v>
      </c>
      <c r="M19" s="38"/>
      <c r="N19" s="38">
        <v>187505.97</v>
      </c>
      <c r="O19" s="38">
        <v>43808.33</v>
      </c>
      <c r="P19" s="5">
        <v>185672.43</v>
      </c>
      <c r="Q19" s="5">
        <v>190254.21</v>
      </c>
      <c r="R19" s="5">
        <v>267479.14</v>
      </c>
      <c r="S19" s="38">
        <v>0</v>
      </c>
      <c r="T19" s="5">
        <v>375</v>
      </c>
      <c r="U19" s="38">
        <v>159513.17000000001</v>
      </c>
      <c r="V19" s="38">
        <v>0</v>
      </c>
      <c r="W19" s="38">
        <v>274357</v>
      </c>
      <c r="X19" s="38">
        <v>0</v>
      </c>
    </row>
    <row r="20" spans="1:24" x14ac:dyDescent="0.2">
      <c r="A20" s="5" t="s">
        <v>22</v>
      </c>
      <c r="B20" s="4">
        <f>+C20+D20+I20+SUM(O20:T20)+U20+W20</f>
        <v>13612080.770000003</v>
      </c>
      <c r="C20" s="38">
        <v>4473278.34</v>
      </c>
      <c r="D20" s="38">
        <v>147432.48000000001</v>
      </c>
      <c r="E20" s="38">
        <v>0</v>
      </c>
      <c r="F20" s="38">
        <v>29831</v>
      </c>
      <c r="G20" s="38">
        <v>0</v>
      </c>
      <c r="H20" s="5">
        <v>0</v>
      </c>
      <c r="I20" s="38">
        <f>SUM(J20:N20)</f>
        <v>7296752.6700000009</v>
      </c>
      <c r="J20" s="38">
        <v>5731881.8600000003</v>
      </c>
      <c r="K20" s="38">
        <v>804313.78</v>
      </c>
      <c r="L20" s="38">
        <v>529237.15</v>
      </c>
      <c r="M20" s="38"/>
      <c r="N20" s="38">
        <v>231319.88</v>
      </c>
      <c r="O20" s="38">
        <v>21317.54</v>
      </c>
      <c r="P20" s="5">
        <v>418344.69</v>
      </c>
      <c r="Q20" s="5">
        <v>317397.99</v>
      </c>
      <c r="R20" s="5">
        <v>907282.75</v>
      </c>
      <c r="S20" s="38">
        <v>0</v>
      </c>
      <c r="T20" s="5">
        <v>14718.35</v>
      </c>
      <c r="U20" s="38">
        <v>15555.96</v>
      </c>
      <c r="V20" s="38">
        <v>0</v>
      </c>
      <c r="W20" s="38">
        <v>0</v>
      </c>
      <c r="X20" s="38">
        <v>0</v>
      </c>
    </row>
    <row r="21" spans="1:24" x14ac:dyDescent="0.2">
      <c r="A21" s="5" t="s">
        <v>23</v>
      </c>
      <c r="B21" s="4">
        <f>+C21+D21+I21+SUM(O21:T21)+U21+W21</f>
        <v>3135997</v>
      </c>
      <c r="C21" s="38">
        <v>1016821</v>
      </c>
      <c r="D21" s="38">
        <v>29831</v>
      </c>
      <c r="E21" s="38"/>
      <c r="F21" s="38"/>
      <c r="G21" s="38"/>
      <c r="H21" s="5"/>
      <c r="I21" s="38">
        <f>SUM(J21:N21)</f>
        <v>1534320</v>
      </c>
      <c r="J21" s="38">
        <v>1236107</v>
      </c>
      <c r="K21" s="38">
        <v>224332</v>
      </c>
      <c r="L21" s="38">
        <v>73881</v>
      </c>
      <c r="M21" s="38"/>
      <c r="N21" s="38">
        <v>0</v>
      </c>
      <c r="O21" s="38">
        <v>0</v>
      </c>
      <c r="P21" s="5">
        <v>0</v>
      </c>
      <c r="Q21" s="5">
        <v>529263</v>
      </c>
      <c r="R21" s="5">
        <v>0</v>
      </c>
      <c r="S21" s="38">
        <v>0</v>
      </c>
      <c r="T21" s="5">
        <v>8944</v>
      </c>
      <c r="U21" s="38">
        <v>16818</v>
      </c>
      <c r="V21" s="38">
        <v>3361</v>
      </c>
      <c r="W21" s="38">
        <v>0</v>
      </c>
      <c r="X21" s="38">
        <v>0</v>
      </c>
    </row>
    <row r="22" spans="1:24" x14ac:dyDescent="0.2">
      <c r="A22" s="5"/>
      <c r="B22" s="108"/>
      <c r="C22" s="38"/>
      <c r="D22" s="38"/>
      <c r="E22" s="38">
        <v>0</v>
      </c>
      <c r="F22" s="38">
        <v>0</v>
      </c>
      <c r="G22" s="38">
        <v>681</v>
      </c>
      <c r="H22" s="5">
        <v>171764</v>
      </c>
      <c r="I22" s="103"/>
      <c r="J22" s="38"/>
      <c r="K22" s="38"/>
      <c r="L22" s="38"/>
      <c r="M22" s="38"/>
      <c r="N22" s="38"/>
      <c r="O22" s="38"/>
      <c r="P22" s="5"/>
      <c r="Q22" s="5"/>
      <c r="R22" s="5"/>
      <c r="S22" s="38"/>
      <c r="T22" s="5"/>
      <c r="U22" s="38"/>
      <c r="V22" s="38"/>
      <c r="W22" s="38"/>
      <c r="X22" s="38"/>
    </row>
    <row r="23" spans="1:24" x14ac:dyDescent="0.2">
      <c r="A23" s="5" t="s">
        <v>24</v>
      </c>
      <c r="B23" s="4">
        <f>+C23+D23+I23+SUM(O23:T23)+U23+W23</f>
        <v>12812953.49</v>
      </c>
      <c r="C23" s="38">
        <v>4226273.9400000004</v>
      </c>
      <c r="D23" s="38">
        <v>172445</v>
      </c>
      <c r="E23" s="38">
        <v>0</v>
      </c>
      <c r="F23" s="38">
        <v>0</v>
      </c>
      <c r="G23" s="38">
        <v>12250</v>
      </c>
      <c r="H23" s="5">
        <v>42713.48</v>
      </c>
      <c r="I23" s="38">
        <f>SUM(J23:N23)</f>
        <v>5638635.7999999998</v>
      </c>
      <c r="J23" s="38">
        <v>4719042.8</v>
      </c>
      <c r="K23" s="38">
        <v>0</v>
      </c>
      <c r="L23" s="38">
        <v>145850</v>
      </c>
      <c r="M23" s="38"/>
      <c r="N23" s="38">
        <v>773743</v>
      </c>
      <c r="O23" s="38">
        <v>17067</v>
      </c>
      <c r="P23" s="5">
        <v>296296</v>
      </c>
      <c r="Q23" s="5">
        <v>292950</v>
      </c>
      <c r="R23" s="5">
        <v>1906816</v>
      </c>
      <c r="S23" s="38">
        <v>0</v>
      </c>
      <c r="T23" s="5">
        <v>168234</v>
      </c>
      <c r="U23" s="38">
        <v>94235.75</v>
      </c>
      <c r="V23" s="38">
        <v>0</v>
      </c>
      <c r="W23" s="38">
        <v>0</v>
      </c>
      <c r="X23" s="38">
        <v>0</v>
      </c>
    </row>
    <row r="24" spans="1:24" x14ac:dyDescent="0.2">
      <c r="A24" s="5" t="s">
        <v>25</v>
      </c>
      <c r="B24" s="4">
        <f>+C24+D24+I24+SUM(O24:T24)+U24+W24</f>
        <v>2615481.71</v>
      </c>
      <c r="C24" s="38">
        <v>1035528.4</v>
      </c>
      <c r="D24" s="38">
        <v>54963.48</v>
      </c>
      <c r="E24" s="38">
        <v>0</v>
      </c>
      <c r="F24" s="38">
        <v>0</v>
      </c>
      <c r="G24" s="38">
        <v>9933</v>
      </c>
      <c r="H24" s="5">
        <v>459887.5</v>
      </c>
      <c r="I24" s="38">
        <f>SUM(J24:N24)</f>
        <v>1016819.6900000001</v>
      </c>
      <c r="J24" s="38">
        <v>970305.17</v>
      </c>
      <c r="K24" s="38">
        <v>0</v>
      </c>
      <c r="L24" s="38">
        <v>16867.04</v>
      </c>
      <c r="M24" s="38"/>
      <c r="N24" s="38">
        <v>29647.48</v>
      </c>
      <c r="O24" s="38">
        <v>17883.009999999998</v>
      </c>
      <c r="P24" s="5">
        <v>90906</v>
      </c>
      <c r="Q24" s="5">
        <v>77513.759999999995</v>
      </c>
      <c r="R24" s="5">
        <v>240200.52</v>
      </c>
      <c r="S24" s="38">
        <v>0</v>
      </c>
      <c r="T24" s="5">
        <v>24362.68</v>
      </c>
      <c r="U24" s="38">
        <v>57304.17</v>
      </c>
      <c r="V24" s="38">
        <v>0</v>
      </c>
      <c r="W24" s="38">
        <v>0</v>
      </c>
      <c r="X24" s="38">
        <v>0</v>
      </c>
    </row>
    <row r="25" spans="1:24" x14ac:dyDescent="0.2">
      <c r="A25" s="5" t="s">
        <v>26</v>
      </c>
      <c r="B25" s="4">
        <f>+C25+D25+I25+SUM(O25:T25)+U25+W25</f>
        <v>17914498.16</v>
      </c>
      <c r="C25" s="38">
        <v>5779432.3399999999</v>
      </c>
      <c r="D25" s="38">
        <v>469820.5</v>
      </c>
      <c r="E25" s="38">
        <v>130</v>
      </c>
      <c r="F25" s="38">
        <v>0</v>
      </c>
      <c r="G25" s="38">
        <v>0</v>
      </c>
      <c r="H25" s="5">
        <v>548386</v>
      </c>
      <c r="I25" s="38">
        <f>SUM(J25:N25)</f>
        <v>8402497</v>
      </c>
      <c r="J25" s="38">
        <v>6761200.8700000001</v>
      </c>
      <c r="K25" s="38">
        <v>1095503.8</v>
      </c>
      <c r="L25" s="38">
        <v>167685.15</v>
      </c>
      <c r="M25" s="38"/>
      <c r="N25" s="38">
        <v>378107.18</v>
      </c>
      <c r="O25" s="38">
        <v>0</v>
      </c>
      <c r="P25" s="5">
        <v>303987.15000000002</v>
      </c>
      <c r="Q25" s="5">
        <v>461298.44</v>
      </c>
      <c r="R25" s="5">
        <v>2388679.0299999998</v>
      </c>
      <c r="S25" s="38">
        <v>0</v>
      </c>
      <c r="T25" s="5">
        <v>21938.99</v>
      </c>
      <c r="U25" s="38">
        <v>86844.71</v>
      </c>
      <c r="V25" s="38">
        <v>0</v>
      </c>
      <c r="W25" s="38">
        <v>0</v>
      </c>
      <c r="X25" s="38">
        <v>0</v>
      </c>
    </row>
    <row r="26" spans="1:24" x14ac:dyDescent="0.2">
      <c r="A26" s="5" t="s">
        <v>27</v>
      </c>
      <c r="B26" s="4">
        <f>+C26+D26+I26+SUM(O26:T26)+U26+W26</f>
        <v>16575162</v>
      </c>
      <c r="C26" s="38">
        <v>5281675</v>
      </c>
      <c r="D26" s="38">
        <v>548516</v>
      </c>
      <c r="E26" s="38">
        <v>0</v>
      </c>
      <c r="F26" s="38">
        <v>0</v>
      </c>
      <c r="G26" s="38">
        <v>0</v>
      </c>
      <c r="H26" s="5">
        <v>40800</v>
      </c>
      <c r="I26" s="38">
        <f>SUM(J26:N26)</f>
        <v>7076383</v>
      </c>
      <c r="J26" s="38">
        <v>5631215</v>
      </c>
      <c r="K26" s="38">
        <v>1017703</v>
      </c>
      <c r="L26" s="38">
        <v>333625</v>
      </c>
      <c r="M26" s="38"/>
      <c r="N26" s="38">
        <v>93840</v>
      </c>
      <c r="O26" s="38">
        <v>12590</v>
      </c>
      <c r="P26" s="5">
        <v>512466</v>
      </c>
      <c r="Q26" s="5">
        <v>368660</v>
      </c>
      <c r="R26" s="5">
        <v>2392710</v>
      </c>
      <c r="S26" s="38">
        <v>0</v>
      </c>
      <c r="T26" s="5">
        <v>382162</v>
      </c>
      <c r="U26" s="38">
        <v>0</v>
      </c>
      <c r="V26" s="38">
        <v>0</v>
      </c>
      <c r="W26" s="38">
        <v>0</v>
      </c>
      <c r="X26" s="38">
        <v>0</v>
      </c>
    </row>
    <row r="27" spans="1:24" x14ac:dyDescent="0.2">
      <c r="A27" s="5" t="s">
        <v>28</v>
      </c>
      <c r="B27" s="4">
        <f>+C27+D27+I27+SUM(O27:T27)+U27+W27</f>
        <v>1194073</v>
      </c>
      <c r="C27" s="38">
        <v>479718</v>
      </c>
      <c r="D27" s="38">
        <v>40800</v>
      </c>
      <c r="E27" s="38"/>
      <c r="F27" s="38">
        <v>0</v>
      </c>
      <c r="G27" s="38"/>
      <c r="H27" s="5"/>
      <c r="I27" s="38">
        <f>SUM(J27:N27)</f>
        <v>627321</v>
      </c>
      <c r="J27" s="38">
        <v>499561</v>
      </c>
      <c r="K27" s="38">
        <v>70917</v>
      </c>
      <c r="L27" s="38">
        <v>34823</v>
      </c>
      <c r="M27" s="38"/>
      <c r="N27" s="38">
        <v>22020</v>
      </c>
      <c r="O27" s="38">
        <v>0</v>
      </c>
      <c r="P27" s="5">
        <v>0</v>
      </c>
      <c r="Q27" s="5">
        <v>31413</v>
      </c>
      <c r="R27" s="5">
        <v>0</v>
      </c>
      <c r="S27" s="38">
        <v>0</v>
      </c>
      <c r="T27" s="5">
        <v>11437</v>
      </c>
      <c r="U27" s="38">
        <v>3384</v>
      </c>
      <c r="V27" s="38">
        <v>0</v>
      </c>
      <c r="W27" s="38">
        <v>0</v>
      </c>
      <c r="X27" s="38">
        <v>0</v>
      </c>
    </row>
    <row r="28" spans="1:24" x14ac:dyDescent="0.2">
      <c r="A28" s="5"/>
      <c r="B28" s="108"/>
      <c r="C28" s="38"/>
      <c r="D28" s="38"/>
      <c r="E28" s="38">
        <v>0</v>
      </c>
      <c r="F28" s="38">
        <v>1237575</v>
      </c>
      <c r="G28" s="38">
        <v>0</v>
      </c>
      <c r="H28" s="5">
        <v>155820</v>
      </c>
      <c r="I28" s="103"/>
      <c r="J28" s="38"/>
      <c r="K28" s="38"/>
      <c r="L28" s="38"/>
      <c r="M28" s="38"/>
      <c r="N28" s="38"/>
      <c r="O28" s="38"/>
      <c r="P28" s="5"/>
      <c r="Q28" s="5"/>
      <c r="R28" s="5"/>
      <c r="S28" s="38"/>
      <c r="T28" s="5"/>
      <c r="U28" s="38"/>
      <c r="V28" s="38"/>
      <c r="W28" s="38"/>
      <c r="X28" s="38"/>
    </row>
    <row r="29" spans="1:24" x14ac:dyDescent="0.2">
      <c r="A29" s="49" t="s">
        <v>146</v>
      </c>
      <c r="B29" s="4">
        <f>+C29+D29+I29+SUM(O29:T29)+U29+W29</f>
        <v>59485873</v>
      </c>
      <c r="C29" s="38">
        <v>22961332</v>
      </c>
      <c r="D29" s="38">
        <v>1393395</v>
      </c>
      <c r="E29" s="38">
        <v>0</v>
      </c>
      <c r="F29" s="38">
        <v>0</v>
      </c>
      <c r="G29" s="38">
        <v>0</v>
      </c>
      <c r="H29" s="5">
        <v>1848215</v>
      </c>
      <c r="I29" s="38">
        <f>SUM(J29:N29)</f>
        <v>23227761</v>
      </c>
      <c r="J29" s="38">
        <v>20919558</v>
      </c>
      <c r="K29" s="38">
        <v>0</v>
      </c>
      <c r="L29" s="38">
        <v>2021418</v>
      </c>
      <c r="M29" s="38"/>
      <c r="N29" s="38">
        <v>286785</v>
      </c>
      <c r="O29" s="38">
        <v>75556</v>
      </c>
      <c r="P29" s="5">
        <v>1212667</v>
      </c>
      <c r="Q29" s="5">
        <v>1647645</v>
      </c>
      <c r="R29" s="5">
        <v>8153804</v>
      </c>
      <c r="S29" s="38">
        <v>0</v>
      </c>
      <c r="T29" s="5">
        <v>214194</v>
      </c>
      <c r="U29" s="38">
        <v>599519</v>
      </c>
      <c r="V29" s="38">
        <v>0</v>
      </c>
      <c r="W29" s="38">
        <v>0</v>
      </c>
      <c r="X29" s="38">
        <v>0</v>
      </c>
    </row>
    <row r="30" spans="1:24" x14ac:dyDescent="0.2">
      <c r="A30" s="5" t="s">
        <v>29</v>
      </c>
      <c r="B30" s="4">
        <f>+C30+D30+I30+SUM(O30:T30)+U30+W30</f>
        <v>72358796</v>
      </c>
      <c r="C30" s="38">
        <v>23136873</v>
      </c>
      <c r="D30" s="38">
        <v>1848215</v>
      </c>
      <c r="E30" s="38">
        <v>0</v>
      </c>
      <c r="F30" s="38">
        <v>2242134.59</v>
      </c>
      <c r="G30" s="38">
        <v>0</v>
      </c>
      <c r="H30" s="5">
        <v>43118.09</v>
      </c>
      <c r="I30" s="38">
        <f>SUM(J30:N30)</f>
        <v>37109931</v>
      </c>
      <c r="J30" s="38">
        <v>34895042</v>
      </c>
      <c r="K30" s="38">
        <v>0</v>
      </c>
      <c r="L30" s="38">
        <v>2164413</v>
      </c>
      <c r="M30" s="38"/>
      <c r="N30" s="38">
        <v>50476</v>
      </c>
      <c r="O30" s="38">
        <v>0</v>
      </c>
      <c r="P30" s="5">
        <v>1856747</v>
      </c>
      <c r="Q30" s="5">
        <v>1654696</v>
      </c>
      <c r="R30" s="5">
        <v>6085462</v>
      </c>
      <c r="S30" s="38">
        <v>0</v>
      </c>
      <c r="T30" s="5">
        <v>127128</v>
      </c>
      <c r="U30" s="38">
        <v>539744</v>
      </c>
      <c r="V30" s="38">
        <v>0</v>
      </c>
      <c r="W30" s="38">
        <v>0</v>
      </c>
      <c r="X30" s="38">
        <v>0</v>
      </c>
    </row>
    <row r="31" spans="1:24" x14ac:dyDescent="0.2">
      <c r="A31" s="5" t="s">
        <v>30</v>
      </c>
      <c r="B31" s="4">
        <f>+C31+D31+I31+SUM(O31:T31)+U31+W31</f>
        <v>2359327.7699999996</v>
      </c>
      <c r="C31" s="38">
        <v>28897.439999999999</v>
      </c>
      <c r="D31" s="38">
        <v>2285252.6799999997</v>
      </c>
      <c r="E31" s="38">
        <v>0</v>
      </c>
      <c r="F31" s="38">
        <v>0</v>
      </c>
      <c r="G31" s="38">
        <v>3000</v>
      </c>
      <c r="H31" s="5">
        <v>110389.03</v>
      </c>
      <c r="I31" s="38">
        <f>SUM(J31:N31)</f>
        <v>24042.58</v>
      </c>
      <c r="J31" s="38">
        <v>0</v>
      </c>
      <c r="K31" s="38">
        <v>0</v>
      </c>
      <c r="L31" s="38">
        <v>0</v>
      </c>
      <c r="M31" s="38"/>
      <c r="N31" s="38">
        <v>24042.58</v>
      </c>
      <c r="O31" s="38">
        <v>693.09</v>
      </c>
      <c r="P31" s="5">
        <v>2576.9299999999998</v>
      </c>
      <c r="Q31" s="5">
        <v>2146.04</v>
      </c>
      <c r="R31" s="5">
        <v>8436.01</v>
      </c>
      <c r="S31" s="38">
        <v>0</v>
      </c>
      <c r="T31" s="5">
        <v>0</v>
      </c>
      <c r="U31" s="38">
        <v>7283</v>
      </c>
      <c r="V31" s="38">
        <v>0</v>
      </c>
      <c r="W31" s="38">
        <v>0</v>
      </c>
      <c r="X31" s="38">
        <v>0</v>
      </c>
    </row>
    <row r="32" spans="1:24" x14ac:dyDescent="0.2">
      <c r="A32" s="5" t="s">
        <v>31</v>
      </c>
      <c r="B32" s="4">
        <f>+C32+D32+I32+SUM(O32:T32)+U32+W32</f>
        <v>7196416.1000000006</v>
      </c>
      <c r="C32" s="38">
        <v>2909960.92</v>
      </c>
      <c r="D32" s="38">
        <v>113389.03</v>
      </c>
      <c r="E32" s="38">
        <v>0</v>
      </c>
      <c r="F32" s="38">
        <v>0</v>
      </c>
      <c r="G32" s="38">
        <v>0</v>
      </c>
      <c r="H32" s="5">
        <v>3742.86</v>
      </c>
      <c r="I32" s="38">
        <f>SUM(J32:N32)</f>
        <v>3007589.62</v>
      </c>
      <c r="J32" s="38">
        <v>2756387.64</v>
      </c>
      <c r="K32" s="38">
        <v>0</v>
      </c>
      <c r="L32" s="38">
        <v>145808.97</v>
      </c>
      <c r="M32" s="38"/>
      <c r="N32" s="38">
        <v>105393.01</v>
      </c>
      <c r="O32" s="38">
        <v>11616.58</v>
      </c>
      <c r="P32" s="5">
        <v>204452</v>
      </c>
      <c r="Q32" s="5">
        <v>212974.13</v>
      </c>
      <c r="R32" s="5">
        <v>670879.27</v>
      </c>
      <c r="S32" s="38">
        <v>0</v>
      </c>
      <c r="T32" s="5">
        <v>65554.55</v>
      </c>
      <c r="U32" s="38">
        <v>0</v>
      </c>
      <c r="V32" s="38">
        <v>83480.98</v>
      </c>
      <c r="W32" s="38">
        <v>0</v>
      </c>
      <c r="X32" s="38">
        <v>0</v>
      </c>
    </row>
    <row r="33" spans="1:26" x14ac:dyDescent="0.2">
      <c r="A33" s="5" t="s">
        <v>32</v>
      </c>
      <c r="B33" s="4">
        <f>+C33+D33+I33+SUM(O33:T33)+U33+W33</f>
        <v>1992980.44</v>
      </c>
      <c r="C33" s="38">
        <v>644453.39</v>
      </c>
      <c r="D33" s="38">
        <v>3742.86</v>
      </c>
      <c r="E33" s="38"/>
      <c r="F33" s="38"/>
      <c r="G33" s="38"/>
      <c r="H33" s="5"/>
      <c r="I33" s="38">
        <f>SUM(J33:N33)</f>
        <v>1087180.95</v>
      </c>
      <c r="J33" s="38">
        <v>969190.74</v>
      </c>
      <c r="K33" s="38">
        <v>63744.23</v>
      </c>
      <c r="L33" s="38">
        <v>43379.08</v>
      </c>
      <c r="M33" s="38"/>
      <c r="N33" s="38">
        <v>10866.9</v>
      </c>
      <c r="O33" s="38">
        <v>5588.58</v>
      </c>
      <c r="P33" s="5">
        <v>28334.3</v>
      </c>
      <c r="Q33" s="5">
        <v>47619.02</v>
      </c>
      <c r="R33" s="5">
        <v>134943.26</v>
      </c>
      <c r="S33" s="38">
        <v>0</v>
      </c>
      <c r="T33" s="5">
        <v>8577.08</v>
      </c>
      <c r="U33" s="38">
        <v>32541</v>
      </c>
      <c r="V33" s="38">
        <v>21589</v>
      </c>
      <c r="W33" s="38">
        <v>0</v>
      </c>
      <c r="X33" s="38">
        <v>0</v>
      </c>
    </row>
    <row r="34" spans="1:26" x14ac:dyDescent="0.2">
      <c r="A34" s="5"/>
      <c r="B34" s="108"/>
      <c r="C34" s="38"/>
      <c r="D34" s="38"/>
      <c r="E34" s="38">
        <v>0</v>
      </c>
      <c r="F34" s="38">
        <v>0</v>
      </c>
      <c r="G34" s="38">
        <v>0</v>
      </c>
      <c r="H34" s="5">
        <v>1951506.61</v>
      </c>
      <c r="I34" s="103"/>
      <c r="J34" s="38"/>
      <c r="K34" s="38"/>
      <c r="L34" s="38"/>
      <c r="M34" s="38"/>
      <c r="N34" s="38"/>
      <c r="O34" s="38"/>
      <c r="P34" s="5"/>
      <c r="Q34" s="5"/>
      <c r="R34" s="5"/>
      <c r="S34" s="38"/>
      <c r="T34" s="5"/>
      <c r="U34" s="38"/>
      <c r="V34" s="38"/>
      <c r="W34" s="38"/>
      <c r="X34" s="38"/>
    </row>
    <row r="35" spans="1:26" x14ac:dyDescent="0.2">
      <c r="A35" s="5" t="s">
        <v>33</v>
      </c>
      <c r="B35" s="4">
        <f>+C35+D35+I35+SUM(O35:T35)+U35+W35</f>
        <v>2282359.92</v>
      </c>
      <c r="C35" s="38">
        <v>77168.800000000003</v>
      </c>
      <c r="D35" s="38">
        <v>1951506.61</v>
      </c>
      <c r="E35" s="38">
        <v>0</v>
      </c>
      <c r="F35" s="38">
        <v>0</v>
      </c>
      <c r="G35" s="38">
        <v>0</v>
      </c>
      <c r="H35" s="5">
        <v>332535.09999999998</v>
      </c>
      <c r="I35" s="38">
        <f>SUM(J35:N35)</f>
        <v>124183.57</v>
      </c>
      <c r="J35" s="38">
        <v>6592.57</v>
      </c>
      <c r="K35" s="38">
        <v>0</v>
      </c>
      <c r="L35" s="38">
        <v>0</v>
      </c>
      <c r="M35" s="38"/>
      <c r="N35" s="38">
        <v>117591</v>
      </c>
      <c r="O35" s="38">
        <v>0</v>
      </c>
      <c r="P35" s="5">
        <v>0</v>
      </c>
      <c r="Q35" s="5">
        <v>3293.49</v>
      </c>
      <c r="R35" s="5">
        <v>9150.3700000000008</v>
      </c>
      <c r="S35" s="38">
        <v>2732.3</v>
      </c>
      <c r="T35" s="5">
        <v>1792.53</v>
      </c>
      <c r="U35" s="38">
        <v>112532.25</v>
      </c>
      <c r="V35" s="38">
        <v>0</v>
      </c>
      <c r="W35" s="38">
        <v>0</v>
      </c>
      <c r="X35" s="38">
        <v>0</v>
      </c>
    </row>
    <row r="36" spans="1:26" x14ac:dyDescent="0.2">
      <c r="A36" s="5" t="s">
        <v>34</v>
      </c>
      <c r="B36" s="4">
        <f>+C36+D36+I36+SUM(O36:T36)+U36+W36</f>
        <v>12101950.239999998</v>
      </c>
      <c r="C36" s="38">
        <v>4132537.52</v>
      </c>
      <c r="D36" s="38">
        <v>332535.09999999998</v>
      </c>
      <c r="E36" s="38">
        <v>3200</v>
      </c>
      <c r="F36" s="38">
        <v>0</v>
      </c>
      <c r="G36" s="38">
        <v>4000</v>
      </c>
      <c r="H36" s="5">
        <v>61236.54</v>
      </c>
      <c r="I36" s="38">
        <f>SUM(J36:N36)</f>
        <v>5558319.1199999992</v>
      </c>
      <c r="J36" s="38">
        <v>4425716.3</v>
      </c>
      <c r="K36" s="38">
        <v>773364.47</v>
      </c>
      <c r="L36" s="38">
        <v>233045.97</v>
      </c>
      <c r="M36" s="38"/>
      <c r="N36" s="38">
        <v>126192.38</v>
      </c>
      <c r="O36" s="38">
        <v>18569.12</v>
      </c>
      <c r="P36" s="5">
        <v>333082.52</v>
      </c>
      <c r="Q36" s="5">
        <v>298221.03000000003</v>
      </c>
      <c r="R36" s="5">
        <v>1027344.13</v>
      </c>
      <c r="S36" s="38">
        <v>15389.43</v>
      </c>
      <c r="T36" s="5">
        <v>4690</v>
      </c>
      <c r="U36" s="38">
        <v>381262.27</v>
      </c>
      <c r="V36" s="38">
        <v>0</v>
      </c>
      <c r="W36" s="38">
        <v>0</v>
      </c>
      <c r="X36" s="38">
        <v>288326.90000000002</v>
      </c>
    </row>
    <row r="37" spans="1:26" x14ac:dyDescent="0.2">
      <c r="A37" s="5" t="s">
        <v>35</v>
      </c>
      <c r="B37" s="4">
        <f>+C37+D37+I37+SUM(O37:T37)+U37+W37</f>
        <v>7698997.46</v>
      </c>
      <c r="C37" s="38">
        <v>2481419.73</v>
      </c>
      <c r="D37" s="38">
        <v>68436.540000000008</v>
      </c>
      <c r="E37" s="38">
        <v>0</v>
      </c>
      <c r="F37" s="38">
        <v>0</v>
      </c>
      <c r="G37" s="38">
        <v>0</v>
      </c>
      <c r="H37" s="5">
        <v>2875.46</v>
      </c>
      <c r="I37" s="38">
        <f>SUM(J37:N37)</f>
        <v>3958948.6999999997</v>
      </c>
      <c r="J37" s="38">
        <v>3517352.8</v>
      </c>
      <c r="K37" s="38">
        <v>0</v>
      </c>
      <c r="L37" s="38">
        <v>255816.73</v>
      </c>
      <c r="M37" s="38"/>
      <c r="N37" s="38">
        <v>185779.17</v>
      </c>
      <c r="O37" s="38">
        <v>90813.32</v>
      </c>
      <c r="P37" s="5">
        <v>103394.83</v>
      </c>
      <c r="Q37" s="5">
        <v>180339.19</v>
      </c>
      <c r="R37" s="5">
        <v>689696.87</v>
      </c>
      <c r="S37" s="38">
        <v>0</v>
      </c>
      <c r="T37" s="5">
        <v>23053.09</v>
      </c>
      <c r="U37" s="38">
        <v>102895.19</v>
      </c>
      <c r="V37" s="38">
        <v>0</v>
      </c>
      <c r="W37" s="38">
        <v>0</v>
      </c>
      <c r="X37" s="38">
        <v>0</v>
      </c>
    </row>
    <row r="38" spans="1:26" x14ac:dyDescent="0.2">
      <c r="A38" s="14" t="s">
        <v>36</v>
      </c>
      <c r="B38" s="14">
        <f>+C38+D38+I38+SUM(O38:T38)+U38+W38</f>
        <v>2748040.54</v>
      </c>
      <c r="C38" s="33">
        <v>989605.97</v>
      </c>
      <c r="D38" s="33">
        <v>2875.46</v>
      </c>
      <c r="E38" s="33">
        <v>0</v>
      </c>
      <c r="F38" s="33">
        <v>0</v>
      </c>
      <c r="G38" s="33">
        <v>0</v>
      </c>
      <c r="H38" s="14">
        <v>2875.46</v>
      </c>
      <c r="I38" s="33">
        <f>SUM(J38:N38)</f>
        <v>1329129.26</v>
      </c>
      <c r="J38" s="33">
        <v>1030120.12</v>
      </c>
      <c r="K38" s="33">
        <v>203137.22</v>
      </c>
      <c r="L38" s="33">
        <v>62645.71</v>
      </c>
      <c r="M38" s="33"/>
      <c r="N38" s="33">
        <v>33226.21</v>
      </c>
      <c r="O38" s="33">
        <v>2377.86</v>
      </c>
      <c r="P38" s="14">
        <v>0</v>
      </c>
      <c r="Q38" s="14">
        <v>71010.399999999994</v>
      </c>
      <c r="R38" s="14">
        <v>337933.17</v>
      </c>
      <c r="S38" s="33">
        <v>0</v>
      </c>
      <c r="T38" s="14">
        <v>15108.42</v>
      </c>
      <c r="U38" s="33">
        <v>0</v>
      </c>
      <c r="V38" s="33">
        <v>0</v>
      </c>
      <c r="W38" s="33">
        <v>0</v>
      </c>
      <c r="X38" s="33">
        <v>0</v>
      </c>
    </row>
    <row r="39" spans="1:26" x14ac:dyDescent="0.2">
      <c r="B39" s="4" t="s">
        <v>244</v>
      </c>
    </row>
    <row r="40" spans="1:26" ht="14.25" customHeight="1" x14ac:dyDescent="0.2"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U40" s="29"/>
      <c r="V40" s="29"/>
      <c r="W40" s="29"/>
      <c r="X40" s="29"/>
    </row>
    <row r="41" spans="1:26" ht="14.25" customHeight="1" x14ac:dyDescent="0.2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U41" s="29"/>
      <c r="V41" s="29"/>
      <c r="W41" s="29"/>
      <c r="X41" s="29"/>
    </row>
    <row r="42" spans="1:26" ht="14.25" customHeight="1" x14ac:dyDescent="0.2"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37"/>
      <c r="U42" s="29"/>
      <c r="V42" s="29"/>
      <c r="W42" s="29"/>
      <c r="X42" s="29"/>
    </row>
    <row r="43" spans="1:26" s="189" customFormat="1" x14ac:dyDescent="0.2">
      <c r="C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U43" s="157"/>
      <c r="V43" s="157"/>
      <c r="X43" s="157"/>
    </row>
    <row r="44" spans="1:26" s="157" customFormat="1" x14ac:dyDescent="0.2">
      <c r="A44" s="189"/>
      <c r="Z44" s="189"/>
    </row>
    <row r="45" spans="1:26" s="157" customFormat="1" x14ac:dyDescent="0.2">
      <c r="A45" s="189"/>
      <c r="Z45" s="189"/>
    </row>
    <row r="46" spans="1:26" s="189" customFormat="1" x14ac:dyDescent="0.2">
      <c r="J46" s="156"/>
    </row>
    <row r="47" spans="1:26" s="189" customFormat="1" x14ac:dyDescent="0.2">
      <c r="J47" s="156"/>
    </row>
    <row r="48" spans="1:26" s="189" customFormat="1" x14ac:dyDescent="0.2">
      <c r="J48" s="156"/>
      <c r="Y48" s="157"/>
    </row>
    <row r="49" spans="3:26" s="189" customFormat="1" x14ac:dyDescent="0.2">
      <c r="J49" s="156"/>
      <c r="Y49" s="157"/>
    </row>
    <row r="50" spans="3:26" s="189" customFormat="1" x14ac:dyDescent="0.2">
      <c r="J50" s="156"/>
      <c r="Y50" s="157"/>
    </row>
    <row r="51" spans="3:26" s="189" customFormat="1" x14ac:dyDescent="0.2">
      <c r="J51" s="156"/>
      <c r="Y51" s="157"/>
    </row>
    <row r="52" spans="3:26" s="189" customFormat="1" x14ac:dyDescent="0.2">
      <c r="J52" s="156"/>
      <c r="Y52" s="157"/>
    </row>
    <row r="53" spans="3:26" s="189" customFormat="1" x14ac:dyDescent="0.2">
      <c r="J53" s="156"/>
      <c r="Y53" s="157"/>
    </row>
    <row r="54" spans="3:26" s="189" customFormat="1" x14ac:dyDescent="0.2">
      <c r="C54" s="157"/>
      <c r="E54" s="157"/>
      <c r="F54" s="157"/>
      <c r="G54" s="157"/>
      <c r="H54" s="157"/>
      <c r="I54" s="157"/>
      <c r="J54" s="188"/>
      <c r="K54" s="157"/>
      <c r="L54" s="157"/>
      <c r="M54" s="157"/>
      <c r="N54" s="157"/>
      <c r="O54" s="157"/>
      <c r="P54" s="157"/>
      <c r="U54" s="157"/>
      <c r="V54" s="157"/>
      <c r="X54" s="157"/>
      <c r="Y54" s="157"/>
      <c r="Z54" s="157"/>
    </row>
    <row r="55" spans="3:26" s="189" customFormat="1" x14ac:dyDescent="0.2">
      <c r="C55" s="157"/>
      <c r="E55" s="157"/>
      <c r="F55" s="157"/>
      <c r="G55" s="157"/>
      <c r="H55" s="157"/>
      <c r="I55" s="157"/>
      <c r="J55" s="188"/>
      <c r="K55" s="157"/>
      <c r="L55" s="157"/>
      <c r="M55" s="157"/>
      <c r="N55" s="157"/>
      <c r="O55" s="157"/>
      <c r="P55" s="157"/>
      <c r="U55" s="157"/>
      <c r="V55" s="157"/>
      <c r="X55" s="157"/>
      <c r="Y55" s="157"/>
      <c r="Z55" s="157"/>
    </row>
    <row r="56" spans="3:26" s="189" customFormat="1" x14ac:dyDescent="0.2">
      <c r="C56" s="157"/>
      <c r="E56" s="157"/>
      <c r="F56" s="157"/>
      <c r="G56" s="157"/>
      <c r="H56" s="157"/>
      <c r="I56" s="157"/>
      <c r="J56" s="188"/>
      <c r="K56" s="157"/>
      <c r="L56" s="157"/>
      <c r="M56" s="157"/>
      <c r="N56" s="157"/>
      <c r="O56" s="157"/>
      <c r="P56" s="157"/>
      <c r="U56" s="157"/>
      <c r="V56" s="157"/>
      <c r="X56" s="157"/>
      <c r="Y56" s="157"/>
      <c r="Z56" s="157"/>
    </row>
    <row r="57" spans="3:26" s="189" customFormat="1" x14ac:dyDescent="0.2">
      <c r="J57" s="156"/>
      <c r="Y57" s="157"/>
      <c r="Z57" s="157"/>
    </row>
    <row r="58" spans="3:26" s="189" customFormat="1" x14ac:dyDescent="0.2">
      <c r="J58" s="156"/>
      <c r="Y58" s="157"/>
      <c r="Z58" s="157"/>
    </row>
    <row r="59" spans="3:26" s="189" customFormat="1" x14ac:dyDescent="0.2">
      <c r="J59" s="156"/>
    </row>
    <row r="60" spans="3:26" s="189" customFormat="1" x14ac:dyDescent="0.2">
      <c r="J60" s="156"/>
    </row>
    <row r="61" spans="3:26" s="189" customFormat="1" x14ac:dyDescent="0.2">
      <c r="J61" s="156"/>
    </row>
    <row r="62" spans="3:26" s="189" customFormat="1" x14ac:dyDescent="0.2">
      <c r="J62" s="156"/>
    </row>
    <row r="63" spans="3:26" s="189" customFormat="1" x14ac:dyDescent="0.2">
      <c r="J63" s="156"/>
    </row>
    <row r="64" spans="3:26" s="189" customFormat="1" x14ac:dyDescent="0.2">
      <c r="J64" s="156"/>
    </row>
    <row r="65" spans="10:25" s="189" customFormat="1" x14ac:dyDescent="0.2">
      <c r="J65" s="156"/>
    </row>
    <row r="66" spans="10:25" s="189" customFormat="1" x14ac:dyDescent="0.2">
      <c r="J66" s="156"/>
    </row>
    <row r="67" spans="10:25" s="189" customFormat="1" x14ac:dyDescent="0.2">
      <c r="J67" s="156"/>
    </row>
    <row r="68" spans="10:25" s="189" customFormat="1" x14ac:dyDescent="0.2">
      <c r="J68" s="156"/>
    </row>
    <row r="69" spans="10:25" s="189" customFormat="1" x14ac:dyDescent="0.2">
      <c r="J69" s="156"/>
    </row>
    <row r="70" spans="10:25" s="189" customFormat="1" x14ac:dyDescent="0.2">
      <c r="J70" s="156"/>
    </row>
    <row r="71" spans="10:25" s="189" customFormat="1" x14ac:dyDescent="0.2">
      <c r="J71" s="156"/>
    </row>
    <row r="72" spans="10:25" s="189" customFormat="1" x14ac:dyDescent="0.2">
      <c r="J72" s="156"/>
    </row>
    <row r="73" spans="10:25" s="189" customFormat="1" x14ac:dyDescent="0.2">
      <c r="J73" s="156"/>
    </row>
    <row r="74" spans="10:25" s="189" customFormat="1" x14ac:dyDescent="0.2">
      <c r="J74" s="156"/>
    </row>
    <row r="75" spans="10:25" s="189" customFormat="1" x14ac:dyDescent="0.2">
      <c r="J75" s="156"/>
      <c r="Y75" s="157"/>
    </row>
    <row r="77" spans="10:25" s="189" customFormat="1" x14ac:dyDescent="0.2">
      <c r="J77" s="156"/>
    </row>
    <row r="78" spans="10:25" s="189" customFormat="1" x14ac:dyDescent="0.2">
      <c r="J78" s="156"/>
    </row>
    <row r="79" spans="10:25" s="189" customFormat="1" x14ac:dyDescent="0.2">
      <c r="J79" s="156"/>
    </row>
    <row r="80" spans="10:25" s="189" customFormat="1" x14ac:dyDescent="0.2">
      <c r="J80" s="156"/>
    </row>
    <row r="81" spans="9:26" x14ac:dyDescent="0.2">
      <c r="U81" s="189"/>
      <c r="V81" s="189"/>
      <c r="W81" s="189"/>
      <c r="X81" s="189"/>
      <c r="Y81" s="189"/>
      <c r="Z81" s="189"/>
    </row>
    <row r="82" spans="9:26" s="189" customFormat="1" x14ac:dyDescent="0.2">
      <c r="I82" s="156"/>
      <c r="U82" s="4"/>
      <c r="V82" s="4"/>
      <c r="W82" s="4"/>
      <c r="X82" s="4"/>
    </row>
    <row r="83" spans="9:26" s="189" customFormat="1" x14ac:dyDescent="0.2">
      <c r="I83" s="156"/>
    </row>
    <row r="84" spans="9:26" s="189" customFormat="1" x14ac:dyDescent="0.2">
      <c r="I84" s="156"/>
    </row>
    <row r="85" spans="9:26" s="189" customFormat="1" x14ac:dyDescent="0.2">
      <c r="I85" s="156"/>
    </row>
    <row r="86" spans="9:26" x14ac:dyDescent="0.2">
      <c r="U86" s="189"/>
      <c r="V86" s="189"/>
      <c r="W86" s="189"/>
      <c r="X86" s="189"/>
      <c r="Y86" s="189"/>
      <c r="Z86" s="189"/>
    </row>
    <row r="87" spans="9:26" s="189" customFormat="1" x14ac:dyDescent="0.2">
      <c r="I87" s="156"/>
      <c r="U87" s="4"/>
      <c r="V87" s="4"/>
      <c r="W87" s="4"/>
      <c r="X87" s="4"/>
    </row>
    <row r="88" spans="9:26" s="189" customFormat="1" x14ac:dyDescent="0.2">
      <c r="I88" s="156"/>
    </row>
    <row r="89" spans="9:26" s="189" customFormat="1" x14ac:dyDescent="0.2">
      <c r="I89" s="156"/>
    </row>
    <row r="90" spans="9:26" s="189" customFormat="1" x14ac:dyDescent="0.2">
      <c r="I90" s="156"/>
    </row>
    <row r="91" spans="9:26" s="189" customFormat="1" x14ac:dyDescent="0.2">
      <c r="I91" s="156"/>
    </row>
    <row r="92" spans="9:26" s="189" customFormat="1" x14ac:dyDescent="0.2">
      <c r="I92" s="156"/>
    </row>
    <row r="93" spans="9:26" s="189" customFormat="1" x14ac:dyDescent="0.2">
      <c r="I93" s="156"/>
    </row>
    <row r="94" spans="9:26" s="189" customFormat="1" x14ac:dyDescent="0.2">
      <c r="I94" s="156"/>
    </row>
    <row r="95" spans="9:26" s="189" customFormat="1" x14ac:dyDescent="0.2">
      <c r="I95" s="156"/>
    </row>
    <row r="96" spans="9:26" s="189" customFormat="1" x14ac:dyDescent="0.2">
      <c r="I96" s="156"/>
      <c r="Y96" s="4"/>
      <c r="Z96" s="4"/>
    </row>
    <row r="97" spans="9:26" s="189" customFormat="1" x14ac:dyDescent="0.2">
      <c r="I97" s="156"/>
    </row>
    <row r="98" spans="9:26" s="189" customFormat="1" x14ac:dyDescent="0.2">
      <c r="I98" s="156"/>
    </row>
    <row r="99" spans="9:26" s="189" customFormat="1" x14ac:dyDescent="0.2">
      <c r="I99" s="156"/>
    </row>
    <row r="100" spans="9:26" s="189" customFormat="1" x14ac:dyDescent="0.2">
      <c r="I100" s="156"/>
    </row>
    <row r="101" spans="9:26" s="189" customFormat="1" x14ac:dyDescent="0.2">
      <c r="I101" s="156"/>
      <c r="Y101" s="4"/>
      <c r="Z101" s="4"/>
    </row>
    <row r="102" spans="9:26" s="189" customFormat="1" x14ac:dyDescent="0.2">
      <c r="I102" s="156"/>
    </row>
    <row r="103" spans="9:26" s="189" customFormat="1" x14ac:dyDescent="0.2">
      <c r="I103" s="156"/>
    </row>
    <row r="104" spans="9:26" s="189" customFormat="1" x14ac:dyDescent="0.2">
      <c r="I104" s="156"/>
    </row>
    <row r="105" spans="9:26" s="189" customFormat="1" x14ac:dyDescent="0.2">
      <c r="I105" s="156"/>
    </row>
    <row r="106" spans="9:26" s="189" customFormat="1" x14ac:dyDescent="0.2">
      <c r="I106" s="156"/>
    </row>
    <row r="107" spans="9:26" s="189" customFormat="1" x14ac:dyDescent="0.2">
      <c r="I107" s="156"/>
    </row>
    <row r="108" spans="9:26" s="189" customFormat="1" x14ac:dyDescent="0.2">
      <c r="I108" s="156"/>
    </row>
    <row r="109" spans="9:26" s="189" customFormat="1" x14ac:dyDescent="0.2">
      <c r="I109" s="156"/>
    </row>
    <row r="110" spans="9:26" s="189" customFormat="1" x14ac:dyDescent="0.2">
      <c r="I110" s="156"/>
    </row>
    <row r="111" spans="9:26" s="189" customFormat="1" x14ac:dyDescent="0.2">
      <c r="I111" s="156"/>
    </row>
    <row r="112" spans="9:26" s="189" customFormat="1" x14ac:dyDescent="0.2">
      <c r="I112" s="156"/>
    </row>
    <row r="113" spans="21:26" x14ac:dyDescent="0.2">
      <c r="U113" s="189"/>
      <c r="V113" s="189"/>
      <c r="W113" s="189"/>
      <c r="X113" s="189"/>
      <c r="Y113" s="189"/>
      <c r="Z113" s="189"/>
    </row>
    <row r="114" spans="21:26" x14ac:dyDescent="0.2">
      <c r="U114" s="189"/>
      <c r="V114" s="189"/>
      <c r="W114" s="189"/>
      <c r="X114" s="189"/>
      <c r="Y114" s="189"/>
      <c r="Z114" s="189"/>
    </row>
    <row r="115" spans="21:26" x14ac:dyDescent="0.2">
      <c r="Y115" s="189"/>
      <c r="Z115" s="189"/>
    </row>
    <row r="116" spans="21:26" x14ac:dyDescent="0.2">
      <c r="Y116" s="189"/>
      <c r="Z116" s="189"/>
    </row>
    <row r="117" spans="21:26" x14ac:dyDescent="0.2">
      <c r="Y117" s="189"/>
      <c r="Z117" s="189"/>
    </row>
    <row r="118" spans="21:26" x14ac:dyDescent="0.2">
      <c r="Y118" s="189"/>
      <c r="Z118" s="189"/>
    </row>
    <row r="119" spans="21:26" x14ac:dyDescent="0.2">
      <c r="Y119" s="189"/>
      <c r="Z119" s="189"/>
    </row>
    <row r="120" spans="21:26" x14ac:dyDescent="0.2">
      <c r="Y120" s="189"/>
      <c r="Z120" s="189"/>
    </row>
    <row r="121" spans="21:26" x14ac:dyDescent="0.2">
      <c r="Y121" s="189"/>
      <c r="Z121" s="189"/>
    </row>
    <row r="122" spans="21:26" x14ac:dyDescent="0.2">
      <c r="Y122" s="189"/>
      <c r="Z122" s="189"/>
    </row>
    <row r="123" spans="21:26" x14ac:dyDescent="0.2">
      <c r="Y123" s="189"/>
      <c r="Z123" s="189"/>
    </row>
    <row r="124" spans="21:26" x14ac:dyDescent="0.2">
      <c r="Y124" s="189"/>
      <c r="Z124" s="189"/>
    </row>
    <row r="125" spans="21:26" x14ac:dyDescent="0.2">
      <c r="Y125" s="189"/>
      <c r="Z125" s="189"/>
    </row>
    <row r="126" spans="21:26" x14ac:dyDescent="0.2">
      <c r="Y126" s="189"/>
      <c r="Z126" s="189"/>
    </row>
    <row r="127" spans="21:26" x14ac:dyDescent="0.2">
      <c r="Y127" s="189"/>
      <c r="Z127" s="189"/>
    </row>
  </sheetData>
  <mergeCells count="7">
    <mergeCell ref="A1:N1"/>
    <mergeCell ref="O3:X3"/>
    <mergeCell ref="D5:H5"/>
    <mergeCell ref="I5:N5"/>
    <mergeCell ref="O5:T5"/>
    <mergeCell ref="A3:N3"/>
    <mergeCell ref="O1:X1"/>
  </mergeCells>
  <phoneticPr fontId="0" type="noConversion"/>
  <printOptions horizontalCentered="1"/>
  <pageMargins left="0.1" right="0.1" top="0.87" bottom="0.82" header="0.67" footer="0.5"/>
  <pageSetup scale="85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103"/>
  <sheetViews>
    <sheetView zoomScaleNormal="100" workbookViewId="0">
      <selection activeCell="C64" sqref="C64"/>
    </sheetView>
  </sheetViews>
  <sheetFormatPr defaultColWidth="9.140625" defaultRowHeight="12.75" x14ac:dyDescent="0.2"/>
  <cols>
    <col min="1" max="1" width="18.5703125" style="18" customWidth="1"/>
    <col min="2" max="2" width="15" style="18" bestFit="1" customWidth="1"/>
    <col min="3" max="4" width="13.42578125" style="18" bestFit="1" customWidth="1"/>
    <col min="5" max="5" width="12.28515625" style="18" bestFit="1" customWidth="1"/>
    <col min="6" max="7" width="13.42578125" style="18" bestFit="1" customWidth="1"/>
    <col min="8" max="8" width="12.42578125" style="18" customWidth="1"/>
    <col min="9" max="9" width="15" style="18" customWidth="1"/>
    <col min="10" max="10" width="13" style="18" customWidth="1"/>
    <col min="11" max="11" width="13.140625" style="18" customWidth="1"/>
    <col min="12" max="16384" width="9.140625" style="18"/>
  </cols>
  <sheetData>
    <row r="1" spans="1:15" x14ac:dyDescent="0.2">
      <c r="A1" s="299" t="s">
        <v>141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5" x14ac:dyDescent="0.2">
      <c r="B2" s="22"/>
    </row>
    <row r="3" spans="1:15" s="30" customFormat="1" x14ac:dyDescent="0.2">
      <c r="A3" s="285" t="s">
        <v>268</v>
      </c>
      <c r="B3" s="285"/>
      <c r="C3" s="285"/>
      <c r="D3" s="285"/>
      <c r="E3" s="285"/>
      <c r="F3" s="285"/>
      <c r="G3" s="285"/>
      <c r="H3" s="285"/>
      <c r="I3" s="285"/>
      <c r="J3" s="285"/>
    </row>
    <row r="4" spans="1:15" ht="13.5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5" ht="13.5" thickTop="1" x14ac:dyDescent="0.2">
      <c r="A5" s="162"/>
      <c r="B5" s="162"/>
      <c r="C5" s="162"/>
      <c r="D5" s="162"/>
      <c r="E5" s="162"/>
      <c r="F5" s="162"/>
      <c r="G5" s="322" t="s">
        <v>88</v>
      </c>
      <c r="H5" s="322"/>
      <c r="I5" s="322"/>
      <c r="J5" s="322"/>
    </row>
    <row r="6" spans="1:15" ht="12.75" customHeight="1" x14ac:dyDescent="0.2">
      <c r="A6" s="24" t="s">
        <v>37</v>
      </c>
      <c r="B6" s="25" t="s">
        <v>168</v>
      </c>
      <c r="C6" s="25" t="s">
        <v>0</v>
      </c>
      <c r="D6" s="162"/>
      <c r="E6" s="25" t="s">
        <v>5</v>
      </c>
      <c r="F6" s="162"/>
      <c r="H6" s="323" t="s">
        <v>193</v>
      </c>
      <c r="I6" s="323" t="s">
        <v>191</v>
      </c>
      <c r="J6" s="323" t="s">
        <v>192</v>
      </c>
    </row>
    <row r="7" spans="1:15" ht="12.75" customHeight="1" x14ac:dyDescent="0.2">
      <c r="A7" s="24" t="s">
        <v>38</v>
      </c>
      <c r="B7" s="25" t="s">
        <v>94</v>
      </c>
      <c r="C7" s="162" t="s">
        <v>166</v>
      </c>
      <c r="D7" s="25" t="s">
        <v>3</v>
      </c>
      <c r="E7" s="162" t="s">
        <v>1</v>
      </c>
      <c r="F7" s="162" t="s">
        <v>7</v>
      </c>
      <c r="G7" s="162"/>
      <c r="H7" s="324"/>
      <c r="I7" s="324"/>
      <c r="J7" s="324"/>
    </row>
    <row r="8" spans="1:15" ht="13.5" thickBot="1" x14ac:dyDescent="0.25">
      <c r="A8" s="26" t="s">
        <v>39</v>
      </c>
      <c r="B8" s="27" t="s">
        <v>95</v>
      </c>
      <c r="C8" s="152" t="s">
        <v>167</v>
      </c>
      <c r="D8" s="152" t="s">
        <v>165</v>
      </c>
      <c r="E8" s="28" t="s">
        <v>6</v>
      </c>
      <c r="F8" s="28" t="s">
        <v>8</v>
      </c>
      <c r="G8" s="152" t="s">
        <v>93</v>
      </c>
      <c r="H8" s="325"/>
      <c r="I8" s="325"/>
      <c r="J8" s="325"/>
    </row>
    <row r="9" spans="1:15" s="81" customFormat="1" x14ac:dyDescent="0.2">
      <c r="A9" s="13" t="s">
        <v>13</v>
      </c>
      <c r="B9" s="17">
        <f t="shared" ref="B9:J9" si="0">SUM(B11:B38)</f>
        <v>1434454616.6100001</v>
      </c>
      <c r="C9" s="17">
        <f t="shared" si="0"/>
        <v>112791005.16000001</v>
      </c>
      <c r="D9" s="17">
        <f t="shared" si="0"/>
        <v>774051735.32000005</v>
      </c>
      <c r="E9" s="17">
        <f t="shared" si="0"/>
        <v>10570311.120000001</v>
      </c>
      <c r="F9" s="17">
        <f t="shared" si="0"/>
        <v>369671739.37</v>
      </c>
      <c r="G9" s="17">
        <f t="shared" si="0"/>
        <v>167369825.64000002</v>
      </c>
      <c r="H9" s="17">
        <f t="shared" si="0"/>
        <v>1418102.15</v>
      </c>
      <c r="I9" s="17">
        <f>SUM(I11:I38)</f>
        <v>150523346.75</v>
      </c>
      <c r="J9" s="17">
        <f t="shared" si="0"/>
        <v>15428376.739999998</v>
      </c>
    </row>
    <row r="10" spans="1:15" x14ac:dyDescent="0.2">
      <c r="A10" s="24"/>
      <c r="B10" s="108"/>
      <c r="C10" s="4"/>
      <c r="D10" s="108"/>
      <c r="E10" s="108"/>
      <c r="F10" s="108"/>
      <c r="G10" s="108"/>
      <c r="H10" s="108"/>
      <c r="I10" s="122"/>
      <c r="J10" s="122"/>
      <c r="M10" s="4"/>
      <c r="N10" s="4"/>
      <c r="O10" s="4"/>
    </row>
    <row r="11" spans="1:15" x14ac:dyDescent="0.2">
      <c r="A11" s="24" t="s">
        <v>14</v>
      </c>
      <c r="B11" s="29">
        <f>SUM(C11:G11)</f>
        <v>3316529.85</v>
      </c>
      <c r="C11" s="29">
        <v>0</v>
      </c>
      <c r="D11" s="29">
        <v>0</v>
      </c>
      <c r="E11" s="38">
        <v>0</v>
      </c>
      <c r="F11" s="29">
        <v>2484836.9700000002</v>
      </c>
      <c r="G11" s="29">
        <f>SUM(H11:J11)</f>
        <v>831692.88</v>
      </c>
      <c r="H11" s="38">
        <v>0</v>
      </c>
      <c r="I11" s="38">
        <v>0</v>
      </c>
      <c r="J11" s="38">
        <v>831692.88</v>
      </c>
      <c r="K11" s="56"/>
      <c r="M11" s="4"/>
      <c r="N11" s="4"/>
      <c r="O11" s="4"/>
    </row>
    <row r="12" spans="1:15" x14ac:dyDescent="0.2">
      <c r="A12" s="24" t="s">
        <v>15</v>
      </c>
      <c r="B12" s="29">
        <f t="shared" ref="B12:B38" si="1">SUM(C12:G12)</f>
        <v>240108603</v>
      </c>
      <c r="C12" s="29">
        <v>0</v>
      </c>
      <c r="D12" s="29">
        <v>231492185</v>
      </c>
      <c r="E12" s="38">
        <v>2067940</v>
      </c>
      <c r="F12" s="29">
        <v>0</v>
      </c>
      <c r="G12" s="29">
        <f>SUM(H12:J12)</f>
        <v>6548478</v>
      </c>
      <c r="H12" s="38">
        <v>0</v>
      </c>
      <c r="I12" s="38">
        <v>6548478</v>
      </c>
      <c r="J12" s="38">
        <v>0</v>
      </c>
      <c r="M12" s="4"/>
      <c r="N12" s="4"/>
      <c r="O12" s="4"/>
    </row>
    <row r="13" spans="1:15" x14ac:dyDescent="0.2">
      <c r="A13" s="30" t="s">
        <v>16</v>
      </c>
      <c r="B13" s="29">
        <f t="shared" si="1"/>
        <v>308004486.32999998</v>
      </c>
      <c r="C13" s="29">
        <v>0</v>
      </c>
      <c r="D13" s="29">
        <v>27591877.18</v>
      </c>
      <c r="E13" s="38">
        <v>3423082.24</v>
      </c>
      <c r="F13" s="29">
        <v>276989526.90999997</v>
      </c>
      <c r="G13" s="29">
        <f>SUM(H13:J13)</f>
        <v>0</v>
      </c>
      <c r="H13" s="38">
        <v>0</v>
      </c>
      <c r="I13" s="38">
        <v>0</v>
      </c>
      <c r="J13" s="38">
        <v>0</v>
      </c>
      <c r="M13" s="4"/>
      <c r="N13" s="4"/>
      <c r="O13" s="4"/>
    </row>
    <row r="14" spans="1:15" x14ac:dyDescent="0.2">
      <c r="A14" s="30" t="s">
        <v>17</v>
      </c>
      <c r="B14" s="29">
        <f t="shared" si="1"/>
        <v>111922161</v>
      </c>
      <c r="C14" s="29">
        <v>103895982</v>
      </c>
      <c r="D14" s="29">
        <v>0</v>
      </c>
      <c r="E14" s="38">
        <v>0</v>
      </c>
      <c r="F14" s="29">
        <v>0</v>
      </c>
      <c r="G14" s="29">
        <f>SUM(H14:J14)</f>
        <v>8026179</v>
      </c>
      <c r="H14" s="38">
        <v>0</v>
      </c>
      <c r="I14" s="38">
        <v>5142904</v>
      </c>
      <c r="J14" s="38">
        <v>2883275</v>
      </c>
      <c r="M14" s="4"/>
      <c r="N14" s="4"/>
      <c r="O14" s="4"/>
    </row>
    <row r="15" spans="1:15" x14ac:dyDescent="0.2">
      <c r="A15" s="30" t="s">
        <v>18</v>
      </c>
      <c r="B15" s="29">
        <f t="shared" si="1"/>
        <v>21117491</v>
      </c>
      <c r="C15" s="29">
        <v>0</v>
      </c>
      <c r="D15" s="29">
        <v>0</v>
      </c>
      <c r="E15" s="38">
        <v>0</v>
      </c>
      <c r="F15" s="29">
        <v>0</v>
      </c>
      <c r="G15" s="29">
        <f>SUM(H15:J15)</f>
        <v>21117491</v>
      </c>
      <c r="H15" s="38">
        <v>0</v>
      </c>
      <c r="I15" s="38">
        <v>21117491</v>
      </c>
      <c r="J15" s="38">
        <v>0</v>
      </c>
      <c r="M15" s="4"/>
      <c r="N15" s="4"/>
      <c r="O15" s="4"/>
    </row>
    <row r="16" spans="1:15" x14ac:dyDescent="0.2">
      <c r="A16" s="30"/>
      <c r="B16" s="105"/>
      <c r="C16" s="29"/>
      <c r="D16" s="29"/>
      <c r="E16" s="38"/>
      <c r="F16" s="29"/>
      <c r="G16" s="105"/>
      <c r="H16" s="38"/>
      <c r="I16" s="38"/>
      <c r="J16" s="38"/>
      <c r="M16" s="4"/>
      <c r="N16" s="4"/>
      <c r="O16" s="4"/>
    </row>
    <row r="17" spans="1:15" x14ac:dyDescent="0.2">
      <c r="A17" s="30" t="s">
        <v>19</v>
      </c>
      <c r="B17" s="29">
        <f t="shared" si="1"/>
        <v>2946375.9699999997</v>
      </c>
      <c r="C17" s="29">
        <v>0</v>
      </c>
      <c r="D17" s="29">
        <v>2469606.75</v>
      </c>
      <c r="E17" s="38">
        <v>0</v>
      </c>
      <c r="F17" s="29">
        <v>0</v>
      </c>
      <c r="G17" s="29">
        <f>SUM(H17:J17)</f>
        <v>476769.22</v>
      </c>
      <c r="H17" s="38">
        <v>50149</v>
      </c>
      <c r="I17" s="38">
        <v>426620.22</v>
      </c>
      <c r="J17" s="38">
        <v>0</v>
      </c>
      <c r="M17" s="4"/>
      <c r="N17" s="4"/>
      <c r="O17" s="4"/>
    </row>
    <row r="18" spans="1:15" x14ac:dyDescent="0.2">
      <c r="A18" s="30" t="s">
        <v>20</v>
      </c>
      <c r="B18" s="29">
        <f t="shared" si="1"/>
        <v>19899800.98</v>
      </c>
      <c r="C18" s="29">
        <v>0</v>
      </c>
      <c r="D18" s="29">
        <v>18295188.059999999</v>
      </c>
      <c r="E18" s="38">
        <v>650920.06000000006</v>
      </c>
      <c r="F18" s="29">
        <v>19979.349999999999</v>
      </c>
      <c r="G18" s="29">
        <f>SUM(H18:J18)</f>
        <v>933713.51</v>
      </c>
      <c r="H18" s="38">
        <v>0</v>
      </c>
      <c r="I18" s="38">
        <v>0</v>
      </c>
      <c r="J18" s="38">
        <v>933713.51</v>
      </c>
      <c r="M18" s="4"/>
      <c r="N18" s="4"/>
      <c r="O18" s="4"/>
    </row>
    <row r="19" spans="1:15" x14ac:dyDescent="0.2">
      <c r="A19" s="30" t="s">
        <v>21</v>
      </c>
      <c r="B19" s="29">
        <f t="shared" si="1"/>
        <v>12136007.470000001</v>
      </c>
      <c r="C19" s="29">
        <v>0</v>
      </c>
      <c r="D19" s="29">
        <v>10479965.220000001</v>
      </c>
      <c r="E19" s="38">
        <v>503350.55</v>
      </c>
      <c r="F19" s="29">
        <v>0</v>
      </c>
      <c r="G19" s="29">
        <f>SUM(H19:J19)</f>
        <v>1152691.7</v>
      </c>
      <c r="H19" s="38">
        <v>164305.25</v>
      </c>
      <c r="I19" s="38">
        <v>988386.45</v>
      </c>
      <c r="J19" s="38">
        <v>0</v>
      </c>
      <c r="M19" s="4"/>
      <c r="N19" s="4"/>
      <c r="O19" s="4"/>
    </row>
    <row r="20" spans="1:15" x14ac:dyDescent="0.2">
      <c r="A20" s="30" t="s">
        <v>22</v>
      </c>
      <c r="B20" s="29">
        <f t="shared" si="1"/>
        <v>14317519.939999998</v>
      </c>
      <c r="C20" s="29">
        <v>0</v>
      </c>
      <c r="D20" s="29">
        <v>9495468.9799999986</v>
      </c>
      <c r="E20" s="38">
        <v>2727007.34</v>
      </c>
      <c r="F20" s="29">
        <v>0</v>
      </c>
      <c r="G20" s="29">
        <f>SUM(H20:J20)</f>
        <v>2095043.6199999999</v>
      </c>
      <c r="H20" s="38">
        <v>368480</v>
      </c>
      <c r="I20" s="38">
        <v>103146.2</v>
      </c>
      <c r="J20" s="38">
        <v>1623417.42</v>
      </c>
      <c r="M20" s="4"/>
      <c r="N20" s="4"/>
      <c r="O20" s="4"/>
    </row>
    <row r="21" spans="1:15" x14ac:dyDescent="0.2">
      <c r="A21" s="30" t="s">
        <v>23</v>
      </c>
      <c r="B21" s="29">
        <f t="shared" si="1"/>
        <v>17388744</v>
      </c>
      <c r="C21" s="29">
        <v>0</v>
      </c>
      <c r="D21" s="29">
        <v>0</v>
      </c>
      <c r="E21" s="38">
        <v>0</v>
      </c>
      <c r="F21" s="29">
        <v>0</v>
      </c>
      <c r="G21" s="29">
        <f>SUM(H21:J21)</f>
        <v>17388744</v>
      </c>
      <c r="H21" s="38">
        <v>0</v>
      </c>
      <c r="I21" s="38">
        <v>17388744</v>
      </c>
      <c r="J21" s="38">
        <v>0</v>
      </c>
      <c r="M21" s="4"/>
      <c r="N21" s="4"/>
      <c r="O21" s="4"/>
    </row>
    <row r="22" spans="1:15" x14ac:dyDescent="0.2">
      <c r="A22" s="30"/>
      <c r="B22" s="105"/>
      <c r="C22" s="29"/>
      <c r="D22" s="29"/>
      <c r="E22" s="38"/>
      <c r="F22" s="29"/>
      <c r="G22" s="105"/>
      <c r="H22" s="38"/>
      <c r="I22" s="38"/>
      <c r="J22" s="38"/>
      <c r="M22" s="4"/>
      <c r="N22" s="4"/>
      <c r="O22" s="4"/>
    </row>
    <row r="23" spans="1:15" x14ac:dyDescent="0.2">
      <c r="A23" s="30" t="s">
        <v>24</v>
      </c>
      <c r="B23" s="29">
        <f t="shared" si="1"/>
        <v>46886127</v>
      </c>
      <c r="C23" s="29">
        <v>221256</v>
      </c>
      <c r="D23" s="29">
        <v>42780976</v>
      </c>
      <c r="E23" s="38">
        <v>0</v>
      </c>
      <c r="F23" s="29">
        <v>0</v>
      </c>
      <c r="G23" s="29">
        <f>SUM(H23:J23)</f>
        <v>3883895</v>
      </c>
      <c r="H23" s="38">
        <v>0</v>
      </c>
      <c r="I23" s="38">
        <v>2985335</v>
      </c>
      <c r="J23" s="38">
        <v>898560</v>
      </c>
      <c r="M23" s="4"/>
      <c r="N23" s="4"/>
      <c r="O23" s="4"/>
    </row>
    <row r="24" spans="1:15" x14ac:dyDescent="0.2">
      <c r="A24" s="30" t="s">
        <v>25</v>
      </c>
      <c r="B24" s="29">
        <f t="shared" si="1"/>
        <v>232011.44</v>
      </c>
      <c r="C24" s="29">
        <v>0</v>
      </c>
      <c r="D24" s="29">
        <v>201232.16</v>
      </c>
      <c r="E24" s="38">
        <v>0</v>
      </c>
      <c r="F24" s="29">
        <v>0</v>
      </c>
      <c r="G24" s="29">
        <f>SUM(H24:J24)</f>
        <v>30779.279999999999</v>
      </c>
      <c r="H24" s="38">
        <v>0</v>
      </c>
      <c r="I24" s="38">
        <v>0</v>
      </c>
      <c r="J24" s="38">
        <v>30779.279999999999</v>
      </c>
      <c r="M24" s="4"/>
      <c r="N24" s="4"/>
      <c r="O24" s="4"/>
    </row>
    <row r="25" spans="1:15" x14ac:dyDescent="0.2">
      <c r="A25" s="30" t="s">
        <v>26</v>
      </c>
      <c r="B25" s="29">
        <f t="shared" si="1"/>
        <v>42382146.859999999</v>
      </c>
      <c r="C25" s="29">
        <v>87633.04</v>
      </c>
      <c r="D25" s="29">
        <v>39132328.030000001</v>
      </c>
      <c r="E25" s="38">
        <v>310857.78000000003</v>
      </c>
      <c r="F25" s="29">
        <v>0</v>
      </c>
      <c r="G25" s="29">
        <f>SUM(H25:J25)</f>
        <v>2851328.01</v>
      </c>
      <c r="H25" s="38">
        <v>0</v>
      </c>
      <c r="I25" s="38">
        <v>0</v>
      </c>
      <c r="J25" s="38">
        <v>2851328.01</v>
      </c>
      <c r="M25" s="4"/>
      <c r="N25" s="4"/>
      <c r="O25" s="4"/>
    </row>
    <row r="26" spans="1:15" x14ac:dyDescent="0.2">
      <c r="A26" s="30" t="s">
        <v>27</v>
      </c>
      <c r="B26" s="29">
        <f t="shared" si="1"/>
        <v>37052632</v>
      </c>
      <c r="C26" s="29">
        <v>0</v>
      </c>
      <c r="D26" s="29">
        <v>37052632</v>
      </c>
      <c r="E26" s="38">
        <v>0</v>
      </c>
      <c r="F26" s="29">
        <v>0</v>
      </c>
      <c r="G26" s="29">
        <f>SUM(H26:J26)</f>
        <v>0</v>
      </c>
      <c r="H26" s="38">
        <v>0</v>
      </c>
      <c r="I26" s="38">
        <v>0</v>
      </c>
      <c r="J26" s="38">
        <v>0</v>
      </c>
      <c r="M26" s="4"/>
      <c r="N26" s="4"/>
      <c r="O26" s="4"/>
    </row>
    <row r="27" spans="1:15" x14ac:dyDescent="0.2">
      <c r="A27" s="30" t="s">
        <v>28</v>
      </c>
      <c r="B27" s="29">
        <f t="shared" si="1"/>
        <v>715304</v>
      </c>
      <c r="C27" s="29">
        <v>0</v>
      </c>
      <c r="D27" s="29">
        <v>117042</v>
      </c>
      <c r="E27" s="38">
        <v>55082</v>
      </c>
      <c r="F27" s="29">
        <v>0</v>
      </c>
      <c r="G27" s="29">
        <f>SUM(H27:J27)</f>
        <v>543180</v>
      </c>
      <c r="H27" s="38">
        <v>0</v>
      </c>
      <c r="I27" s="38">
        <v>543180</v>
      </c>
      <c r="J27" s="38">
        <v>0</v>
      </c>
      <c r="M27" s="4"/>
      <c r="N27" s="4"/>
      <c r="O27" s="4"/>
    </row>
    <row r="28" spans="1:15" x14ac:dyDescent="0.2">
      <c r="A28" s="30"/>
      <c r="B28" s="105"/>
      <c r="C28" s="29"/>
      <c r="D28" s="29"/>
      <c r="E28" s="38"/>
      <c r="F28" s="29"/>
      <c r="G28" s="105"/>
      <c r="H28" s="38"/>
      <c r="I28" s="38"/>
      <c r="J28" s="38"/>
      <c r="M28" s="4"/>
      <c r="N28" s="4"/>
      <c r="O28" s="4"/>
    </row>
    <row r="29" spans="1:15" x14ac:dyDescent="0.2">
      <c r="A29" s="30" t="s">
        <v>146</v>
      </c>
      <c r="B29" s="29">
        <f t="shared" si="1"/>
        <v>316864701</v>
      </c>
      <c r="C29" s="29">
        <v>8524079</v>
      </c>
      <c r="D29" s="29">
        <v>213331044</v>
      </c>
      <c r="E29" s="38">
        <v>0</v>
      </c>
      <c r="F29" s="29">
        <v>74497116</v>
      </c>
      <c r="G29" s="29">
        <f>SUM(H29:J29)</f>
        <v>20512462</v>
      </c>
      <c r="H29" s="38">
        <v>0</v>
      </c>
      <c r="I29" s="38">
        <v>20512462</v>
      </c>
      <c r="J29" s="38">
        <v>0</v>
      </c>
      <c r="M29" s="4"/>
      <c r="N29" s="4"/>
      <c r="O29" s="4"/>
    </row>
    <row r="30" spans="1:15" x14ac:dyDescent="0.2">
      <c r="A30" s="30" t="s">
        <v>29</v>
      </c>
      <c r="B30" s="29">
        <f t="shared" si="1"/>
        <v>144052661</v>
      </c>
      <c r="C30" s="29">
        <v>0</v>
      </c>
      <c r="D30" s="29">
        <v>103249884.27000001</v>
      </c>
      <c r="E30" s="38">
        <v>0</v>
      </c>
      <c r="F30" s="29">
        <v>15612489.09</v>
      </c>
      <c r="G30" s="29">
        <f>SUM(H30:J30)</f>
        <v>25190287.640000001</v>
      </c>
      <c r="H30" s="38">
        <v>0</v>
      </c>
      <c r="I30" s="38">
        <v>24848566.02</v>
      </c>
      <c r="J30" s="38">
        <v>341721.62</v>
      </c>
      <c r="M30" s="4"/>
      <c r="N30" s="4"/>
      <c r="O30" s="4"/>
    </row>
    <row r="31" spans="1:15" x14ac:dyDescent="0.2">
      <c r="A31" s="30" t="s">
        <v>30</v>
      </c>
      <c r="B31" s="29">
        <f t="shared" si="1"/>
        <v>4326868.07</v>
      </c>
      <c r="C31" s="29">
        <v>0</v>
      </c>
      <c r="D31" s="29">
        <v>2155761.79</v>
      </c>
      <c r="E31" s="38">
        <v>389139.45</v>
      </c>
      <c r="F31" s="29">
        <v>0</v>
      </c>
      <c r="G31" s="29">
        <f>SUM(H31:J31)</f>
        <v>1781966.83</v>
      </c>
      <c r="H31" s="38">
        <v>52217.24</v>
      </c>
      <c r="I31" s="38">
        <v>0</v>
      </c>
      <c r="J31" s="38">
        <v>1729749.59</v>
      </c>
      <c r="M31" s="4"/>
      <c r="N31" s="4"/>
      <c r="O31" s="4"/>
    </row>
    <row r="32" spans="1:15" x14ac:dyDescent="0.2">
      <c r="A32" s="31" t="s">
        <v>31</v>
      </c>
      <c r="B32" s="29">
        <f t="shared" si="1"/>
        <v>5136346.28</v>
      </c>
      <c r="C32" s="29">
        <v>0</v>
      </c>
      <c r="D32" s="29">
        <v>0</v>
      </c>
      <c r="E32" s="38">
        <v>257383.49</v>
      </c>
      <c r="F32" s="29">
        <v>0</v>
      </c>
      <c r="G32" s="29">
        <f>SUM(H32:J32)</f>
        <v>4878962.79</v>
      </c>
      <c r="H32" s="38">
        <v>782950.66</v>
      </c>
      <c r="I32" s="38">
        <v>791872.7</v>
      </c>
      <c r="J32" s="38">
        <v>3304139.43</v>
      </c>
      <c r="M32" s="4"/>
      <c r="N32" s="4"/>
      <c r="O32" s="4"/>
    </row>
    <row r="33" spans="1:15" x14ac:dyDescent="0.2">
      <c r="A33" s="30" t="s">
        <v>32</v>
      </c>
      <c r="B33" s="29">
        <f t="shared" si="1"/>
        <v>24146493.41</v>
      </c>
      <c r="C33" s="29">
        <v>0</v>
      </c>
      <c r="D33" s="29">
        <v>360</v>
      </c>
      <c r="E33" s="38">
        <v>0</v>
      </c>
      <c r="F33" s="29">
        <v>0</v>
      </c>
      <c r="G33" s="29">
        <f>SUM(H33:J33)</f>
        <v>24146133.41</v>
      </c>
      <c r="H33" s="38">
        <v>0</v>
      </c>
      <c r="I33" s="38">
        <v>24146133.41</v>
      </c>
      <c r="J33" s="38">
        <v>0</v>
      </c>
      <c r="M33" s="4"/>
      <c r="N33" s="4"/>
      <c r="O33" s="4"/>
    </row>
    <row r="34" spans="1:15" x14ac:dyDescent="0.2">
      <c r="A34" s="30"/>
      <c r="B34" s="105"/>
      <c r="C34" s="29"/>
      <c r="D34" s="29"/>
      <c r="E34" s="38"/>
      <c r="F34" s="29"/>
      <c r="G34" s="105"/>
      <c r="H34" s="38"/>
      <c r="I34" s="38"/>
      <c r="J34" s="38"/>
      <c r="M34" s="4"/>
      <c r="N34" s="4"/>
      <c r="O34" s="4"/>
    </row>
    <row r="35" spans="1:15" x14ac:dyDescent="0.2">
      <c r="A35" s="30" t="s">
        <v>33</v>
      </c>
      <c r="B35" s="29">
        <f t="shared" si="1"/>
        <v>16507680</v>
      </c>
      <c r="C35" s="29">
        <v>0</v>
      </c>
      <c r="D35" s="29">
        <v>16507680</v>
      </c>
      <c r="E35" s="38">
        <v>0</v>
      </c>
      <c r="F35" s="29">
        <v>0</v>
      </c>
      <c r="G35" s="29">
        <f>SUM(H35:J35)</f>
        <v>0</v>
      </c>
      <c r="H35" s="38">
        <v>0</v>
      </c>
      <c r="I35" s="38">
        <v>0</v>
      </c>
      <c r="J35" s="38">
        <v>0</v>
      </c>
      <c r="M35" s="4"/>
      <c r="N35" s="4"/>
      <c r="O35" s="4"/>
    </row>
    <row r="36" spans="1:15" x14ac:dyDescent="0.2">
      <c r="A36" s="30" t="s">
        <v>34</v>
      </c>
      <c r="B36" s="29">
        <f t="shared" si="1"/>
        <v>13002994.27</v>
      </c>
      <c r="C36" s="29">
        <v>0</v>
      </c>
      <c r="D36" s="29">
        <v>12941750.02</v>
      </c>
      <c r="E36" s="38">
        <v>0</v>
      </c>
      <c r="F36" s="29">
        <v>61244.25</v>
      </c>
      <c r="G36" s="29">
        <f>SUM(H36:J36)</f>
        <v>0</v>
      </c>
      <c r="H36" s="38">
        <v>0</v>
      </c>
      <c r="I36" s="38">
        <v>0</v>
      </c>
      <c r="J36" s="38">
        <v>0</v>
      </c>
      <c r="M36" s="4"/>
      <c r="N36" s="4"/>
      <c r="O36" s="4"/>
    </row>
    <row r="37" spans="1:15" x14ac:dyDescent="0.2">
      <c r="A37" s="30" t="s">
        <v>35</v>
      </c>
      <c r="B37" s="29">
        <f t="shared" si="1"/>
        <v>20645623.399999999</v>
      </c>
      <c r="C37" s="29">
        <v>0</v>
      </c>
      <c r="D37" s="29">
        <v>5771498.1299999999</v>
      </c>
      <c r="E37" s="38">
        <v>185060.71</v>
      </c>
      <c r="F37" s="29">
        <v>0</v>
      </c>
      <c r="G37" s="29">
        <f>SUM(H37:J37)</f>
        <v>14689064.560000001</v>
      </c>
      <c r="H37" s="38">
        <v>0</v>
      </c>
      <c r="I37" s="38">
        <v>14689064.560000001</v>
      </c>
      <c r="J37" s="38">
        <v>0</v>
      </c>
      <c r="M37" s="4"/>
      <c r="N37" s="4"/>
      <c r="O37" s="4"/>
    </row>
    <row r="38" spans="1:15" x14ac:dyDescent="0.2">
      <c r="A38" s="32" t="s">
        <v>36</v>
      </c>
      <c r="B38" s="33">
        <f t="shared" si="1"/>
        <v>11345308.340000002</v>
      </c>
      <c r="C38" s="33">
        <v>62055.12</v>
      </c>
      <c r="D38" s="33">
        <v>985255.73</v>
      </c>
      <c r="E38" s="33">
        <v>487.5</v>
      </c>
      <c r="F38" s="33">
        <v>6546.8</v>
      </c>
      <c r="G38" s="33">
        <f>SUM(H38:J38)</f>
        <v>10290963.190000001</v>
      </c>
      <c r="H38" s="33">
        <v>0</v>
      </c>
      <c r="I38" s="33">
        <v>10290963.190000001</v>
      </c>
      <c r="J38" s="33">
        <v>0</v>
      </c>
      <c r="M38" s="4"/>
      <c r="N38" s="4"/>
      <c r="O38" s="4"/>
    </row>
    <row r="40" spans="1:15" s="156" customFormat="1" x14ac:dyDescent="0.2"/>
    <row r="41" spans="1:15" s="156" customFormat="1" x14ac:dyDescent="0.2"/>
    <row r="42" spans="1:15" s="156" customFormat="1" x14ac:dyDescent="0.2"/>
    <row r="43" spans="1:15" s="156" customFormat="1" x14ac:dyDescent="0.2"/>
    <row r="44" spans="1:15" s="156" customFormat="1" x14ac:dyDescent="0.2"/>
    <row r="45" spans="1:15" s="156" customFormat="1" x14ac:dyDescent="0.2"/>
    <row r="46" spans="1:15" s="156" customFormat="1" x14ac:dyDescent="0.2"/>
    <row r="47" spans="1:15" s="156" customFormat="1" x14ac:dyDescent="0.2"/>
    <row r="48" spans="1:15" s="156" customFormat="1" x14ac:dyDescent="0.2"/>
    <row r="49" s="156" customFormat="1" x14ac:dyDescent="0.2"/>
    <row r="50" s="156" customFormat="1" x14ac:dyDescent="0.2"/>
    <row r="51" s="156" customFormat="1" x14ac:dyDescent="0.2"/>
    <row r="52" s="156" customFormat="1" x14ac:dyDescent="0.2"/>
    <row r="53" s="156" customFormat="1" x14ac:dyDescent="0.2"/>
    <row r="54" s="156" customFormat="1" x14ac:dyDescent="0.2"/>
    <row r="55" s="156" customFormat="1" x14ac:dyDescent="0.2"/>
    <row r="56" s="156" customFormat="1" x14ac:dyDescent="0.2"/>
    <row r="57" s="156" customFormat="1" x14ac:dyDescent="0.2"/>
    <row r="58" s="156" customFormat="1" x14ac:dyDescent="0.2"/>
    <row r="59" s="156" customFormat="1" x14ac:dyDescent="0.2"/>
    <row r="60" s="156" customFormat="1" x14ac:dyDescent="0.2"/>
    <row r="61" s="156" customFormat="1" x14ac:dyDescent="0.2"/>
    <row r="62" s="156" customFormat="1" x14ac:dyDescent="0.2"/>
    <row r="63" s="156" customFormat="1" x14ac:dyDescent="0.2"/>
    <row r="64" s="156" customFormat="1" x14ac:dyDescent="0.2"/>
    <row r="65" spans="8:10" s="156" customFormat="1" x14ac:dyDescent="0.2"/>
    <row r="66" spans="8:10" s="156" customFormat="1" x14ac:dyDescent="0.2"/>
    <row r="67" spans="8:10" s="156" customFormat="1" x14ac:dyDescent="0.2"/>
    <row r="68" spans="8:10" s="156" customFormat="1" x14ac:dyDescent="0.2"/>
    <row r="69" spans="8:10" s="156" customFormat="1" x14ac:dyDescent="0.2"/>
    <row r="70" spans="8:10" s="156" customFormat="1" x14ac:dyDescent="0.2"/>
    <row r="71" spans="8:10" s="156" customFormat="1" x14ac:dyDescent="0.2"/>
    <row r="72" spans="8:10" s="156" customFormat="1" x14ac:dyDescent="0.2"/>
    <row r="73" spans="8:10" s="156" customFormat="1" x14ac:dyDescent="0.2"/>
    <row r="75" spans="8:10" s="156" customFormat="1" x14ac:dyDescent="0.2"/>
    <row r="76" spans="8:10" s="156" customFormat="1" x14ac:dyDescent="0.2"/>
    <row r="77" spans="8:10" s="156" customFormat="1" x14ac:dyDescent="0.2"/>
    <row r="78" spans="8:10" s="156" customFormat="1" x14ac:dyDescent="0.2"/>
    <row r="79" spans="8:10" x14ac:dyDescent="0.2">
      <c r="H79" s="156"/>
      <c r="I79" s="156"/>
      <c r="J79" s="156"/>
    </row>
    <row r="80" spans="8:10" s="156" customFormat="1" x14ac:dyDescent="0.2">
      <c r="H80" s="18"/>
      <c r="I80" s="18"/>
      <c r="J80" s="18"/>
    </row>
    <row r="81" spans="7:10" s="156" customFormat="1" x14ac:dyDescent="0.2"/>
    <row r="82" spans="7:10" s="156" customFormat="1" x14ac:dyDescent="0.2"/>
    <row r="83" spans="7:10" s="156" customFormat="1" x14ac:dyDescent="0.2"/>
    <row r="84" spans="7:10" x14ac:dyDescent="0.2">
      <c r="G84" s="156"/>
      <c r="H84" s="156"/>
      <c r="I84" s="156"/>
      <c r="J84" s="156"/>
    </row>
    <row r="85" spans="7:10" s="156" customFormat="1" x14ac:dyDescent="0.2"/>
    <row r="86" spans="7:10" s="156" customFormat="1" x14ac:dyDescent="0.2"/>
    <row r="87" spans="7:10" s="156" customFormat="1" x14ac:dyDescent="0.2">
      <c r="G87" s="18"/>
    </row>
    <row r="88" spans="7:10" s="156" customFormat="1" x14ac:dyDescent="0.2">
      <c r="H88" s="18"/>
      <c r="I88" s="18"/>
      <c r="J88" s="18"/>
    </row>
    <row r="89" spans="7:10" s="156" customFormat="1" x14ac:dyDescent="0.2"/>
    <row r="90" spans="7:10" s="156" customFormat="1" x14ac:dyDescent="0.2"/>
    <row r="91" spans="7:10" s="156" customFormat="1" x14ac:dyDescent="0.2"/>
    <row r="92" spans="7:10" s="156" customFormat="1" x14ac:dyDescent="0.2"/>
    <row r="93" spans="7:10" s="156" customFormat="1" x14ac:dyDescent="0.2"/>
    <row r="94" spans="7:10" s="156" customFormat="1" x14ac:dyDescent="0.2"/>
    <row r="95" spans="7:10" s="156" customFormat="1" x14ac:dyDescent="0.2"/>
    <row r="96" spans="7:10" s="156" customFormat="1" x14ac:dyDescent="0.2"/>
    <row r="97" spans="7:10" x14ac:dyDescent="0.2">
      <c r="G97" s="156"/>
      <c r="H97" s="156"/>
      <c r="I97" s="156"/>
      <c r="J97" s="156"/>
    </row>
    <row r="98" spans="7:10" x14ac:dyDescent="0.2">
      <c r="G98" s="156"/>
      <c r="H98" s="156"/>
      <c r="I98" s="156"/>
      <c r="J98" s="156"/>
    </row>
    <row r="99" spans="7:10" x14ac:dyDescent="0.2">
      <c r="G99" s="156"/>
      <c r="H99" s="156"/>
      <c r="I99" s="156"/>
      <c r="J99" s="156"/>
    </row>
    <row r="100" spans="7:10" x14ac:dyDescent="0.2">
      <c r="G100" s="156"/>
      <c r="H100" s="156"/>
      <c r="I100" s="156"/>
      <c r="J100" s="156"/>
    </row>
    <row r="101" spans="7:10" x14ac:dyDescent="0.2">
      <c r="G101" s="156"/>
      <c r="H101" s="156"/>
      <c r="I101" s="156"/>
      <c r="J101" s="156"/>
    </row>
    <row r="102" spans="7:10" x14ac:dyDescent="0.2">
      <c r="G102" s="156"/>
      <c r="H102" s="156"/>
      <c r="I102" s="156"/>
      <c r="J102" s="156"/>
    </row>
    <row r="103" spans="7:10" x14ac:dyDescent="0.2">
      <c r="H103" s="156"/>
      <c r="I103" s="156"/>
      <c r="J103" s="156"/>
    </row>
  </sheetData>
  <mergeCells count="6">
    <mergeCell ref="G5:J5"/>
    <mergeCell ref="A3:J3"/>
    <mergeCell ref="A1:J1"/>
    <mergeCell ref="I6:I8"/>
    <mergeCell ref="H6:H8"/>
    <mergeCell ref="J6:J8"/>
  </mergeCells>
  <phoneticPr fontId="0" type="noConversion"/>
  <printOptions horizontalCentered="1"/>
  <pageMargins left="0.25" right="0.23" top="0.87" bottom="0.82" header="0.67" footer="0.5"/>
  <pageSetup scale="95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122"/>
  <sheetViews>
    <sheetView zoomScaleNormal="100" workbookViewId="0">
      <selection activeCell="C64" sqref="C64"/>
    </sheetView>
  </sheetViews>
  <sheetFormatPr defaultColWidth="9.140625" defaultRowHeight="12.75" x14ac:dyDescent="0.2"/>
  <cols>
    <col min="1" max="1" width="14.42578125" style="4" customWidth="1"/>
    <col min="2" max="5" width="13.42578125" style="4" bestFit="1" customWidth="1"/>
    <col min="6" max="6" width="11.28515625" style="4" bestFit="1" customWidth="1"/>
    <col min="7" max="7" width="7.140625" style="4" bestFit="1" customWidth="1"/>
    <col min="8" max="9" width="13.42578125" style="4" bestFit="1" customWidth="1"/>
    <col min="10" max="10" width="10.28515625" style="4" customWidth="1"/>
    <col min="11" max="11" width="7.7109375" style="4" customWidth="1"/>
    <col min="12" max="12" width="7.85546875" style="4" customWidth="1"/>
    <col min="13" max="13" width="9.140625" style="4"/>
    <col min="14" max="14" width="13.5703125" style="4" customWidth="1"/>
    <col min="15" max="15" width="11" style="4" bestFit="1" customWidth="1"/>
    <col min="16" max="16384" width="9.140625" style="4"/>
  </cols>
  <sheetData>
    <row r="1" spans="1:14" x14ac:dyDescent="0.2">
      <c r="A1" s="267" t="s">
        <v>143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3" spans="1:14" s="5" customFormat="1" x14ac:dyDescent="0.2">
      <c r="A3" s="282" t="s">
        <v>269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14" ht="13.5" thickBo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6"/>
    </row>
    <row r="5" spans="1:14" ht="13.5" thickTop="1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4" x14ac:dyDescent="0.2">
      <c r="A6" s="8" t="s">
        <v>37</v>
      </c>
      <c r="B6" s="160" t="s">
        <v>11</v>
      </c>
      <c r="C6" s="160"/>
      <c r="D6" s="271" t="s">
        <v>98</v>
      </c>
      <c r="E6" s="271"/>
      <c r="F6" s="271"/>
      <c r="G6" s="271"/>
      <c r="H6" s="271" t="s">
        <v>103</v>
      </c>
      <c r="I6" s="271"/>
      <c r="J6" s="271"/>
      <c r="K6" s="271"/>
      <c r="L6" s="271"/>
    </row>
    <row r="7" spans="1:14" x14ac:dyDescent="0.2">
      <c r="A7" s="8" t="s">
        <v>38</v>
      </c>
      <c r="B7" s="160" t="s">
        <v>96</v>
      </c>
      <c r="C7" s="54" t="s">
        <v>54</v>
      </c>
      <c r="D7" s="160" t="s">
        <v>11</v>
      </c>
      <c r="E7" s="160" t="s">
        <v>99</v>
      </c>
      <c r="F7" s="160" t="s">
        <v>202</v>
      </c>
      <c r="G7" s="160" t="s">
        <v>102</v>
      </c>
      <c r="H7" s="160" t="s">
        <v>11</v>
      </c>
      <c r="I7" s="160" t="s">
        <v>99</v>
      </c>
      <c r="J7" s="160" t="s">
        <v>202</v>
      </c>
      <c r="K7" s="326" t="s">
        <v>102</v>
      </c>
      <c r="L7" s="326"/>
    </row>
    <row r="8" spans="1:14" ht="13.5" thickBot="1" x14ac:dyDescent="0.25">
      <c r="A8" s="12" t="s">
        <v>39</v>
      </c>
      <c r="B8" s="159" t="s">
        <v>97</v>
      </c>
      <c r="C8" s="55" t="s">
        <v>8</v>
      </c>
      <c r="D8" s="159" t="s">
        <v>98</v>
      </c>
      <c r="E8" s="159" t="s">
        <v>100</v>
      </c>
      <c r="F8" s="159" t="s">
        <v>203</v>
      </c>
      <c r="G8" s="159" t="s">
        <v>101</v>
      </c>
      <c r="H8" s="159" t="s">
        <v>103</v>
      </c>
      <c r="I8" s="159" t="s">
        <v>100</v>
      </c>
      <c r="J8" s="159" t="s">
        <v>203</v>
      </c>
      <c r="K8" s="281" t="s">
        <v>101</v>
      </c>
      <c r="L8" s="281"/>
    </row>
    <row r="9" spans="1:14" s="17" customFormat="1" x14ac:dyDescent="0.2">
      <c r="A9" s="16" t="s">
        <v>13</v>
      </c>
      <c r="B9" s="244">
        <f>SUM(B11:B38)</f>
        <v>681162922.45000005</v>
      </c>
      <c r="C9" s="244">
        <f>SUM(C11:C38)</f>
        <v>120313354</v>
      </c>
      <c r="D9" s="244">
        <f>SUM(D11:D38)</f>
        <v>366440094.90999997</v>
      </c>
      <c r="E9" s="244">
        <f>SUM(E11:E38)</f>
        <v>366440094.90999997</v>
      </c>
      <c r="F9" s="244">
        <f t="shared" ref="F9:G9" si="0">SUM(F11:F38)</f>
        <v>0</v>
      </c>
      <c r="G9" s="244">
        <f t="shared" si="0"/>
        <v>0</v>
      </c>
      <c r="H9" s="244">
        <f>SUM(H11:H38)</f>
        <v>194409473.54000002</v>
      </c>
      <c r="I9" s="244">
        <f>SUM(I11:I38)</f>
        <v>194409473.54000002</v>
      </c>
      <c r="J9" s="244">
        <f>SUM(J11:J38)</f>
        <v>0</v>
      </c>
      <c r="K9" s="245">
        <f>SUM(K11:K38)</f>
        <v>0</v>
      </c>
      <c r="L9" s="245">
        <f>SUM(L11:L38)</f>
        <v>0</v>
      </c>
      <c r="N9" s="4"/>
    </row>
    <row r="10" spans="1:14" x14ac:dyDescent="0.2">
      <c r="A10" s="8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5"/>
    </row>
    <row r="11" spans="1:14" x14ac:dyDescent="0.2">
      <c r="A11" s="37" t="s">
        <v>14</v>
      </c>
      <c r="B11" s="38">
        <f>+C11+D11+H11</f>
        <v>1489542</v>
      </c>
      <c r="C11" s="38">
        <v>0</v>
      </c>
      <c r="D11" s="38">
        <v>1017314</v>
      </c>
      <c r="E11" s="38">
        <v>1017314</v>
      </c>
      <c r="F11" s="38">
        <v>0</v>
      </c>
      <c r="G11" s="38">
        <v>0</v>
      </c>
      <c r="H11" s="38">
        <f>SUM(I11:L11)</f>
        <v>472228</v>
      </c>
      <c r="I11" s="38">
        <v>472228</v>
      </c>
      <c r="J11" s="38">
        <v>0</v>
      </c>
      <c r="K11" s="38">
        <v>0</v>
      </c>
      <c r="L11" s="38">
        <v>0</v>
      </c>
      <c r="M11" s="29"/>
    </row>
    <row r="12" spans="1:14" x14ac:dyDescent="0.2">
      <c r="A12" s="8" t="s">
        <v>15</v>
      </c>
      <c r="B12" s="38">
        <f t="shared" ref="B12:B38" si="1">+C12+D12+H12</f>
        <v>81275440</v>
      </c>
      <c r="C12" s="233">
        <v>0</v>
      </c>
      <c r="D12" s="38">
        <v>49268882</v>
      </c>
      <c r="E12" s="38">
        <v>49268882</v>
      </c>
      <c r="F12" s="233">
        <v>0</v>
      </c>
      <c r="G12" s="233">
        <v>0</v>
      </c>
      <c r="H12" s="38">
        <f t="shared" ref="H12:H38" si="2">SUM(I12:L12)</f>
        <v>32006558</v>
      </c>
      <c r="I12" s="38">
        <v>32006558</v>
      </c>
      <c r="J12" s="233">
        <v>0</v>
      </c>
      <c r="K12" s="233">
        <v>0</v>
      </c>
      <c r="L12" s="233">
        <v>0</v>
      </c>
    </row>
    <row r="13" spans="1:14" x14ac:dyDescent="0.2">
      <c r="A13" s="5" t="s">
        <v>16</v>
      </c>
      <c r="B13" s="38">
        <f t="shared" si="1"/>
        <v>24261327.010000002</v>
      </c>
      <c r="C13" s="38">
        <v>0</v>
      </c>
      <c r="D13" s="38">
        <v>20164168.010000002</v>
      </c>
      <c r="E13" s="38">
        <v>20164168.010000002</v>
      </c>
      <c r="F13" s="38">
        <v>0</v>
      </c>
      <c r="G13" s="38">
        <v>0</v>
      </c>
      <c r="H13" s="38">
        <f t="shared" si="2"/>
        <v>4097159</v>
      </c>
      <c r="I13" s="38">
        <v>4097159</v>
      </c>
      <c r="J13" s="38">
        <v>0</v>
      </c>
      <c r="K13" s="38">
        <v>0</v>
      </c>
      <c r="L13" s="38">
        <v>0</v>
      </c>
    </row>
    <row r="14" spans="1:14" x14ac:dyDescent="0.2">
      <c r="A14" s="5" t="s">
        <v>17</v>
      </c>
      <c r="B14" s="38">
        <f t="shared" si="1"/>
        <v>54389583</v>
      </c>
      <c r="C14" s="38">
        <v>0</v>
      </c>
      <c r="D14" s="38">
        <v>36578000</v>
      </c>
      <c r="E14" s="38">
        <v>36578000</v>
      </c>
      <c r="F14" s="38">
        <v>0</v>
      </c>
      <c r="G14" s="38">
        <v>0</v>
      </c>
      <c r="H14" s="38">
        <f t="shared" si="2"/>
        <v>17811583</v>
      </c>
      <c r="I14" s="38">
        <v>17811583</v>
      </c>
      <c r="J14" s="38">
        <v>0</v>
      </c>
      <c r="K14" s="38">
        <v>0</v>
      </c>
      <c r="L14" s="38">
        <v>0</v>
      </c>
    </row>
    <row r="15" spans="1:14" x14ac:dyDescent="0.2">
      <c r="A15" s="5" t="s">
        <v>18</v>
      </c>
      <c r="B15" s="38">
        <f t="shared" si="1"/>
        <v>7363138.1200000001</v>
      </c>
      <c r="C15" s="38">
        <v>0</v>
      </c>
      <c r="D15" s="38">
        <v>5922674.6200000001</v>
      </c>
      <c r="E15" s="38">
        <v>5922674.6200000001</v>
      </c>
      <c r="F15" s="38">
        <v>0</v>
      </c>
      <c r="G15" s="38">
        <v>0</v>
      </c>
      <c r="H15" s="38">
        <f t="shared" si="2"/>
        <v>1440463.5</v>
      </c>
      <c r="I15" s="38">
        <v>1440463.5</v>
      </c>
      <c r="J15" s="38">
        <v>0</v>
      </c>
      <c r="K15" s="38">
        <v>0</v>
      </c>
      <c r="L15" s="38">
        <v>0</v>
      </c>
    </row>
    <row r="16" spans="1:14" x14ac:dyDescent="0.2">
      <c r="A16" s="5"/>
      <c r="B16" s="38"/>
      <c r="C16" s="103"/>
      <c r="D16" s="38"/>
      <c r="E16" s="38"/>
      <c r="F16" s="103"/>
      <c r="G16" s="103"/>
      <c r="H16" s="38"/>
      <c r="I16" s="38"/>
      <c r="J16" s="103"/>
      <c r="K16" s="103"/>
      <c r="L16" s="103"/>
    </row>
    <row r="17" spans="1:14" x14ac:dyDescent="0.2">
      <c r="A17" s="5" t="s">
        <v>19</v>
      </c>
      <c r="B17" s="38">
        <f t="shared" si="1"/>
        <v>1669378.6</v>
      </c>
      <c r="C17" s="38">
        <v>0</v>
      </c>
      <c r="D17" s="38">
        <v>1196005</v>
      </c>
      <c r="E17" s="38">
        <v>1196005</v>
      </c>
      <c r="F17" s="38">
        <v>0</v>
      </c>
      <c r="G17" s="38">
        <v>0</v>
      </c>
      <c r="H17" s="38">
        <f t="shared" si="2"/>
        <v>473373.6</v>
      </c>
      <c r="I17" s="38">
        <v>473373.6</v>
      </c>
      <c r="J17" s="38">
        <v>0</v>
      </c>
      <c r="K17" s="38">
        <v>0</v>
      </c>
      <c r="L17" s="38">
        <v>0</v>
      </c>
    </row>
    <row r="18" spans="1:14" x14ac:dyDescent="0.2">
      <c r="A18" s="5" t="s">
        <v>20</v>
      </c>
      <c r="B18" s="38">
        <f t="shared" si="1"/>
        <v>10325283.289999999</v>
      </c>
      <c r="C18" s="38">
        <v>0</v>
      </c>
      <c r="D18" s="38">
        <v>7069617.1200000001</v>
      </c>
      <c r="E18" s="38">
        <v>7069617.1200000001</v>
      </c>
      <c r="F18" s="38">
        <v>0</v>
      </c>
      <c r="G18" s="38">
        <v>0</v>
      </c>
      <c r="H18" s="38">
        <f t="shared" si="2"/>
        <v>3255666.17</v>
      </c>
      <c r="I18" s="38">
        <v>3255666.17</v>
      </c>
      <c r="J18" s="38">
        <v>0</v>
      </c>
      <c r="K18" s="38">
        <v>0</v>
      </c>
      <c r="L18" s="38">
        <v>0</v>
      </c>
    </row>
    <row r="19" spans="1:14" x14ac:dyDescent="0.2">
      <c r="A19" s="5" t="s">
        <v>21</v>
      </c>
      <c r="B19" s="38">
        <f t="shared" si="1"/>
        <v>8710867</v>
      </c>
      <c r="C19" s="38">
        <v>0</v>
      </c>
      <c r="D19" s="38">
        <v>2668224</v>
      </c>
      <c r="E19" s="38">
        <v>2668224</v>
      </c>
      <c r="F19" s="38">
        <v>0</v>
      </c>
      <c r="G19" s="38">
        <v>0</v>
      </c>
      <c r="H19" s="38">
        <f t="shared" si="2"/>
        <v>6042643</v>
      </c>
      <c r="I19" s="38">
        <v>6042643</v>
      </c>
      <c r="J19" s="38">
        <v>0</v>
      </c>
      <c r="K19" s="38">
        <v>0</v>
      </c>
      <c r="L19" s="38">
        <v>0</v>
      </c>
    </row>
    <row r="20" spans="1:14" x14ac:dyDescent="0.2">
      <c r="A20" s="5" t="s">
        <v>22</v>
      </c>
      <c r="B20" s="38">
        <f t="shared" si="1"/>
        <v>13174957</v>
      </c>
      <c r="C20" s="38">
        <v>0</v>
      </c>
      <c r="D20" s="38">
        <v>9147597</v>
      </c>
      <c r="E20" s="38">
        <v>9147597</v>
      </c>
      <c r="F20" s="38">
        <v>0</v>
      </c>
      <c r="G20" s="38">
        <v>0</v>
      </c>
      <c r="H20" s="38">
        <f t="shared" si="2"/>
        <v>4027360</v>
      </c>
      <c r="I20" s="38">
        <v>4027360</v>
      </c>
      <c r="J20" s="38">
        <v>0</v>
      </c>
      <c r="K20" s="38">
        <v>0</v>
      </c>
      <c r="L20" s="38">
        <v>0</v>
      </c>
    </row>
    <row r="21" spans="1:14" x14ac:dyDescent="0.2">
      <c r="A21" s="5" t="s">
        <v>23</v>
      </c>
      <c r="B21" s="38">
        <f t="shared" si="1"/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f t="shared" si="2"/>
        <v>0</v>
      </c>
      <c r="I21" s="38">
        <v>0</v>
      </c>
      <c r="J21" s="38">
        <v>0</v>
      </c>
      <c r="K21" s="38">
        <v>0</v>
      </c>
      <c r="L21" s="38">
        <v>0</v>
      </c>
    </row>
    <row r="22" spans="1:14" x14ac:dyDescent="0.2">
      <c r="A22" s="5"/>
      <c r="B22" s="38"/>
      <c r="C22" s="103"/>
      <c r="D22" s="38"/>
      <c r="E22" s="38"/>
      <c r="F22" s="103"/>
      <c r="G22" s="103"/>
      <c r="H22" s="38"/>
      <c r="I22" s="38"/>
      <c r="J22" s="103"/>
      <c r="K22" s="103"/>
      <c r="L22" s="103"/>
    </row>
    <row r="23" spans="1:14" x14ac:dyDescent="0.2">
      <c r="A23" s="5" t="s">
        <v>24</v>
      </c>
      <c r="B23" s="38">
        <f t="shared" si="1"/>
        <v>35226450</v>
      </c>
      <c r="C23" s="38">
        <v>0</v>
      </c>
      <c r="D23" s="38">
        <v>24476183</v>
      </c>
      <c r="E23" s="38">
        <v>24476183</v>
      </c>
      <c r="F23" s="38">
        <v>0</v>
      </c>
      <c r="G23" s="38">
        <v>0</v>
      </c>
      <c r="H23" s="38">
        <f t="shared" si="2"/>
        <v>10750267</v>
      </c>
      <c r="I23" s="38">
        <v>10750267</v>
      </c>
      <c r="J23" s="38">
        <v>0</v>
      </c>
      <c r="K23" s="38">
        <v>0</v>
      </c>
      <c r="L23" s="38">
        <v>0</v>
      </c>
      <c r="N23" s="29"/>
    </row>
    <row r="24" spans="1:14" x14ac:dyDescent="0.2">
      <c r="A24" s="38" t="s">
        <v>204</v>
      </c>
      <c r="B24" s="38">
        <f t="shared" si="1"/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f t="shared" si="2"/>
        <v>0</v>
      </c>
      <c r="I24" s="38">
        <v>0</v>
      </c>
      <c r="J24" s="38">
        <v>0</v>
      </c>
      <c r="K24" s="38">
        <v>0</v>
      </c>
      <c r="L24" s="38">
        <v>0</v>
      </c>
    </row>
    <row r="25" spans="1:14" x14ac:dyDescent="0.2">
      <c r="A25" s="5" t="s">
        <v>26</v>
      </c>
      <c r="B25" s="38">
        <f t="shared" si="1"/>
        <v>34075503.43</v>
      </c>
      <c r="C25" s="38">
        <v>0</v>
      </c>
      <c r="D25" s="38">
        <v>22279018.16</v>
      </c>
      <c r="E25" s="38">
        <v>22279018.16</v>
      </c>
      <c r="F25" s="38">
        <v>0</v>
      </c>
      <c r="G25" s="38">
        <v>0</v>
      </c>
      <c r="H25" s="38">
        <f t="shared" si="2"/>
        <v>11796485.27</v>
      </c>
      <c r="I25" s="38">
        <v>11796485.27</v>
      </c>
      <c r="J25" s="38">
        <v>0</v>
      </c>
      <c r="K25" s="38">
        <v>0</v>
      </c>
      <c r="L25" s="38">
        <v>0</v>
      </c>
    </row>
    <row r="26" spans="1:14" x14ac:dyDescent="0.2">
      <c r="A26" s="5" t="s">
        <v>27</v>
      </c>
      <c r="B26" s="38">
        <f t="shared" si="1"/>
        <v>46328195</v>
      </c>
      <c r="C26" s="38">
        <v>0</v>
      </c>
      <c r="D26" s="38">
        <v>28049897</v>
      </c>
      <c r="E26" s="38">
        <v>28049897</v>
      </c>
      <c r="F26" s="38">
        <v>0</v>
      </c>
      <c r="G26" s="38">
        <v>0</v>
      </c>
      <c r="H26" s="38">
        <f t="shared" si="2"/>
        <v>18278298</v>
      </c>
      <c r="I26" s="38">
        <v>18278298</v>
      </c>
      <c r="J26" s="38">
        <v>0</v>
      </c>
      <c r="K26" s="38">
        <v>0</v>
      </c>
      <c r="L26" s="38">
        <v>0</v>
      </c>
    </row>
    <row r="27" spans="1:14" x14ac:dyDescent="0.2">
      <c r="A27" s="5" t="s">
        <v>28</v>
      </c>
      <c r="B27" s="38">
        <f t="shared" si="1"/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f t="shared" si="2"/>
        <v>0</v>
      </c>
      <c r="I27" s="38">
        <v>0</v>
      </c>
      <c r="J27" s="38">
        <v>0</v>
      </c>
      <c r="K27" s="38">
        <v>0</v>
      </c>
      <c r="L27" s="38">
        <v>0</v>
      </c>
    </row>
    <row r="28" spans="1:14" x14ac:dyDescent="0.2">
      <c r="A28" s="5"/>
      <c r="B28" s="38"/>
      <c r="C28" s="103"/>
      <c r="D28" s="38"/>
      <c r="E28" s="38"/>
      <c r="F28" s="103"/>
      <c r="G28" s="103"/>
      <c r="H28" s="38"/>
      <c r="I28" s="38"/>
      <c r="J28" s="103"/>
      <c r="K28" s="103"/>
      <c r="L28" s="103"/>
    </row>
    <row r="29" spans="1:14" x14ac:dyDescent="0.2">
      <c r="A29" s="19" t="s">
        <v>146</v>
      </c>
      <c r="B29" s="38">
        <f t="shared" si="1"/>
        <v>274641034</v>
      </c>
      <c r="C29" s="38">
        <v>120313354</v>
      </c>
      <c r="D29" s="38">
        <v>99499056</v>
      </c>
      <c r="E29" s="38">
        <v>99499056</v>
      </c>
      <c r="F29" s="38">
        <v>0</v>
      </c>
      <c r="G29" s="38">
        <v>0</v>
      </c>
      <c r="H29" s="38">
        <f t="shared" si="2"/>
        <v>54828624</v>
      </c>
      <c r="I29" s="38">
        <v>54828624</v>
      </c>
      <c r="J29" s="38">
        <v>0</v>
      </c>
      <c r="K29" s="38">
        <v>0</v>
      </c>
      <c r="L29" s="38">
        <v>0</v>
      </c>
      <c r="N29" s="29"/>
    </row>
    <row r="30" spans="1:14" x14ac:dyDescent="0.2">
      <c r="A30" s="5" t="s">
        <v>29</v>
      </c>
      <c r="B30" s="38">
        <f t="shared" si="1"/>
        <v>66408632</v>
      </c>
      <c r="C30" s="38">
        <v>0</v>
      </c>
      <c r="D30" s="38">
        <v>42998306</v>
      </c>
      <c r="E30" s="38">
        <v>42998306</v>
      </c>
      <c r="F30" s="38">
        <v>0</v>
      </c>
      <c r="G30" s="38">
        <v>0</v>
      </c>
      <c r="H30" s="38">
        <f t="shared" si="2"/>
        <v>23410326</v>
      </c>
      <c r="I30" s="38">
        <v>23410326</v>
      </c>
      <c r="J30" s="38">
        <v>0</v>
      </c>
      <c r="K30" s="38">
        <v>0</v>
      </c>
      <c r="L30" s="38">
        <v>0</v>
      </c>
    </row>
    <row r="31" spans="1:14" x14ac:dyDescent="0.2">
      <c r="A31" s="5" t="s">
        <v>30</v>
      </c>
      <c r="B31" s="38">
        <f t="shared" si="1"/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f t="shared" si="2"/>
        <v>0</v>
      </c>
      <c r="I31" s="38">
        <v>0</v>
      </c>
      <c r="J31" s="38">
        <v>0</v>
      </c>
      <c r="K31" s="38">
        <v>0</v>
      </c>
      <c r="L31" s="38">
        <v>0</v>
      </c>
    </row>
    <row r="32" spans="1:14" x14ac:dyDescent="0.2">
      <c r="A32" s="5" t="s">
        <v>31</v>
      </c>
      <c r="B32" s="38">
        <f t="shared" si="1"/>
        <v>5745179</v>
      </c>
      <c r="C32" s="38">
        <v>0</v>
      </c>
      <c r="D32" s="38">
        <v>4717145</v>
      </c>
      <c r="E32" s="38">
        <v>4717145</v>
      </c>
      <c r="F32" s="38">
        <v>0</v>
      </c>
      <c r="G32" s="38">
        <v>0</v>
      </c>
      <c r="H32" s="38">
        <f t="shared" si="2"/>
        <v>1028034</v>
      </c>
      <c r="I32" s="38">
        <v>1028034</v>
      </c>
      <c r="J32" s="38">
        <v>0</v>
      </c>
      <c r="K32" s="38">
        <v>0</v>
      </c>
      <c r="L32" s="38">
        <v>0</v>
      </c>
    </row>
    <row r="33" spans="1:12" x14ac:dyDescent="0.2">
      <c r="A33" s="5" t="s">
        <v>32</v>
      </c>
      <c r="B33" s="38">
        <f t="shared" si="1"/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f t="shared" si="2"/>
        <v>0</v>
      </c>
      <c r="I33" s="38">
        <v>0</v>
      </c>
      <c r="J33" s="38">
        <v>0</v>
      </c>
      <c r="K33" s="38">
        <v>0</v>
      </c>
      <c r="L33" s="38">
        <v>0</v>
      </c>
    </row>
    <row r="34" spans="1:12" x14ac:dyDescent="0.2">
      <c r="A34" s="5"/>
      <c r="B34" s="38"/>
      <c r="C34" s="103"/>
      <c r="D34" s="38"/>
      <c r="E34" s="38"/>
      <c r="F34" s="103"/>
      <c r="G34" s="103"/>
      <c r="H34" s="38"/>
      <c r="I34" s="38"/>
      <c r="J34" s="103"/>
      <c r="K34" s="103"/>
      <c r="L34" s="103"/>
    </row>
    <row r="35" spans="1:12" x14ac:dyDescent="0.2">
      <c r="A35" s="5" t="s">
        <v>33</v>
      </c>
      <c r="B35" s="38">
        <f t="shared" si="1"/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f t="shared" si="2"/>
        <v>0</v>
      </c>
      <c r="I35" s="38">
        <v>0</v>
      </c>
      <c r="J35" s="38">
        <v>0</v>
      </c>
      <c r="K35" s="38">
        <v>0</v>
      </c>
      <c r="L35" s="38">
        <v>0</v>
      </c>
    </row>
    <row r="36" spans="1:12" x14ac:dyDescent="0.2">
      <c r="A36" s="5" t="s">
        <v>34</v>
      </c>
      <c r="B36" s="38">
        <f t="shared" si="1"/>
        <v>4788483</v>
      </c>
      <c r="C36" s="38">
        <v>0</v>
      </c>
      <c r="D36" s="38">
        <v>3312738</v>
      </c>
      <c r="E36" s="38">
        <v>3312738</v>
      </c>
      <c r="F36" s="38">
        <v>0</v>
      </c>
      <c r="G36" s="38">
        <v>0</v>
      </c>
      <c r="H36" s="38">
        <f t="shared" si="2"/>
        <v>1475745</v>
      </c>
      <c r="I36" s="38">
        <v>1475745</v>
      </c>
      <c r="J36" s="38">
        <v>0</v>
      </c>
      <c r="K36" s="38">
        <v>0</v>
      </c>
      <c r="L36" s="38">
        <v>0</v>
      </c>
    </row>
    <row r="37" spans="1:12" x14ac:dyDescent="0.2">
      <c r="A37" s="5" t="s">
        <v>35</v>
      </c>
      <c r="B37" s="38">
        <f t="shared" si="1"/>
        <v>11289930</v>
      </c>
      <c r="C37" s="38">
        <v>0</v>
      </c>
      <c r="D37" s="38">
        <v>8075270</v>
      </c>
      <c r="E37" s="38">
        <v>8075270</v>
      </c>
      <c r="F37" s="38">
        <v>0</v>
      </c>
      <c r="G37" s="38">
        <v>0</v>
      </c>
      <c r="H37" s="38">
        <f t="shared" si="2"/>
        <v>3214660</v>
      </c>
      <c r="I37" s="38">
        <v>3214660</v>
      </c>
      <c r="J37" s="38">
        <v>0</v>
      </c>
      <c r="K37" s="38">
        <v>0</v>
      </c>
      <c r="L37" s="38">
        <v>0</v>
      </c>
    </row>
    <row r="38" spans="1:12" x14ac:dyDescent="0.2">
      <c r="A38" s="14" t="s">
        <v>36</v>
      </c>
      <c r="B38" s="33">
        <f t="shared" si="1"/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f t="shared" si="2"/>
        <v>0</v>
      </c>
      <c r="I38" s="33">
        <v>0</v>
      </c>
      <c r="J38" s="33">
        <v>0</v>
      </c>
      <c r="K38" s="33">
        <v>0</v>
      </c>
      <c r="L38" s="33">
        <v>0</v>
      </c>
    </row>
    <row r="39" spans="1:12" x14ac:dyDescent="0.2">
      <c r="A39" s="5"/>
    </row>
    <row r="40" spans="1:12" x14ac:dyDescent="0.2">
      <c r="A40" s="29" t="s">
        <v>239</v>
      </c>
    </row>
    <row r="42" spans="1:12" x14ac:dyDescent="0.2"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2" x14ac:dyDescent="0.2">
      <c r="B43" s="189"/>
      <c r="D43" s="189"/>
      <c r="E43" s="189"/>
      <c r="F43" s="189"/>
      <c r="G43" s="189"/>
      <c r="H43" s="189"/>
      <c r="I43" s="189"/>
      <c r="J43" s="189"/>
      <c r="K43" s="189"/>
    </row>
    <row r="44" spans="1:12" x14ac:dyDescent="0.2">
      <c r="B44" s="189"/>
      <c r="D44" s="189"/>
      <c r="E44" s="189"/>
      <c r="F44" s="189"/>
      <c r="G44" s="199"/>
      <c r="H44" s="199"/>
      <c r="I44" s="149"/>
      <c r="J44" s="189"/>
      <c r="K44" s="189"/>
    </row>
    <row r="45" spans="1:12" x14ac:dyDescent="0.2">
      <c r="B45" s="189"/>
      <c r="D45" s="189"/>
      <c r="E45" s="189"/>
      <c r="F45" s="189"/>
      <c r="G45" s="149"/>
      <c r="H45" s="149"/>
      <c r="I45" s="178"/>
      <c r="J45" s="189"/>
      <c r="K45" s="189"/>
    </row>
    <row r="46" spans="1:12" x14ac:dyDescent="0.2">
      <c r="B46" s="189"/>
      <c r="D46" s="189"/>
      <c r="E46" s="189"/>
      <c r="F46" s="189"/>
      <c r="G46" s="199"/>
      <c r="H46" s="199"/>
      <c r="I46" s="149"/>
      <c r="J46" s="189"/>
      <c r="K46" s="189"/>
    </row>
    <row r="47" spans="1:12" x14ac:dyDescent="0.2">
      <c r="B47" s="189"/>
      <c r="D47" s="189"/>
      <c r="E47" s="189"/>
      <c r="F47" s="189"/>
      <c r="G47" s="149"/>
      <c r="H47" s="149"/>
      <c r="I47" s="149"/>
      <c r="J47" s="189"/>
      <c r="K47" s="189"/>
    </row>
    <row r="48" spans="1:12" x14ac:dyDescent="0.2">
      <c r="B48" s="189"/>
      <c r="D48" s="189"/>
      <c r="E48" s="189"/>
      <c r="F48" s="189"/>
      <c r="G48" s="149"/>
      <c r="H48" s="149"/>
      <c r="I48" s="149"/>
      <c r="J48" s="189"/>
      <c r="K48" s="189"/>
    </row>
    <row r="49" spans="2:11" x14ac:dyDescent="0.2">
      <c r="B49" s="189"/>
      <c r="D49" s="189"/>
      <c r="E49" s="189"/>
      <c r="F49" s="189"/>
      <c r="G49" s="199"/>
      <c r="H49" s="199"/>
      <c r="I49" s="149"/>
      <c r="J49" s="189"/>
      <c r="K49" s="189"/>
    </row>
    <row r="50" spans="2:11" x14ac:dyDescent="0.2">
      <c r="B50" s="189"/>
      <c r="D50" s="189"/>
      <c r="E50" s="189"/>
      <c r="F50" s="189"/>
      <c r="G50" s="199"/>
      <c r="H50" s="199"/>
      <c r="I50" s="149"/>
      <c r="J50" s="189"/>
      <c r="K50" s="189"/>
    </row>
    <row r="51" spans="2:11" x14ac:dyDescent="0.2">
      <c r="B51" s="189"/>
      <c r="D51" s="189"/>
      <c r="E51" s="189"/>
      <c r="F51" s="189"/>
      <c r="G51" s="199"/>
      <c r="H51" s="199"/>
      <c r="I51" s="149"/>
      <c r="J51" s="189"/>
      <c r="K51" s="189"/>
    </row>
    <row r="52" spans="2:11" x14ac:dyDescent="0.2">
      <c r="B52" s="189"/>
      <c r="D52" s="189"/>
      <c r="E52" s="189"/>
      <c r="F52" s="189"/>
      <c r="G52" s="199"/>
      <c r="H52" s="199"/>
      <c r="I52" s="149"/>
      <c r="J52" s="189"/>
      <c r="K52" s="189"/>
    </row>
    <row r="53" spans="2:11" x14ac:dyDescent="0.2">
      <c r="B53" s="189"/>
      <c r="D53" s="189"/>
      <c r="E53" s="189"/>
      <c r="F53" s="189"/>
      <c r="G53" s="199"/>
      <c r="H53" s="199"/>
      <c r="I53" s="149"/>
      <c r="J53" s="189"/>
      <c r="K53" s="189"/>
    </row>
    <row r="54" spans="2:11" x14ac:dyDescent="0.2">
      <c r="B54" s="189"/>
      <c r="D54" s="189"/>
      <c r="E54" s="189"/>
      <c r="F54" s="189"/>
      <c r="G54" s="199"/>
      <c r="H54" s="199"/>
      <c r="I54" s="149"/>
      <c r="J54" s="189"/>
      <c r="K54" s="189"/>
    </row>
    <row r="55" spans="2:11" x14ac:dyDescent="0.2">
      <c r="B55" s="189"/>
      <c r="D55" s="189"/>
      <c r="E55" s="189"/>
      <c r="F55" s="189"/>
      <c r="G55" s="149"/>
      <c r="H55" s="149"/>
      <c r="I55" s="149"/>
      <c r="J55" s="189"/>
      <c r="K55" s="189"/>
    </row>
    <row r="56" spans="2:11" x14ac:dyDescent="0.2">
      <c r="B56" s="189"/>
      <c r="D56" s="189"/>
      <c r="E56" s="189"/>
      <c r="F56" s="189"/>
      <c r="G56" s="149"/>
      <c r="H56" s="149"/>
      <c r="I56" s="149"/>
      <c r="J56" s="189"/>
      <c r="K56" s="189"/>
    </row>
    <row r="57" spans="2:11" x14ac:dyDescent="0.2">
      <c r="B57" s="189"/>
      <c r="D57" s="189"/>
      <c r="E57" s="189"/>
      <c r="F57" s="189"/>
      <c r="G57" s="149"/>
      <c r="H57" s="149"/>
      <c r="I57" s="149"/>
      <c r="J57" s="189"/>
      <c r="K57" s="189"/>
    </row>
    <row r="58" spans="2:11" x14ac:dyDescent="0.2">
      <c r="B58" s="189"/>
      <c r="D58" s="189"/>
      <c r="E58" s="189"/>
      <c r="F58" s="189"/>
      <c r="G58" s="149"/>
      <c r="H58" s="149"/>
      <c r="I58" s="149"/>
      <c r="J58" s="189"/>
      <c r="K58" s="189"/>
    </row>
    <row r="59" spans="2:11" x14ac:dyDescent="0.2">
      <c r="B59" s="189"/>
      <c r="D59" s="189"/>
      <c r="E59" s="189"/>
      <c r="F59" s="189"/>
      <c r="G59" s="149"/>
      <c r="H59" s="149"/>
      <c r="I59" s="149"/>
      <c r="J59" s="189"/>
      <c r="K59" s="189"/>
    </row>
    <row r="60" spans="2:11" x14ac:dyDescent="0.2">
      <c r="B60" s="189"/>
      <c r="D60" s="189"/>
      <c r="E60" s="189"/>
      <c r="F60" s="189"/>
      <c r="G60" s="149"/>
      <c r="H60" s="149"/>
      <c r="I60" s="149"/>
      <c r="J60" s="189"/>
      <c r="K60" s="189"/>
    </row>
    <row r="61" spans="2:11" x14ac:dyDescent="0.2">
      <c r="B61" s="189"/>
      <c r="D61" s="189"/>
      <c r="E61" s="189"/>
      <c r="F61" s="189"/>
      <c r="G61" s="199"/>
      <c r="H61" s="199"/>
      <c r="I61" s="149"/>
      <c r="J61" s="189"/>
      <c r="K61" s="189"/>
    </row>
    <row r="62" spans="2:11" x14ac:dyDescent="0.2">
      <c r="B62" s="189"/>
      <c r="D62" s="189"/>
      <c r="E62" s="189"/>
      <c r="F62" s="189"/>
      <c r="G62" s="199"/>
      <c r="H62" s="199"/>
      <c r="I62" s="149"/>
      <c r="J62" s="189"/>
      <c r="K62" s="189"/>
    </row>
    <row r="63" spans="2:11" x14ac:dyDescent="0.2">
      <c r="B63" s="189"/>
      <c r="D63" s="189"/>
      <c r="E63" s="189"/>
      <c r="F63" s="189"/>
      <c r="G63" s="199"/>
      <c r="H63" s="199"/>
      <c r="I63" s="149"/>
      <c r="J63" s="189"/>
      <c r="K63" s="189"/>
    </row>
    <row r="64" spans="2:11" x14ac:dyDescent="0.2">
      <c r="B64" s="189"/>
      <c r="D64" s="189"/>
      <c r="E64" s="189"/>
      <c r="F64" s="189"/>
      <c r="G64" s="149"/>
      <c r="H64" s="149"/>
      <c r="I64" s="149"/>
      <c r="J64" s="189"/>
      <c r="K64" s="189"/>
    </row>
    <row r="65" spans="2:11" x14ac:dyDescent="0.2">
      <c r="B65" s="189"/>
      <c r="D65" s="189"/>
      <c r="E65" s="189"/>
      <c r="F65" s="189"/>
      <c r="G65" s="149"/>
      <c r="H65" s="149"/>
      <c r="I65" s="149"/>
      <c r="J65" s="189"/>
      <c r="K65" s="189"/>
    </row>
    <row r="66" spans="2:11" x14ac:dyDescent="0.2">
      <c r="B66" s="189"/>
      <c r="D66" s="189"/>
      <c r="E66" s="189"/>
      <c r="F66" s="189"/>
      <c r="G66" s="149"/>
      <c r="H66" s="149"/>
      <c r="I66" s="149"/>
      <c r="J66" s="189"/>
      <c r="K66" s="189"/>
    </row>
    <row r="67" spans="2:11" x14ac:dyDescent="0.2">
      <c r="B67" s="189"/>
      <c r="D67" s="189"/>
      <c r="E67" s="189"/>
      <c r="F67" s="189"/>
      <c r="G67" s="149"/>
      <c r="H67" s="149"/>
      <c r="I67" s="149"/>
      <c r="J67" s="189"/>
      <c r="K67" s="189"/>
    </row>
    <row r="68" spans="2:11" x14ac:dyDescent="0.2">
      <c r="B68" s="189"/>
      <c r="D68" s="189"/>
      <c r="E68" s="189"/>
      <c r="F68" s="189"/>
      <c r="G68" s="149"/>
      <c r="H68" s="149"/>
      <c r="I68" s="149"/>
      <c r="J68" s="189"/>
      <c r="K68" s="189"/>
    </row>
    <row r="69" spans="2:11" x14ac:dyDescent="0.2">
      <c r="B69" s="189"/>
      <c r="D69" s="189"/>
      <c r="E69" s="189"/>
      <c r="F69" s="189"/>
      <c r="G69" s="149"/>
      <c r="H69" s="149"/>
      <c r="I69" s="178"/>
      <c r="J69" s="189"/>
      <c r="K69" s="189"/>
    </row>
    <row r="71" spans="2:11" x14ac:dyDescent="0.2">
      <c r="B71" s="189"/>
      <c r="C71" s="189"/>
      <c r="D71" s="189"/>
      <c r="E71" s="189"/>
      <c r="F71" s="189"/>
      <c r="G71" s="149"/>
      <c r="H71" s="149"/>
      <c r="I71" s="178"/>
      <c r="J71" s="189"/>
      <c r="K71" s="189"/>
    </row>
    <row r="72" spans="2:11" x14ac:dyDescent="0.2">
      <c r="B72" s="189"/>
      <c r="C72" s="189"/>
      <c r="D72" s="189"/>
      <c r="E72" s="189"/>
      <c r="F72" s="189"/>
      <c r="G72" s="149"/>
      <c r="H72" s="149"/>
      <c r="I72" s="178"/>
      <c r="J72" s="189"/>
      <c r="K72" s="189"/>
    </row>
    <row r="73" spans="2:11" x14ac:dyDescent="0.2">
      <c r="B73" s="189"/>
      <c r="C73" s="189"/>
      <c r="D73" s="189"/>
      <c r="E73" s="189"/>
      <c r="F73" s="189"/>
      <c r="G73" s="149"/>
      <c r="H73" s="149"/>
      <c r="I73" s="149"/>
      <c r="J73" s="189"/>
      <c r="K73" s="189"/>
    </row>
    <row r="74" spans="2:11" x14ac:dyDescent="0.2">
      <c r="B74" s="189"/>
      <c r="C74" s="189"/>
      <c r="D74" s="189"/>
      <c r="E74" s="189"/>
      <c r="F74" s="189"/>
      <c r="G74" s="149"/>
      <c r="H74" s="149"/>
      <c r="I74" s="149"/>
      <c r="J74" s="189"/>
      <c r="K74" s="189"/>
    </row>
    <row r="75" spans="2:11" x14ac:dyDescent="0.2">
      <c r="B75" s="189"/>
      <c r="C75" s="189"/>
      <c r="D75" s="189"/>
      <c r="E75" s="189"/>
      <c r="F75" s="189"/>
      <c r="G75" s="199"/>
      <c r="H75" s="199"/>
      <c r="I75" s="149"/>
      <c r="J75" s="189"/>
      <c r="K75" s="189"/>
    </row>
    <row r="76" spans="2:11" x14ac:dyDescent="0.2">
      <c r="B76" s="189"/>
      <c r="C76" s="189"/>
      <c r="D76" s="189"/>
      <c r="E76" s="189"/>
      <c r="F76" s="189"/>
      <c r="G76" s="199"/>
      <c r="H76" s="199"/>
      <c r="I76" s="149"/>
      <c r="J76" s="189"/>
      <c r="K76" s="189"/>
    </row>
    <row r="77" spans="2:11" x14ac:dyDescent="0.2">
      <c r="B77" s="189"/>
      <c r="C77" s="189"/>
      <c r="D77" s="189"/>
      <c r="E77" s="189"/>
      <c r="F77" s="189"/>
      <c r="G77" s="199"/>
      <c r="H77" s="199"/>
      <c r="I77" s="149"/>
      <c r="J77" s="189"/>
      <c r="K77" s="189"/>
    </row>
    <row r="78" spans="2:11" x14ac:dyDescent="0.2">
      <c r="B78" s="189"/>
      <c r="C78" s="189"/>
      <c r="D78" s="189"/>
      <c r="E78" s="189"/>
      <c r="F78" s="189"/>
      <c r="G78" s="199"/>
      <c r="H78" s="199"/>
      <c r="I78" s="149"/>
      <c r="J78" s="189"/>
      <c r="K78" s="189"/>
    </row>
    <row r="79" spans="2:11" x14ac:dyDescent="0.2">
      <c r="B79" s="189"/>
      <c r="C79" s="189"/>
      <c r="D79" s="189"/>
      <c r="E79" s="189"/>
      <c r="F79" s="189"/>
      <c r="G79" s="199"/>
      <c r="H79" s="199"/>
      <c r="I79" s="149"/>
      <c r="J79" s="189"/>
      <c r="K79" s="189"/>
    </row>
    <row r="80" spans="2:11" x14ac:dyDescent="0.2">
      <c r="B80" s="189"/>
      <c r="C80" s="189"/>
      <c r="D80" s="189"/>
      <c r="E80" s="189"/>
      <c r="F80" s="189"/>
      <c r="G80" s="199"/>
      <c r="H80" s="199"/>
      <c r="I80" s="149"/>
      <c r="J80" s="189"/>
      <c r="K80" s="189"/>
    </row>
    <row r="81" spans="2:11" x14ac:dyDescent="0.2">
      <c r="B81" s="189"/>
      <c r="C81" s="189"/>
      <c r="D81" s="189"/>
      <c r="E81" s="189"/>
      <c r="F81" s="189"/>
      <c r="G81" s="199"/>
      <c r="H81" s="199"/>
      <c r="I81" s="149"/>
      <c r="J81" s="189"/>
      <c r="K81" s="189"/>
    </row>
    <row r="82" spans="2:11" x14ac:dyDescent="0.2">
      <c r="B82" s="189"/>
      <c r="C82" s="189"/>
      <c r="D82" s="189"/>
      <c r="E82" s="189"/>
      <c r="F82" s="189"/>
      <c r="G82" s="199"/>
      <c r="H82" s="199"/>
      <c r="I82" s="149"/>
      <c r="J82" s="189"/>
      <c r="K82" s="189"/>
    </row>
    <row r="84" spans="2:11" x14ac:dyDescent="0.2">
      <c r="B84" s="189"/>
      <c r="C84" s="189"/>
      <c r="D84" s="189"/>
      <c r="E84" s="189"/>
      <c r="F84" s="189"/>
      <c r="G84" s="149"/>
      <c r="H84" s="149"/>
      <c r="I84" s="149"/>
      <c r="J84" s="189"/>
      <c r="K84" s="189"/>
    </row>
    <row r="85" spans="2:11" x14ac:dyDescent="0.2">
      <c r="B85" s="189"/>
      <c r="C85" s="189"/>
      <c r="D85" s="189"/>
      <c r="E85" s="189"/>
      <c r="F85" s="189"/>
      <c r="G85" s="149"/>
      <c r="H85" s="149"/>
      <c r="I85" s="149"/>
      <c r="J85" s="189"/>
      <c r="K85" s="189"/>
    </row>
    <row r="86" spans="2:11" x14ac:dyDescent="0.2">
      <c r="B86" s="189"/>
      <c r="C86" s="189"/>
      <c r="D86" s="189"/>
      <c r="E86" s="189"/>
      <c r="F86" s="189"/>
      <c r="G86" s="149"/>
      <c r="H86" s="149"/>
      <c r="I86" s="149"/>
      <c r="J86" s="189"/>
      <c r="K86" s="189"/>
    </row>
    <row r="87" spans="2:11" x14ac:dyDescent="0.2">
      <c r="B87" s="189"/>
      <c r="C87" s="189"/>
      <c r="D87" s="189"/>
      <c r="E87" s="189"/>
      <c r="F87" s="189"/>
      <c r="G87" s="149"/>
      <c r="H87" s="149"/>
      <c r="I87" s="149"/>
      <c r="J87" s="189"/>
      <c r="K87" s="189"/>
    </row>
    <row r="88" spans="2:11" x14ac:dyDescent="0.2">
      <c r="B88" s="189"/>
      <c r="C88" s="189"/>
      <c r="D88" s="189"/>
      <c r="E88" s="189"/>
      <c r="F88" s="189"/>
      <c r="G88" s="149"/>
      <c r="H88" s="149"/>
      <c r="I88" s="149"/>
      <c r="J88" s="189"/>
      <c r="K88" s="189"/>
    </row>
    <row r="89" spans="2:11" x14ac:dyDescent="0.2">
      <c r="B89" s="189"/>
      <c r="C89" s="189"/>
      <c r="D89" s="189"/>
      <c r="E89" s="189"/>
      <c r="F89" s="189"/>
      <c r="G89" s="149"/>
      <c r="H89" s="149"/>
      <c r="I89" s="149"/>
      <c r="J89" s="189"/>
      <c r="K89" s="189"/>
    </row>
    <row r="90" spans="2:11" x14ac:dyDescent="0.2">
      <c r="B90" s="189"/>
      <c r="C90" s="189"/>
      <c r="D90" s="189"/>
      <c r="F90" s="189"/>
      <c r="G90" s="149"/>
      <c r="H90" s="149"/>
      <c r="J90" s="189"/>
      <c r="K90" s="189"/>
    </row>
    <row r="92" spans="2:11" x14ac:dyDescent="0.2">
      <c r="B92" s="189"/>
      <c r="C92" s="189"/>
      <c r="D92" s="189"/>
      <c r="E92" s="189"/>
      <c r="F92" s="189"/>
      <c r="G92" s="199"/>
      <c r="H92" s="199"/>
      <c r="I92" s="149"/>
      <c r="J92" s="189"/>
      <c r="K92" s="189"/>
    </row>
    <row r="93" spans="2:11" x14ac:dyDescent="0.2">
      <c r="B93" s="189"/>
      <c r="C93" s="189"/>
      <c r="D93" s="189"/>
      <c r="E93" s="189"/>
      <c r="F93" s="189"/>
      <c r="G93" s="199"/>
      <c r="H93" s="199"/>
      <c r="I93" s="149"/>
      <c r="J93" s="189"/>
      <c r="K93" s="189"/>
    </row>
    <row r="94" spans="2:11" x14ac:dyDescent="0.2">
      <c r="B94" s="189"/>
      <c r="C94" s="189"/>
      <c r="D94" s="189"/>
      <c r="E94" s="189"/>
      <c r="F94" s="189"/>
      <c r="G94" s="149"/>
      <c r="H94" s="149"/>
      <c r="I94" s="149"/>
      <c r="J94" s="189"/>
      <c r="K94" s="189"/>
    </row>
    <row r="95" spans="2:11" x14ac:dyDescent="0.2">
      <c r="B95" s="189"/>
      <c r="C95" s="189"/>
      <c r="D95" s="189"/>
      <c r="E95" s="189"/>
      <c r="F95" s="189"/>
      <c r="G95" s="149"/>
      <c r="H95" s="149"/>
      <c r="I95" s="149"/>
      <c r="J95" s="189"/>
      <c r="K95" s="189"/>
    </row>
    <row r="96" spans="2:11" x14ac:dyDescent="0.2">
      <c r="B96" s="189"/>
      <c r="C96" s="189"/>
      <c r="D96" s="189"/>
      <c r="E96" s="189"/>
      <c r="F96" s="189"/>
      <c r="G96" s="149"/>
      <c r="H96" s="149"/>
      <c r="I96" s="178"/>
      <c r="J96" s="189"/>
      <c r="K96" s="189"/>
    </row>
    <row r="97" spans="2:11" x14ac:dyDescent="0.2">
      <c r="B97" s="189"/>
      <c r="C97" s="189"/>
      <c r="D97" s="189"/>
      <c r="E97" s="189"/>
      <c r="F97" s="189"/>
      <c r="G97" s="199"/>
      <c r="H97" s="199"/>
      <c r="I97" s="149"/>
      <c r="J97" s="189"/>
      <c r="K97" s="189"/>
    </row>
    <row r="98" spans="2:11" x14ac:dyDescent="0.2">
      <c r="B98" s="189"/>
      <c r="C98" s="189"/>
      <c r="D98" s="189"/>
      <c r="E98" s="189"/>
      <c r="F98" s="189"/>
      <c r="G98" s="149"/>
      <c r="H98" s="149"/>
      <c r="I98" s="149"/>
      <c r="J98" s="189"/>
      <c r="K98" s="189"/>
    </row>
    <row r="99" spans="2:11" x14ac:dyDescent="0.2">
      <c r="B99" s="189"/>
      <c r="C99" s="189"/>
      <c r="D99" s="189"/>
      <c r="E99" s="189"/>
      <c r="F99" s="189"/>
      <c r="G99" s="149"/>
      <c r="H99" s="149"/>
      <c r="I99" s="149"/>
      <c r="J99" s="189"/>
      <c r="K99" s="189"/>
    </row>
    <row r="100" spans="2:11" x14ac:dyDescent="0.2">
      <c r="B100" s="189"/>
      <c r="C100" s="189"/>
      <c r="D100" s="189"/>
      <c r="E100" s="189"/>
      <c r="F100" s="189"/>
      <c r="G100" s="149"/>
      <c r="H100" s="149"/>
      <c r="I100" s="149"/>
      <c r="J100" s="189"/>
      <c r="K100" s="189"/>
    </row>
    <row r="101" spans="2:11" x14ac:dyDescent="0.2">
      <c r="B101" s="189"/>
      <c r="C101" s="189"/>
      <c r="D101" s="189"/>
      <c r="E101" s="189"/>
      <c r="F101" s="189"/>
      <c r="G101" s="189"/>
      <c r="H101" s="189"/>
      <c r="I101" s="149"/>
      <c r="J101" s="189"/>
      <c r="K101" s="189"/>
    </row>
    <row r="102" spans="2:11" x14ac:dyDescent="0.2">
      <c r="B102" s="189"/>
      <c r="C102" s="189"/>
      <c r="D102" s="189"/>
      <c r="E102" s="189"/>
      <c r="F102" s="149"/>
      <c r="G102" s="189"/>
      <c r="H102" s="189"/>
      <c r="I102" s="149"/>
      <c r="J102" s="189"/>
      <c r="K102" s="189"/>
    </row>
    <row r="103" spans="2:11" x14ac:dyDescent="0.2">
      <c r="B103" s="189"/>
      <c r="C103" s="189"/>
      <c r="D103" s="189"/>
      <c r="E103" s="189"/>
      <c r="F103" s="149"/>
      <c r="G103" s="189"/>
      <c r="H103" s="189"/>
      <c r="I103" s="149"/>
      <c r="J103" s="189"/>
      <c r="K103" s="189"/>
    </row>
    <row r="104" spans="2:11" x14ac:dyDescent="0.2">
      <c r="B104" s="189"/>
      <c r="C104" s="189"/>
      <c r="D104" s="189"/>
      <c r="E104" s="189"/>
      <c r="F104" s="149"/>
      <c r="G104" s="189"/>
      <c r="H104" s="189"/>
      <c r="I104" s="178"/>
      <c r="J104" s="189"/>
      <c r="K104" s="189"/>
    </row>
    <row r="105" spans="2:11" x14ac:dyDescent="0.2">
      <c r="B105" s="189"/>
      <c r="C105" s="189"/>
      <c r="D105" s="189"/>
      <c r="E105" s="189"/>
      <c r="F105" s="149"/>
      <c r="G105" s="189"/>
      <c r="H105" s="189"/>
      <c r="I105" s="178"/>
      <c r="J105" s="189"/>
      <c r="K105" s="189"/>
    </row>
    <row r="106" spans="2:11" x14ac:dyDescent="0.2">
      <c r="B106" s="189"/>
      <c r="C106" s="189"/>
      <c r="D106" s="189"/>
      <c r="E106" s="189"/>
      <c r="F106" s="178"/>
      <c r="G106" s="189"/>
      <c r="H106" s="189"/>
      <c r="I106" s="189"/>
      <c r="J106" s="189"/>
      <c r="K106" s="189"/>
    </row>
    <row r="107" spans="2:11" x14ac:dyDescent="0.2">
      <c r="B107" s="189"/>
      <c r="C107" s="189"/>
      <c r="D107" s="189"/>
      <c r="E107" s="199"/>
      <c r="F107" s="149"/>
      <c r="G107" s="189"/>
      <c r="H107" s="189"/>
      <c r="I107" s="189"/>
      <c r="J107" s="189"/>
      <c r="K107" s="189"/>
    </row>
    <row r="108" spans="2:11" x14ac:dyDescent="0.2">
      <c r="B108" s="189"/>
      <c r="C108" s="189"/>
      <c r="D108" s="189"/>
      <c r="E108" s="149"/>
      <c r="F108" s="149"/>
      <c r="G108" s="189"/>
      <c r="H108" s="189"/>
      <c r="I108" s="189"/>
      <c r="J108" s="189"/>
      <c r="K108" s="189"/>
    </row>
    <row r="109" spans="2:11" x14ac:dyDescent="0.2">
      <c r="B109" s="189"/>
      <c r="C109" s="189"/>
      <c r="D109" s="189"/>
      <c r="E109" s="149"/>
      <c r="F109" s="149"/>
      <c r="G109" s="189"/>
      <c r="H109" s="189"/>
      <c r="I109" s="189"/>
      <c r="J109" s="189"/>
      <c r="K109" s="189"/>
    </row>
    <row r="110" spans="2:11" x14ac:dyDescent="0.2">
      <c r="B110" s="189"/>
      <c r="C110" s="189"/>
      <c r="D110" s="189"/>
      <c r="E110" s="149"/>
      <c r="F110" s="149"/>
      <c r="G110" s="189"/>
      <c r="H110" s="189"/>
      <c r="I110" s="189"/>
      <c r="J110" s="189"/>
      <c r="K110" s="189"/>
    </row>
    <row r="111" spans="2:11" x14ac:dyDescent="0.2">
      <c r="B111" s="189"/>
      <c r="C111" s="189"/>
      <c r="D111" s="189"/>
      <c r="E111" s="149"/>
      <c r="F111" s="178"/>
      <c r="G111" s="189"/>
      <c r="H111" s="189"/>
      <c r="I111" s="189"/>
      <c r="J111" s="189"/>
      <c r="K111" s="189"/>
    </row>
    <row r="112" spans="2:11" x14ac:dyDescent="0.2">
      <c r="B112" s="189"/>
      <c r="C112" s="189"/>
      <c r="D112" s="189"/>
      <c r="E112" s="149"/>
      <c r="F112" s="149"/>
      <c r="G112" s="189"/>
      <c r="H112" s="189"/>
      <c r="I112" s="189"/>
      <c r="J112" s="189"/>
      <c r="K112" s="189"/>
    </row>
    <row r="113" spans="2:11" x14ac:dyDescent="0.2">
      <c r="B113" s="189"/>
      <c r="C113" s="189"/>
      <c r="D113" s="189"/>
      <c r="E113" s="199"/>
      <c r="F113" s="178"/>
      <c r="G113" s="189"/>
      <c r="H113" s="189"/>
      <c r="I113" s="189"/>
      <c r="J113" s="189"/>
      <c r="K113" s="189"/>
    </row>
    <row r="114" spans="2:11" x14ac:dyDescent="0.2">
      <c r="B114" s="189"/>
      <c r="C114" s="189"/>
      <c r="D114" s="189"/>
      <c r="E114" s="149"/>
      <c r="F114" s="178"/>
      <c r="G114" s="189"/>
      <c r="H114" s="189"/>
      <c r="I114" s="189"/>
      <c r="J114" s="189"/>
      <c r="K114" s="189"/>
    </row>
    <row r="115" spans="2:11" x14ac:dyDescent="0.2">
      <c r="B115" s="189"/>
      <c r="C115" s="189"/>
      <c r="D115" s="189"/>
      <c r="E115" s="149"/>
      <c r="F115" s="178"/>
      <c r="G115" s="189"/>
      <c r="H115" s="189"/>
      <c r="I115" s="189"/>
      <c r="J115" s="189"/>
      <c r="K115" s="189"/>
    </row>
    <row r="116" spans="2:11" x14ac:dyDescent="0.2">
      <c r="E116" s="178"/>
      <c r="F116" s="5"/>
      <c r="I116" s="189"/>
    </row>
    <row r="117" spans="2:11" x14ac:dyDescent="0.2">
      <c r="E117" s="178"/>
      <c r="F117" s="5"/>
      <c r="I117" s="189"/>
    </row>
    <row r="118" spans="2:11" x14ac:dyDescent="0.2">
      <c r="E118" s="178"/>
      <c r="I118" s="189"/>
    </row>
    <row r="119" spans="2:11" x14ac:dyDescent="0.2">
      <c r="E119" s="178"/>
      <c r="I119" s="189"/>
    </row>
    <row r="120" spans="2:11" x14ac:dyDescent="0.2">
      <c r="E120" s="178"/>
      <c r="I120" s="189"/>
    </row>
    <row r="121" spans="2:11" x14ac:dyDescent="0.2">
      <c r="E121" s="5"/>
    </row>
    <row r="122" spans="2:11" x14ac:dyDescent="0.2">
      <c r="E122" s="5"/>
    </row>
  </sheetData>
  <mergeCells count="6">
    <mergeCell ref="K8:L8"/>
    <mergeCell ref="K7:L7"/>
    <mergeCell ref="A3:K3"/>
    <mergeCell ref="A1:K1"/>
    <mergeCell ref="H6:L6"/>
    <mergeCell ref="D6:G6"/>
  </mergeCells>
  <phoneticPr fontId="0" type="noConversion"/>
  <printOptions horizontalCentered="1"/>
  <pageMargins left="0.25" right="0.23" top="0.87" bottom="0.82" header="0.67" footer="0.5"/>
  <pageSetup scale="95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02"/>
  <sheetViews>
    <sheetView zoomScaleNormal="100" workbookViewId="0">
      <selection activeCell="C64" sqref="C64"/>
    </sheetView>
  </sheetViews>
  <sheetFormatPr defaultColWidth="9.140625" defaultRowHeight="12.75" x14ac:dyDescent="0.2"/>
  <cols>
    <col min="1" max="1" width="16.28515625" style="18" customWidth="1"/>
    <col min="2" max="2" width="16" style="18" bestFit="1" customWidth="1"/>
    <col min="3" max="4" width="15" style="18" bestFit="1" customWidth="1"/>
    <col min="5" max="5" width="13.42578125" style="18" bestFit="1" customWidth="1"/>
    <col min="6" max="6" width="15.140625" style="18" bestFit="1" customWidth="1"/>
    <col min="7" max="7" width="12.28515625" style="18" bestFit="1" customWidth="1"/>
    <col min="8" max="8" width="13.42578125" style="18" bestFit="1" customWidth="1"/>
    <col min="9" max="9" width="16.5703125" style="18" customWidth="1"/>
    <col min="10" max="10" width="18.140625" style="111" bestFit="1" customWidth="1"/>
    <col min="11" max="16384" width="9.140625" style="18"/>
  </cols>
  <sheetData>
    <row r="1" spans="1:10" x14ac:dyDescent="0.2">
      <c r="A1" s="285" t="s">
        <v>170</v>
      </c>
      <c r="B1" s="285"/>
      <c r="C1" s="285"/>
      <c r="D1" s="285"/>
      <c r="E1" s="285"/>
      <c r="F1" s="285"/>
      <c r="G1" s="285"/>
      <c r="H1" s="285"/>
      <c r="I1" s="223"/>
    </row>
    <row r="2" spans="1:10" x14ac:dyDescent="0.2">
      <c r="A2" s="30"/>
      <c r="B2" s="53"/>
      <c r="C2" s="30"/>
      <c r="D2" s="30"/>
      <c r="E2" s="30"/>
      <c r="F2" s="30"/>
      <c r="G2" s="30"/>
      <c r="H2" s="30"/>
      <c r="I2" s="30"/>
    </row>
    <row r="3" spans="1:10" x14ac:dyDescent="0.2">
      <c r="A3" s="285" t="s">
        <v>253</v>
      </c>
      <c r="B3" s="285"/>
      <c r="C3" s="285"/>
      <c r="D3" s="285"/>
      <c r="E3" s="285"/>
      <c r="F3" s="285"/>
      <c r="G3" s="285"/>
      <c r="H3" s="285"/>
      <c r="I3" s="223"/>
    </row>
    <row r="4" spans="1:10" ht="13.5" thickBot="1" x14ac:dyDescent="0.25">
      <c r="A4" s="23"/>
      <c r="B4" s="34"/>
      <c r="C4" s="75"/>
      <c r="D4" s="75"/>
      <c r="E4" s="75"/>
      <c r="F4" s="75"/>
      <c r="G4" s="75"/>
      <c r="H4" s="75"/>
      <c r="I4" s="228"/>
    </row>
    <row r="5" spans="1:10" ht="13.5" thickTop="1" x14ac:dyDescent="0.2">
      <c r="A5" s="24" t="s">
        <v>37</v>
      </c>
      <c r="B5" s="162" t="s">
        <v>11</v>
      </c>
      <c r="C5" s="162" t="s">
        <v>0</v>
      </c>
      <c r="D5" s="162"/>
      <c r="E5" s="162" t="s">
        <v>5</v>
      </c>
      <c r="F5" s="162"/>
      <c r="G5" s="162"/>
      <c r="H5" s="162"/>
      <c r="I5" s="223"/>
    </row>
    <row r="6" spans="1:10" x14ac:dyDescent="0.2">
      <c r="A6" s="24" t="s">
        <v>38</v>
      </c>
      <c r="B6" s="162" t="s">
        <v>125</v>
      </c>
      <c r="C6" s="162" t="s">
        <v>1</v>
      </c>
      <c r="D6" s="162" t="s">
        <v>3</v>
      </c>
      <c r="E6" s="162" t="s">
        <v>1</v>
      </c>
      <c r="F6" s="162" t="s">
        <v>7</v>
      </c>
      <c r="G6" s="162"/>
      <c r="H6" s="162"/>
      <c r="I6" s="223"/>
    </row>
    <row r="7" spans="1:10" x14ac:dyDescent="0.2">
      <c r="A7" s="50" t="s">
        <v>39</v>
      </c>
      <c r="B7" s="170" t="s">
        <v>120</v>
      </c>
      <c r="C7" s="170" t="s">
        <v>2</v>
      </c>
      <c r="D7" s="170" t="s">
        <v>4</v>
      </c>
      <c r="E7" s="170" t="s">
        <v>6</v>
      </c>
      <c r="F7" s="170" t="s">
        <v>8</v>
      </c>
      <c r="G7" s="170" t="s">
        <v>9</v>
      </c>
      <c r="H7" s="170" t="s">
        <v>218</v>
      </c>
      <c r="I7" s="223"/>
    </row>
    <row r="8" spans="1:10" x14ac:dyDescent="0.2">
      <c r="A8" s="35" t="s">
        <v>13</v>
      </c>
      <c r="B8" s="21">
        <f t="shared" ref="B8:H8" si="0">SUM(B10:B37)</f>
        <v>12928790080.689999</v>
      </c>
      <c r="C8" s="21">
        <f t="shared" si="0"/>
        <v>7942180782.7099991</v>
      </c>
      <c r="D8" s="21">
        <f t="shared" si="0"/>
        <v>1076683953.3100002</v>
      </c>
      <c r="E8" s="21">
        <f t="shared" si="0"/>
        <v>372650099.80000001</v>
      </c>
      <c r="F8" s="21">
        <f t="shared" si="0"/>
        <v>3137659694.6600008</v>
      </c>
      <c r="G8" s="21">
        <f t="shared" si="0"/>
        <v>97613593.579999998</v>
      </c>
      <c r="H8" s="21">
        <f t="shared" si="0"/>
        <v>302001956.62999994</v>
      </c>
      <c r="I8" s="21"/>
      <c r="J8" s="118"/>
    </row>
    <row r="9" spans="1:10" x14ac:dyDescent="0.2">
      <c r="A9" s="24"/>
      <c r="B9" s="144"/>
      <c r="C9" s="5"/>
      <c r="D9" s="145"/>
      <c r="E9" s="145"/>
      <c r="F9" s="145"/>
      <c r="G9" s="145"/>
      <c r="H9" s="145"/>
      <c r="I9" s="145"/>
    </row>
    <row r="10" spans="1:10" x14ac:dyDescent="0.2">
      <c r="A10" s="24" t="s">
        <v>14</v>
      </c>
      <c r="B10" s="5">
        <f>SUM(C10:H10)</f>
        <v>116788639.86000003</v>
      </c>
      <c r="C10" s="145">
        <v>68173571.140000015</v>
      </c>
      <c r="D10" s="145">
        <v>10337567.850000005</v>
      </c>
      <c r="E10" s="145">
        <v>4334108.5600000005</v>
      </c>
      <c r="F10" s="145">
        <v>27798933.22000001</v>
      </c>
      <c r="G10" s="145">
        <v>1446576.1</v>
      </c>
      <c r="H10" s="145">
        <v>4697882.99</v>
      </c>
      <c r="I10" s="145"/>
    </row>
    <row r="11" spans="1:10" x14ac:dyDescent="0.2">
      <c r="A11" s="24" t="s">
        <v>15</v>
      </c>
      <c r="B11" s="5">
        <f>SUM(C11:H11)</f>
        <v>1118272964.3200004</v>
      </c>
      <c r="C11" s="145">
        <v>659279717.78000021</v>
      </c>
      <c r="D11" s="145">
        <v>96588587.829999998</v>
      </c>
      <c r="E11" s="145">
        <v>53360425.520000026</v>
      </c>
      <c r="F11" s="145">
        <v>271893794.79000002</v>
      </c>
      <c r="G11" s="145">
        <v>8180530.96</v>
      </c>
      <c r="H11" s="145">
        <v>28969907.44000002</v>
      </c>
      <c r="I11" s="145"/>
    </row>
    <row r="12" spans="1:10" x14ac:dyDescent="0.2">
      <c r="A12" s="30" t="s">
        <v>16</v>
      </c>
      <c r="B12" s="5">
        <f>SUM(C12:H12)</f>
        <v>1211678625.9300001</v>
      </c>
      <c r="C12" s="145">
        <v>646974548.42999995</v>
      </c>
      <c r="D12" s="145">
        <v>201318734.07000008</v>
      </c>
      <c r="E12" s="145">
        <v>29514317.400000006</v>
      </c>
      <c r="F12" s="145">
        <v>296735463.69999987</v>
      </c>
      <c r="G12" s="145">
        <v>2656873.4199999995</v>
      </c>
      <c r="H12" s="145">
        <v>34478688.909999974</v>
      </c>
      <c r="I12" s="145"/>
    </row>
    <row r="13" spans="1:10" x14ac:dyDescent="0.2">
      <c r="A13" s="30" t="s">
        <v>17</v>
      </c>
      <c r="B13" s="5">
        <f>SUM(C13:H13)</f>
        <v>1587031515.4099996</v>
      </c>
      <c r="C13" s="145">
        <v>986310519.88999975</v>
      </c>
      <c r="D13" s="145">
        <v>144909253.69000003</v>
      </c>
      <c r="E13" s="145">
        <v>51824177.469999984</v>
      </c>
      <c r="F13" s="145">
        <v>339792959.12999982</v>
      </c>
      <c r="G13" s="145">
        <v>11203787.630000001</v>
      </c>
      <c r="H13" s="145">
        <v>52990817.599999964</v>
      </c>
      <c r="I13" s="145"/>
    </row>
    <row r="14" spans="1:10" x14ac:dyDescent="0.2">
      <c r="A14" s="30" t="s">
        <v>18</v>
      </c>
      <c r="B14" s="5">
        <f>SUM(C14:H14)</f>
        <v>221335970.07999998</v>
      </c>
      <c r="C14" s="145">
        <v>139918503.11999997</v>
      </c>
      <c r="D14" s="145">
        <v>18186549.889999997</v>
      </c>
      <c r="E14" s="145">
        <v>4725414.9800000014</v>
      </c>
      <c r="F14" s="145">
        <v>52916716.420000046</v>
      </c>
      <c r="G14" s="145">
        <v>3540633.0399999996</v>
      </c>
      <c r="H14" s="145">
        <v>2048152.6299999997</v>
      </c>
      <c r="I14" s="145"/>
    </row>
    <row r="15" spans="1:10" x14ac:dyDescent="0.2">
      <c r="A15" s="30"/>
      <c r="B15" s="5"/>
      <c r="C15" s="145"/>
      <c r="D15" s="145"/>
      <c r="E15" s="145"/>
      <c r="F15" s="145"/>
      <c r="G15" s="145"/>
      <c r="H15" s="145"/>
      <c r="I15" s="5"/>
    </row>
    <row r="16" spans="1:10" x14ac:dyDescent="0.2">
      <c r="A16" s="30" t="s">
        <v>19</v>
      </c>
      <c r="B16" s="5">
        <f>SUM(C16:H16)</f>
        <v>79036996.539999992</v>
      </c>
      <c r="C16" s="145">
        <v>47602232.809999987</v>
      </c>
      <c r="D16" s="145">
        <v>5612744.1000000006</v>
      </c>
      <c r="E16" s="145">
        <v>2717784.8800000004</v>
      </c>
      <c r="F16" s="145">
        <v>19632778.160000004</v>
      </c>
      <c r="G16" s="145">
        <v>2128364.4700000007</v>
      </c>
      <c r="H16" s="145">
        <v>1343092.12</v>
      </c>
      <c r="I16" s="145"/>
    </row>
    <row r="17" spans="1:9" x14ac:dyDescent="0.2">
      <c r="A17" s="30" t="s">
        <v>20</v>
      </c>
      <c r="B17" s="5">
        <f>SUM(C17:H17)</f>
        <v>343066799.51000023</v>
      </c>
      <c r="C17" s="145">
        <v>206125368.16000021</v>
      </c>
      <c r="D17" s="145">
        <v>29951653.59</v>
      </c>
      <c r="E17" s="145">
        <v>11366909.220000001</v>
      </c>
      <c r="F17" s="145">
        <v>86122667.570000067</v>
      </c>
      <c r="G17" s="145">
        <v>2088814.4500000002</v>
      </c>
      <c r="H17" s="145">
        <v>7411386.5199999996</v>
      </c>
      <c r="I17" s="145"/>
    </row>
    <row r="18" spans="1:9" x14ac:dyDescent="0.2">
      <c r="A18" s="30" t="s">
        <v>21</v>
      </c>
      <c r="B18" s="5">
        <f>SUM(C18:H18)</f>
        <v>208081787.74000001</v>
      </c>
      <c r="C18" s="145">
        <v>130893223.06000002</v>
      </c>
      <c r="D18" s="145">
        <v>17945004.919999998</v>
      </c>
      <c r="E18" s="145">
        <v>4899226.620000001</v>
      </c>
      <c r="F18" s="145">
        <v>48698216.729999997</v>
      </c>
      <c r="G18" s="145">
        <v>2613319.8599999994</v>
      </c>
      <c r="H18" s="145">
        <v>3032796.55</v>
      </c>
      <c r="I18" s="145"/>
    </row>
    <row r="19" spans="1:9" x14ac:dyDescent="0.2">
      <c r="A19" s="30" t="s">
        <v>22</v>
      </c>
      <c r="B19" s="5">
        <f>SUM(C19:H19)</f>
        <v>381220410.0800001</v>
      </c>
      <c r="C19" s="145">
        <v>222394080.85000002</v>
      </c>
      <c r="D19" s="145">
        <v>46313300.060000002</v>
      </c>
      <c r="E19" s="145">
        <v>15507029.5</v>
      </c>
      <c r="F19" s="145">
        <v>86385550.970000014</v>
      </c>
      <c r="G19" s="145">
        <v>6548673.4799999986</v>
      </c>
      <c r="H19" s="145">
        <v>4071775.2199999997</v>
      </c>
      <c r="I19" s="145"/>
    </row>
    <row r="20" spans="1:9" x14ac:dyDescent="0.2">
      <c r="A20" s="30" t="s">
        <v>23</v>
      </c>
      <c r="B20" s="5">
        <f>SUM(C20:H20)</f>
        <v>68959348.459999993</v>
      </c>
      <c r="C20" s="145">
        <v>39119527.409999996</v>
      </c>
      <c r="D20" s="145">
        <v>7825262.7000000011</v>
      </c>
      <c r="E20" s="145">
        <v>3579767.8199999989</v>
      </c>
      <c r="F20" s="145">
        <v>18091709.759999998</v>
      </c>
      <c r="G20" s="145">
        <v>146820.82</v>
      </c>
      <c r="H20" s="145">
        <v>196259.95</v>
      </c>
      <c r="I20" s="145"/>
    </row>
    <row r="21" spans="1:9" x14ac:dyDescent="0.2">
      <c r="A21" s="30"/>
      <c r="B21" s="5"/>
      <c r="C21" s="145"/>
      <c r="D21" s="145"/>
      <c r="E21" s="145"/>
      <c r="F21" s="145"/>
      <c r="G21" s="145"/>
      <c r="H21" s="145"/>
      <c r="I21" s="5"/>
    </row>
    <row r="22" spans="1:9" x14ac:dyDescent="0.2">
      <c r="A22" s="30" t="s">
        <v>24</v>
      </c>
      <c r="B22" s="5">
        <f>SUM(C22:H22)</f>
        <v>547951823.46999979</v>
      </c>
      <c r="C22" s="145">
        <v>354434897.03999966</v>
      </c>
      <c r="D22" s="145">
        <v>16857692.460000005</v>
      </c>
      <c r="E22" s="145">
        <v>19728024.02</v>
      </c>
      <c r="F22" s="145">
        <v>142208956.79000014</v>
      </c>
      <c r="G22" s="145">
        <v>3609294.1999999997</v>
      </c>
      <c r="H22" s="145">
        <v>11112958.960000001</v>
      </c>
      <c r="I22" s="145"/>
    </row>
    <row r="23" spans="1:9" x14ac:dyDescent="0.2">
      <c r="A23" s="30" t="s">
        <v>25</v>
      </c>
      <c r="B23" s="5">
        <f>SUM(C23:H23)</f>
        <v>52591896.70000001</v>
      </c>
      <c r="C23" s="145">
        <v>29342027.700000007</v>
      </c>
      <c r="D23" s="145">
        <v>6813035.4000000041</v>
      </c>
      <c r="E23" s="145">
        <v>1538509.8899999992</v>
      </c>
      <c r="F23" s="145">
        <v>13925254.140000004</v>
      </c>
      <c r="G23" s="145">
        <v>546087.4</v>
      </c>
      <c r="H23" s="145">
        <v>426982.16999999987</v>
      </c>
      <c r="I23" s="145"/>
    </row>
    <row r="24" spans="1:9" x14ac:dyDescent="0.2">
      <c r="A24" s="30" t="s">
        <v>26</v>
      </c>
      <c r="B24" s="5">
        <f>SUM(C24:H24)</f>
        <v>491904196.58999968</v>
      </c>
      <c r="C24" s="145">
        <v>284946117.77999961</v>
      </c>
      <c r="D24" s="145">
        <v>34832868.640000001</v>
      </c>
      <c r="E24" s="145">
        <v>11832839.099999998</v>
      </c>
      <c r="F24" s="145">
        <v>146738497.27000013</v>
      </c>
      <c r="G24" s="145">
        <v>2076099.0199999998</v>
      </c>
      <c r="H24" s="145">
        <v>11477774.779999997</v>
      </c>
      <c r="I24" s="145"/>
    </row>
    <row r="25" spans="1:9" x14ac:dyDescent="0.2">
      <c r="A25" s="30" t="s">
        <v>27</v>
      </c>
      <c r="B25" s="5">
        <f>SUM(C25:H25)</f>
        <v>884310284.70999956</v>
      </c>
      <c r="C25" s="145">
        <v>564623134.40999961</v>
      </c>
      <c r="D25" s="145">
        <v>77300646.209999964</v>
      </c>
      <c r="E25" s="145">
        <v>14774211.560000001</v>
      </c>
      <c r="F25" s="145">
        <v>209687300.36000013</v>
      </c>
      <c r="G25" s="145">
        <v>1010402</v>
      </c>
      <c r="H25" s="145">
        <v>16914590.170000002</v>
      </c>
      <c r="I25" s="145"/>
    </row>
    <row r="26" spans="1:9" x14ac:dyDescent="0.2">
      <c r="A26" s="30" t="s">
        <v>28</v>
      </c>
      <c r="B26" s="5">
        <f>SUM(C26:H26)</f>
        <v>29902965.009999983</v>
      </c>
      <c r="C26" s="145">
        <v>17264505.70999999</v>
      </c>
      <c r="D26" s="145">
        <v>3052494.7599999984</v>
      </c>
      <c r="E26" s="145">
        <v>726139.87999999989</v>
      </c>
      <c r="F26" s="145">
        <v>7805805.4499999983</v>
      </c>
      <c r="G26" s="145">
        <v>498113.55999999994</v>
      </c>
      <c r="H26" s="145">
        <v>555905.64999999991</v>
      </c>
      <c r="I26" s="145"/>
    </row>
    <row r="27" spans="1:9" x14ac:dyDescent="0.2">
      <c r="A27" s="30"/>
      <c r="B27" s="5"/>
      <c r="C27" s="145"/>
      <c r="D27" s="145"/>
      <c r="E27" s="145"/>
      <c r="F27" s="145"/>
      <c r="G27" s="145"/>
      <c r="H27" s="145"/>
      <c r="I27" s="5"/>
    </row>
    <row r="28" spans="1:9" x14ac:dyDescent="0.2">
      <c r="A28" s="30" t="s">
        <v>230</v>
      </c>
      <c r="B28" s="5">
        <f>SUM(C28:H28)</f>
        <v>2542374623.5200014</v>
      </c>
      <c r="C28" s="145">
        <v>1678714809.5000007</v>
      </c>
      <c r="D28" s="145">
        <v>66704942.109999992</v>
      </c>
      <c r="E28" s="145">
        <v>61532450.650000021</v>
      </c>
      <c r="F28" s="145">
        <v>662438645.04000032</v>
      </c>
      <c r="G28" s="145">
        <v>25414292.300000004</v>
      </c>
      <c r="H28" s="145">
        <v>47569483.920000009</v>
      </c>
      <c r="I28" s="145"/>
    </row>
    <row r="29" spans="1:9" x14ac:dyDescent="0.2">
      <c r="A29" s="30" t="s">
        <v>29</v>
      </c>
      <c r="B29" s="5">
        <f>SUM(C29:H29)</f>
        <v>1986631112.2099988</v>
      </c>
      <c r="C29" s="145">
        <v>1234451564.0899992</v>
      </c>
      <c r="D29" s="145">
        <v>206536365.31999993</v>
      </c>
      <c r="E29" s="145">
        <v>39299987.749999993</v>
      </c>
      <c r="F29" s="145">
        <v>435044591.33999962</v>
      </c>
      <c r="G29" s="145">
        <v>8525982.629999999</v>
      </c>
      <c r="H29" s="145">
        <v>62772621.080000021</v>
      </c>
      <c r="I29" s="145"/>
    </row>
    <row r="30" spans="1:9" x14ac:dyDescent="0.2">
      <c r="A30" s="30" t="s">
        <v>30</v>
      </c>
      <c r="B30" s="5">
        <f>SUM(C30:H30)</f>
        <v>98781738.180000037</v>
      </c>
      <c r="C30" s="145">
        <v>61367348.150000028</v>
      </c>
      <c r="D30" s="145">
        <v>8469474.9699999969</v>
      </c>
      <c r="E30" s="145">
        <v>2765710.290000001</v>
      </c>
      <c r="F30" s="145">
        <v>25134117.070000011</v>
      </c>
      <c r="G30" s="145">
        <v>39230.14</v>
      </c>
      <c r="H30" s="145">
        <v>1005857.56</v>
      </c>
      <c r="I30" s="145"/>
    </row>
    <row r="31" spans="1:9" x14ac:dyDescent="0.2">
      <c r="A31" s="30" t="s">
        <v>31</v>
      </c>
      <c r="B31" s="5">
        <f>SUM(C31:H31)</f>
        <v>228508650.38000003</v>
      </c>
      <c r="C31" s="145">
        <v>134584017.68000001</v>
      </c>
      <c r="D31" s="145">
        <v>23919772.320000004</v>
      </c>
      <c r="E31" s="145">
        <v>7740727.8499999978</v>
      </c>
      <c r="F31" s="145">
        <v>56977026.25000003</v>
      </c>
      <c r="G31" s="145">
        <v>342588.17</v>
      </c>
      <c r="H31" s="145">
        <v>4944518.1100000022</v>
      </c>
      <c r="I31" s="145"/>
    </row>
    <row r="32" spans="1:9" x14ac:dyDescent="0.2">
      <c r="A32" s="30" t="s">
        <v>32</v>
      </c>
      <c r="B32" s="5">
        <f>SUM(C32:H32)</f>
        <v>48471526.220000021</v>
      </c>
      <c r="C32" s="145">
        <v>29053684.050000008</v>
      </c>
      <c r="D32" s="145">
        <v>4500128.51</v>
      </c>
      <c r="E32" s="145">
        <v>1738473.8800000004</v>
      </c>
      <c r="F32" s="145">
        <v>12160907.540000003</v>
      </c>
      <c r="G32" s="145">
        <v>921840.99999999988</v>
      </c>
      <c r="H32" s="145">
        <v>96491.24</v>
      </c>
      <c r="I32" s="145"/>
    </row>
    <row r="33" spans="1:9" x14ac:dyDescent="0.2">
      <c r="A33" s="30"/>
      <c r="B33" s="5"/>
      <c r="C33" s="145"/>
      <c r="D33" s="145"/>
      <c r="E33" s="145"/>
      <c r="F33" s="145"/>
      <c r="G33" s="145"/>
      <c r="H33" s="145"/>
      <c r="I33" s="5"/>
    </row>
    <row r="34" spans="1:9" x14ac:dyDescent="0.2">
      <c r="A34" s="30" t="s">
        <v>33</v>
      </c>
      <c r="B34" s="5">
        <f>SUM(C34:H34)</f>
        <v>60383267.700000003</v>
      </c>
      <c r="C34" s="145">
        <v>36616189.350000009</v>
      </c>
      <c r="D34" s="145">
        <v>2946927.9400000009</v>
      </c>
      <c r="E34" s="145">
        <v>2072438.53</v>
      </c>
      <c r="F34" s="145">
        <v>17135558.469999991</v>
      </c>
      <c r="G34" s="145">
        <v>1458765.99</v>
      </c>
      <c r="H34" s="145">
        <v>153387.42000000001</v>
      </c>
      <c r="I34" s="145"/>
    </row>
    <row r="35" spans="1:9" x14ac:dyDescent="0.2">
      <c r="A35" s="30" t="s">
        <v>34</v>
      </c>
      <c r="B35" s="5">
        <f>SUM(C35:H35)</f>
        <v>296876817.72000003</v>
      </c>
      <c r="C35" s="145">
        <v>174278602.74000001</v>
      </c>
      <c r="D35" s="145">
        <v>18873563.430000003</v>
      </c>
      <c r="E35" s="145">
        <v>13661873.160000002</v>
      </c>
      <c r="F35" s="145">
        <v>80461349.310000017</v>
      </c>
      <c r="G35" s="145">
        <v>5150038.93</v>
      </c>
      <c r="H35" s="145">
        <v>4451390.1500000013</v>
      </c>
      <c r="I35" s="145"/>
    </row>
    <row r="36" spans="1:9" x14ac:dyDescent="0.2">
      <c r="A36" s="30" t="s">
        <v>35</v>
      </c>
      <c r="B36" s="5">
        <f>SUM(C36:H36)</f>
        <v>210318847.25</v>
      </c>
      <c r="C36" s="145">
        <v>125244726.52000004</v>
      </c>
      <c r="D36" s="145">
        <v>17452615.329999998</v>
      </c>
      <c r="E36" s="145">
        <v>8739284.8900000006</v>
      </c>
      <c r="F36" s="145">
        <v>50679515.819999978</v>
      </c>
      <c r="G36" s="145">
        <v>7134205.790000001</v>
      </c>
      <c r="H36" s="145">
        <v>1068498.9000000001</v>
      </c>
      <c r="I36" s="145"/>
    </row>
    <row r="37" spans="1:9" x14ac:dyDescent="0.2">
      <c r="A37" s="32" t="s">
        <v>36</v>
      </c>
      <c r="B37" s="14">
        <f>SUM(C37:H37)</f>
        <v>114309273.10000002</v>
      </c>
      <c r="C37" s="146">
        <v>70467865.340000018</v>
      </c>
      <c r="D37" s="146">
        <v>9434767.2100000009</v>
      </c>
      <c r="E37" s="146">
        <v>4670266.3800000018</v>
      </c>
      <c r="F37" s="146">
        <v>29193379.360000011</v>
      </c>
      <c r="G37" s="146">
        <v>332258.21999999991</v>
      </c>
      <c r="H37" s="146">
        <v>210736.59</v>
      </c>
      <c r="I37" s="145"/>
    </row>
    <row r="38" spans="1:9" x14ac:dyDescent="0.2">
      <c r="A38" s="30" t="s">
        <v>240</v>
      </c>
      <c r="B38" s="30"/>
      <c r="C38" s="30"/>
      <c r="D38" s="30"/>
      <c r="E38" s="30"/>
      <c r="F38" s="30"/>
      <c r="G38" s="30"/>
      <c r="H38" s="30"/>
      <c r="I38" s="30"/>
    </row>
    <row r="39" spans="1:9" x14ac:dyDescent="0.2">
      <c r="A39" s="30"/>
      <c r="B39" s="30"/>
      <c r="C39" s="52"/>
      <c r="D39" s="30"/>
      <c r="E39" s="30"/>
      <c r="F39" s="30"/>
      <c r="G39" s="30"/>
      <c r="H39" s="30"/>
      <c r="I39" s="30"/>
    </row>
    <row r="40" spans="1:9" x14ac:dyDescent="0.2">
      <c r="F40" s="200"/>
    </row>
    <row r="76" spans="1:8" hidden="1" x14ac:dyDescent="0.2">
      <c r="D76" s="247"/>
      <c r="E76" s="247" t="s">
        <v>252</v>
      </c>
      <c r="F76" s="247" t="s">
        <v>273</v>
      </c>
      <c r="G76" s="247" t="s">
        <v>246</v>
      </c>
      <c r="H76" s="247"/>
    </row>
    <row r="77" spans="1:8" hidden="1" x14ac:dyDescent="0.2">
      <c r="D77" s="247"/>
      <c r="E77" s="247"/>
      <c r="F77" s="248"/>
      <c r="G77" s="247"/>
      <c r="H77" s="247"/>
    </row>
    <row r="78" spans="1:8" hidden="1" x14ac:dyDescent="0.2">
      <c r="D78" s="247" t="s">
        <v>247</v>
      </c>
      <c r="E78" s="249">
        <v>14868732286.460003</v>
      </c>
      <c r="F78" s="249">
        <f>TABLE1!B10</f>
        <v>15067590888.49</v>
      </c>
      <c r="G78" s="251">
        <f>(F78-E78)/E78</f>
        <v>1.3374280886816733E-2</v>
      </c>
      <c r="H78" s="252"/>
    </row>
    <row r="79" spans="1:8" hidden="1" x14ac:dyDescent="0.2">
      <c r="A79" s="18" t="s">
        <v>248</v>
      </c>
      <c r="D79" s="247" t="s">
        <v>245</v>
      </c>
      <c r="E79" s="253">
        <v>12538778746.650002</v>
      </c>
      <c r="F79" s="250">
        <f>B8</f>
        <v>12928790080.689999</v>
      </c>
      <c r="G79" s="254">
        <f>(F79-E79)/E79</f>
        <v>3.1104411515690621E-2</v>
      </c>
      <c r="H79" s="247"/>
    </row>
    <row r="80" spans="1:8" hidden="1" x14ac:dyDescent="0.2">
      <c r="A80" s="255" t="s">
        <v>249</v>
      </c>
      <c r="B80" s="21">
        <f>C8</f>
        <v>7942180782.7099991</v>
      </c>
      <c r="C80" s="256">
        <f>B80/$B$86</f>
        <v>0.61430193646443143</v>
      </c>
      <c r="D80" s="247" t="s">
        <v>0</v>
      </c>
      <c r="E80" s="249">
        <v>7703162084.5399981</v>
      </c>
      <c r="F80" s="250">
        <f>C8</f>
        <v>7942180782.7099991</v>
      </c>
      <c r="G80" s="257">
        <f>(F80-E80)/E80</f>
        <v>3.1028647138258193E-2</v>
      </c>
      <c r="H80" s="258">
        <f>F80-E80</f>
        <v>239018698.17000103</v>
      </c>
    </row>
    <row r="81" spans="1:8" hidden="1" x14ac:dyDescent="0.2">
      <c r="A81" s="255" t="s">
        <v>104</v>
      </c>
      <c r="B81" s="21">
        <f>D8</f>
        <v>1076683953.3100002</v>
      </c>
      <c r="C81" s="256">
        <f t="shared" ref="C81:C85" si="1">B81/$B$86</f>
        <v>8.3278013378691854E-2</v>
      </c>
      <c r="D81" s="247"/>
      <c r="E81" s="250"/>
      <c r="F81" s="250"/>
      <c r="G81" s="248"/>
      <c r="H81" s="247"/>
    </row>
    <row r="82" spans="1:8" hidden="1" x14ac:dyDescent="0.2">
      <c r="A82" s="255" t="s">
        <v>250</v>
      </c>
      <c r="B82" s="259">
        <f>E8</f>
        <v>372650099.80000001</v>
      </c>
      <c r="C82" s="256">
        <f t="shared" si="1"/>
        <v>2.8823277156969043E-2</v>
      </c>
      <c r="D82" s="247" t="s">
        <v>251</v>
      </c>
      <c r="E82" s="250">
        <v>452438980.91999996</v>
      </c>
      <c r="F82" s="250">
        <f>E8</f>
        <v>372650099.80000001</v>
      </c>
      <c r="G82" s="254">
        <f>(F82-E82)/E82</f>
        <v>-0.1763528000124025</v>
      </c>
      <c r="H82" s="247"/>
    </row>
    <row r="83" spans="1:8" hidden="1" x14ac:dyDescent="0.2">
      <c r="A83" s="255" t="s">
        <v>70</v>
      </c>
      <c r="B83" s="259">
        <f>F8</f>
        <v>3137659694.6600008</v>
      </c>
      <c r="C83" s="256">
        <f t="shared" si="1"/>
        <v>0.24268780567071799</v>
      </c>
      <c r="D83" s="247"/>
      <c r="E83" s="251">
        <f>E82/E79</f>
        <v>3.6083177641273757E-2</v>
      </c>
      <c r="F83" s="251">
        <f>F82/B86</f>
        <v>2.8823277156969043E-2</v>
      </c>
      <c r="G83" s="251">
        <f>F83-E83</f>
        <v>-7.2599004843047141E-3</v>
      </c>
      <c r="H83" s="247"/>
    </row>
    <row r="84" spans="1:8" hidden="1" x14ac:dyDescent="0.2">
      <c r="A84" s="255" t="s">
        <v>9</v>
      </c>
      <c r="B84" s="259">
        <f>G8</f>
        <v>97613593.579999998</v>
      </c>
      <c r="C84" s="256">
        <f t="shared" si="1"/>
        <v>7.5500950182331716E-3</v>
      </c>
    </row>
    <row r="85" spans="1:8" hidden="1" x14ac:dyDescent="0.2">
      <c r="A85" s="255" t="s">
        <v>10</v>
      </c>
      <c r="B85" s="259">
        <f>H8</f>
        <v>302001956.62999994</v>
      </c>
      <c r="C85" s="256">
        <f t="shared" si="1"/>
        <v>2.33588723109566E-2</v>
      </c>
    </row>
    <row r="86" spans="1:8" ht="13.5" hidden="1" thickBot="1" x14ac:dyDescent="0.25">
      <c r="A86" s="247"/>
      <c r="B86" s="260">
        <f>SUM(B80:B85)</f>
        <v>12928790080.689999</v>
      </c>
      <c r="C86" s="261">
        <f>SUM(C80:C85)</f>
        <v>1.0000000000000002</v>
      </c>
    </row>
    <row r="87" spans="1:8" ht="13.5" hidden="1" thickTop="1" x14ac:dyDescent="0.2"/>
    <row r="88" spans="1:8" hidden="1" x14ac:dyDescent="0.2"/>
    <row r="89" spans="1:8" hidden="1" x14ac:dyDescent="0.2"/>
    <row r="90" spans="1:8" hidden="1" x14ac:dyDescent="0.2"/>
    <row r="91" spans="1:8" hidden="1" x14ac:dyDescent="0.2"/>
    <row r="92" spans="1:8" hidden="1" x14ac:dyDescent="0.2"/>
    <row r="93" spans="1:8" hidden="1" x14ac:dyDescent="0.2"/>
    <row r="94" spans="1:8" hidden="1" x14ac:dyDescent="0.2"/>
    <row r="95" spans="1:8" hidden="1" x14ac:dyDescent="0.2"/>
    <row r="96" spans="1:8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</sheetData>
  <mergeCells count="2">
    <mergeCell ref="A1:H1"/>
    <mergeCell ref="A3:H3"/>
  </mergeCells>
  <phoneticPr fontId="0" type="noConversion"/>
  <printOptions horizontalCentered="1"/>
  <pageMargins left="0.25" right="0.23" top="0.87" bottom="0.82" header="0.67" footer="0.5"/>
  <pageSetup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87"/>
  <sheetViews>
    <sheetView zoomScaleNormal="100" workbookViewId="0">
      <selection activeCell="C64" sqref="C64"/>
    </sheetView>
  </sheetViews>
  <sheetFormatPr defaultRowHeight="12.75" x14ac:dyDescent="0.2"/>
  <cols>
    <col min="1" max="1" width="16.28515625" style="18" customWidth="1"/>
    <col min="2" max="2" width="16.5703125" style="56" customWidth="1"/>
    <col min="3" max="3" width="2" style="18" customWidth="1"/>
    <col min="4" max="4" width="14.140625" style="18" customWidth="1"/>
    <col min="5" max="5" width="14" style="18" customWidth="1"/>
    <col min="6" max="6" width="13.28515625" style="18" customWidth="1"/>
    <col min="7" max="7" width="13.140625" style="18" customWidth="1"/>
    <col min="8" max="8" width="13.28515625" style="18" customWidth="1"/>
    <col min="9" max="10" width="13" style="18" customWidth="1"/>
    <col min="11" max="11" width="14.28515625" style="18" customWidth="1"/>
    <col min="12" max="12" width="16.7109375" customWidth="1"/>
    <col min="13" max="13" width="15.140625" customWidth="1"/>
    <col min="14" max="14" width="18.140625" style="18" customWidth="1"/>
  </cols>
  <sheetData>
    <row r="1" spans="1:14" x14ac:dyDescent="0.2">
      <c r="A1" s="267" t="s">
        <v>130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4" x14ac:dyDescent="0.2">
      <c r="A2" s="4"/>
      <c r="B2" s="8"/>
      <c r="C2" s="4"/>
      <c r="D2" s="4"/>
      <c r="E2" s="4"/>
      <c r="F2" s="4"/>
      <c r="G2" s="4"/>
      <c r="H2" s="4"/>
      <c r="I2" s="4"/>
      <c r="J2" s="4"/>
      <c r="K2" s="4"/>
    </row>
    <row r="3" spans="1:14" x14ac:dyDescent="0.2">
      <c r="A3" s="267" t="s">
        <v>255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</row>
    <row r="4" spans="1:14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80"/>
    </row>
    <row r="5" spans="1:14" ht="13.5" customHeight="1" thickTop="1" x14ac:dyDescent="0.2">
      <c r="A5" s="5"/>
      <c r="B5" s="5"/>
      <c r="C5" s="5"/>
      <c r="D5" s="5"/>
      <c r="E5" s="5"/>
      <c r="F5" s="5"/>
      <c r="G5" s="5"/>
      <c r="H5" s="5"/>
      <c r="I5" s="271" t="s">
        <v>10</v>
      </c>
      <c r="J5" s="271"/>
      <c r="K5" s="271"/>
      <c r="L5" s="110"/>
      <c r="N5" s="79"/>
    </row>
    <row r="6" spans="1:14" s="1" customFormat="1" x14ac:dyDescent="0.2">
      <c r="A6" s="8" t="s">
        <v>37</v>
      </c>
      <c r="B6" s="3"/>
      <c r="C6" s="3"/>
      <c r="D6" s="7" t="s">
        <v>0</v>
      </c>
      <c r="E6" s="7"/>
      <c r="F6" s="7" t="s">
        <v>5</v>
      </c>
      <c r="G6" s="7"/>
      <c r="H6" s="7"/>
      <c r="I6" s="7"/>
      <c r="J6" s="7"/>
      <c r="K6" s="7"/>
      <c r="L6" s="278" t="s">
        <v>221</v>
      </c>
      <c r="M6" s="109"/>
      <c r="N6" s="79"/>
    </row>
    <row r="7" spans="1:14" s="1" customFormat="1" ht="13.5" customHeight="1" x14ac:dyDescent="0.2">
      <c r="A7" s="8" t="s">
        <v>38</v>
      </c>
      <c r="B7" s="282" t="s">
        <v>11</v>
      </c>
      <c r="C7" s="282"/>
      <c r="D7" s="7" t="s">
        <v>1</v>
      </c>
      <c r="E7" s="7" t="s">
        <v>3</v>
      </c>
      <c r="F7" s="7" t="s">
        <v>1</v>
      </c>
      <c r="G7" s="7" t="s">
        <v>7</v>
      </c>
      <c r="H7" s="7"/>
      <c r="I7" s="7" t="s">
        <v>10</v>
      </c>
      <c r="J7" s="283" t="s">
        <v>207</v>
      </c>
      <c r="K7" s="7"/>
      <c r="L7" s="279"/>
      <c r="M7" s="107"/>
      <c r="N7" s="79"/>
    </row>
    <row r="8" spans="1:14" s="1" customFormat="1" ht="13.5" thickBot="1" x14ac:dyDescent="0.25">
      <c r="A8" s="12" t="s">
        <v>39</v>
      </c>
      <c r="B8" s="281" t="s">
        <v>171</v>
      </c>
      <c r="C8" s="281"/>
      <c r="D8" s="11" t="s">
        <v>2</v>
      </c>
      <c r="E8" s="11" t="s">
        <v>4</v>
      </c>
      <c r="F8" s="11" t="s">
        <v>6</v>
      </c>
      <c r="G8" s="11" t="s">
        <v>8</v>
      </c>
      <c r="H8" s="11" t="s">
        <v>9</v>
      </c>
      <c r="I8" s="11" t="s">
        <v>7</v>
      </c>
      <c r="J8" s="284"/>
      <c r="K8" s="11" t="s">
        <v>91</v>
      </c>
      <c r="L8" s="280"/>
      <c r="M8" s="107"/>
      <c r="N8" s="79"/>
    </row>
    <row r="9" spans="1:14" s="2" customFormat="1" x14ac:dyDescent="0.2">
      <c r="A9" s="5" t="s">
        <v>13</v>
      </c>
      <c r="B9" s="246">
        <f>SUM(B11:B38)</f>
        <v>352955516.43000007</v>
      </c>
      <c r="C9" s="68"/>
      <c r="D9" s="17">
        <f t="shared" ref="D9:L9" si="0">SUM(D11:D38)</f>
        <v>242556323.47</v>
      </c>
      <c r="E9" s="17">
        <f t="shared" si="0"/>
        <v>81452135.439999983</v>
      </c>
      <c r="F9" s="17">
        <f t="shared" si="0"/>
        <v>13179710.069999998</v>
      </c>
      <c r="G9" s="17">
        <f t="shared" si="0"/>
        <v>10310057.339999998</v>
      </c>
      <c r="H9" s="17">
        <f t="shared" si="0"/>
        <v>5405240.0899999999</v>
      </c>
      <c r="I9" s="17">
        <f t="shared" si="0"/>
        <v>52050.020000000004</v>
      </c>
      <c r="J9" s="17">
        <f t="shared" si="0"/>
        <v>0</v>
      </c>
      <c r="K9" s="17">
        <f t="shared" si="0"/>
        <v>0</v>
      </c>
      <c r="L9" s="17">
        <f t="shared" si="0"/>
        <v>0</v>
      </c>
      <c r="N9" s="17"/>
    </row>
    <row r="10" spans="1:14" x14ac:dyDescent="0.2">
      <c r="A10" s="8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4" x14ac:dyDescent="0.2">
      <c r="A11" s="8" t="s">
        <v>14</v>
      </c>
      <c r="B11" s="38">
        <f>+D11+E11+F11+G11+H11+I11</f>
        <v>2342413.19</v>
      </c>
      <c r="C11" s="38"/>
      <c r="D11" s="76">
        <v>1571878.79</v>
      </c>
      <c r="E11" s="38">
        <v>615971.07000000007</v>
      </c>
      <c r="F11" s="38">
        <v>14729.769999999999</v>
      </c>
      <c r="G11" s="38">
        <v>136343.4</v>
      </c>
      <c r="H11" s="38">
        <v>1633.4</v>
      </c>
      <c r="I11" s="38">
        <v>1856.7600000000002</v>
      </c>
      <c r="J11" s="38">
        <v>0</v>
      </c>
      <c r="K11" s="38">
        <v>0</v>
      </c>
      <c r="L11" s="38">
        <v>0</v>
      </c>
      <c r="M11" s="83"/>
      <c r="N11" s="56"/>
    </row>
    <row r="12" spans="1:14" x14ac:dyDescent="0.2">
      <c r="A12" s="8" t="s">
        <v>15</v>
      </c>
      <c r="B12" s="38">
        <f>+D12+E12+F12+G12+H12+I12</f>
        <v>34749652.109999999</v>
      </c>
      <c r="C12" s="38"/>
      <c r="D12" s="76">
        <v>24252489.079999998</v>
      </c>
      <c r="E12" s="38">
        <v>5523560.9999999991</v>
      </c>
      <c r="F12" s="38">
        <v>2897822.59</v>
      </c>
      <c r="G12" s="38">
        <v>1576519.84</v>
      </c>
      <c r="H12" s="38">
        <v>499259.6</v>
      </c>
      <c r="I12" s="38">
        <v>0</v>
      </c>
      <c r="J12" s="38">
        <v>0</v>
      </c>
      <c r="K12" s="38">
        <v>0</v>
      </c>
      <c r="L12" s="38">
        <v>0</v>
      </c>
      <c r="M12" s="83"/>
      <c r="N12" s="56"/>
    </row>
    <row r="13" spans="1:14" s="59" customFormat="1" x14ac:dyDescent="0.2">
      <c r="A13" s="38" t="s">
        <v>16</v>
      </c>
      <c r="B13" s="38">
        <f>+D13+E13+F13+G13+H13+I13</f>
        <v>52307715.910000004</v>
      </c>
      <c r="C13" s="38"/>
      <c r="D13" s="76">
        <v>32470788.490000002</v>
      </c>
      <c r="E13" s="38">
        <v>12981237.689999999</v>
      </c>
      <c r="F13" s="38">
        <v>2415299.4900000002</v>
      </c>
      <c r="G13" s="38">
        <v>1867224.5699999998</v>
      </c>
      <c r="H13" s="38">
        <v>2574009.52</v>
      </c>
      <c r="I13" s="38">
        <v>-843.85</v>
      </c>
      <c r="J13" s="38">
        <v>0</v>
      </c>
      <c r="K13" s="38">
        <v>0</v>
      </c>
      <c r="L13" s="38">
        <v>0</v>
      </c>
      <c r="M13" s="83"/>
      <c r="N13" s="56"/>
    </row>
    <row r="14" spans="1:14" x14ac:dyDescent="0.2">
      <c r="A14" s="5" t="s">
        <v>17</v>
      </c>
      <c r="B14" s="38">
        <f>+D14+E14+F14+G14+H14+I14</f>
        <v>55223679.750000007</v>
      </c>
      <c r="C14" s="38"/>
      <c r="D14" s="76">
        <v>36789971.310000002</v>
      </c>
      <c r="E14" s="38">
        <v>14425018.710000001</v>
      </c>
      <c r="F14" s="38">
        <v>1981830.7</v>
      </c>
      <c r="G14" s="38">
        <v>798768.1100000001</v>
      </c>
      <c r="H14" s="38">
        <v>1165143</v>
      </c>
      <c r="I14" s="38">
        <v>62947.92</v>
      </c>
      <c r="J14" s="38">
        <v>0</v>
      </c>
      <c r="K14" s="38">
        <v>0</v>
      </c>
      <c r="L14" s="38">
        <v>0</v>
      </c>
      <c r="M14" s="83"/>
      <c r="N14" s="56"/>
    </row>
    <row r="15" spans="1:14" x14ac:dyDescent="0.2">
      <c r="A15" s="5" t="s">
        <v>18</v>
      </c>
      <c r="B15" s="38">
        <f>+D15+E15+F15+G15+H15+I15</f>
        <v>6270785.1100000003</v>
      </c>
      <c r="C15" s="38"/>
      <c r="D15" s="76">
        <v>4742306.12</v>
      </c>
      <c r="E15" s="38">
        <v>1126176.3</v>
      </c>
      <c r="F15" s="38">
        <v>40307.08</v>
      </c>
      <c r="G15" s="38">
        <v>202991.95</v>
      </c>
      <c r="H15" s="38">
        <v>56785.58</v>
      </c>
      <c r="I15" s="38">
        <v>102218.08</v>
      </c>
      <c r="J15" s="38">
        <v>0</v>
      </c>
      <c r="K15" s="38">
        <v>0</v>
      </c>
      <c r="L15" s="38">
        <v>0</v>
      </c>
      <c r="M15" s="83"/>
      <c r="N15" s="56"/>
    </row>
    <row r="16" spans="1:14" x14ac:dyDescent="0.2">
      <c r="A16" s="5"/>
      <c r="B16" s="38"/>
      <c r="C16" s="38"/>
      <c r="D16" s="76"/>
      <c r="E16" s="38"/>
      <c r="F16" s="38"/>
      <c r="G16" s="38"/>
      <c r="H16" s="38"/>
      <c r="I16" s="38"/>
      <c r="J16" s="103"/>
      <c r="K16" s="103"/>
      <c r="L16" s="119"/>
      <c r="M16" s="83"/>
    </row>
    <row r="17" spans="1:14" x14ac:dyDescent="0.2">
      <c r="A17" s="5" t="s">
        <v>19</v>
      </c>
      <c r="B17" s="38">
        <f>+D17+E17+F17+G17+H17+I17</f>
        <v>2097851.91</v>
      </c>
      <c r="C17" s="38"/>
      <c r="D17" s="76">
        <v>1346736.52</v>
      </c>
      <c r="E17" s="38">
        <v>389618.38</v>
      </c>
      <c r="F17" s="38">
        <v>74726.77</v>
      </c>
      <c r="G17" s="38">
        <v>285994.34999999998</v>
      </c>
      <c r="H17" s="38">
        <v>775.89</v>
      </c>
      <c r="I17" s="38">
        <v>0</v>
      </c>
      <c r="J17" s="38">
        <v>0</v>
      </c>
      <c r="K17" s="38">
        <v>0</v>
      </c>
      <c r="L17" s="38">
        <v>0</v>
      </c>
      <c r="M17" s="83"/>
      <c r="N17" s="56"/>
    </row>
    <row r="18" spans="1:14" x14ac:dyDescent="0.2">
      <c r="A18" s="5" t="s">
        <v>20</v>
      </c>
      <c r="B18" s="38">
        <f>+D18+E18+F18+G18+H18+I18</f>
        <v>4880241.8900000015</v>
      </c>
      <c r="C18" s="38"/>
      <c r="D18" s="76">
        <v>4495276.9600000009</v>
      </c>
      <c r="E18" s="38">
        <v>407768.91000000003</v>
      </c>
      <c r="F18" s="38">
        <v>53862.71</v>
      </c>
      <c r="G18" s="38">
        <v>139385.99000000002</v>
      </c>
      <c r="H18" s="38">
        <v>0</v>
      </c>
      <c r="I18" s="38">
        <v>-216052.68</v>
      </c>
      <c r="J18" s="38">
        <v>0</v>
      </c>
      <c r="K18" s="38">
        <v>0</v>
      </c>
      <c r="L18" s="38">
        <v>0</v>
      </c>
      <c r="M18" s="83"/>
      <c r="N18" s="56"/>
    </row>
    <row r="19" spans="1:14" x14ac:dyDescent="0.2">
      <c r="A19" s="5" t="s">
        <v>21</v>
      </c>
      <c r="B19" s="38">
        <f>+D19+E19+F19+G19+H19+I19</f>
        <v>5362638.74</v>
      </c>
      <c r="C19" s="38"/>
      <c r="D19" s="76">
        <v>3794781.37</v>
      </c>
      <c r="E19" s="38">
        <v>1046723.8099999999</v>
      </c>
      <c r="F19" s="38">
        <v>258045.65000000002</v>
      </c>
      <c r="G19" s="38">
        <v>173698.83</v>
      </c>
      <c r="H19" s="38">
        <v>89389.079999999987</v>
      </c>
      <c r="I19" s="38">
        <v>0</v>
      </c>
      <c r="J19" s="38">
        <v>0</v>
      </c>
      <c r="K19" s="38">
        <v>0</v>
      </c>
      <c r="L19" s="38">
        <v>0</v>
      </c>
      <c r="M19" s="83"/>
      <c r="N19" s="56"/>
    </row>
    <row r="20" spans="1:14" x14ac:dyDescent="0.2">
      <c r="A20" s="5" t="s">
        <v>22</v>
      </c>
      <c r="B20" s="38">
        <f>+D20+E20+F20+G20+H20+I20</f>
        <v>10192841.02</v>
      </c>
      <c r="C20" s="38"/>
      <c r="D20" s="76">
        <v>7239931.3599999994</v>
      </c>
      <c r="E20" s="38">
        <v>1935438.15</v>
      </c>
      <c r="F20" s="38">
        <v>610348.27</v>
      </c>
      <c r="G20" s="38">
        <v>297991.13</v>
      </c>
      <c r="H20" s="38">
        <v>109132.11</v>
      </c>
      <c r="I20" s="38">
        <v>0</v>
      </c>
      <c r="J20" s="38">
        <v>0</v>
      </c>
      <c r="K20" s="38">
        <v>0</v>
      </c>
      <c r="L20" s="38">
        <v>0</v>
      </c>
      <c r="M20" s="83"/>
      <c r="N20" s="56"/>
    </row>
    <row r="21" spans="1:14" x14ac:dyDescent="0.2">
      <c r="A21" s="5" t="s">
        <v>23</v>
      </c>
      <c r="B21" s="38">
        <f>+D21+E21+F21+G21+H21+I21</f>
        <v>1655770.92</v>
      </c>
      <c r="C21" s="38"/>
      <c r="D21" s="76">
        <v>1147503.17</v>
      </c>
      <c r="E21" s="38">
        <v>366043.68</v>
      </c>
      <c r="F21" s="38">
        <v>49986.74</v>
      </c>
      <c r="G21" s="38">
        <v>92237.33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83"/>
      <c r="N21" s="56"/>
    </row>
    <row r="22" spans="1:14" x14ac:dyDescent="0.2">
      <c r="A22" s="5"/>
      <c r="B22" s="38"/>
      <c r="C22" s="38"/>
      <c r="D22" s="76"/>
      <c r="E22" s="38"/>
      <c r="F22" s="38"/>
      <c r="G22" s="38"/>
      <c r="H22" s="38"/>
      <c r="I22" s="38"/>
      <c r="J22" s="103"/>
      <c r="K22" s="103"/>
      <c r="L22" s="103"/>
      <c r="M22" s="83"/>
    </row>
    <row r="23" spans="1:14" x14ac:dyDescent="0.2">
      <c r="A23" s="5" t="s">
        <v>24</v>
      </c>
      <c r="B23" s="38">
        <f>+D23+E23+F23+G23+H23+I23</f>
        <v>11181877.850000001</v>
      </c>
      <c r="C23" s="38"/>
      <c r="D23" s="76">
        <v>7910151.0600000005</v>
      </c>
      <c r="E23" s="38">
        <v>2445851.5</v>
      </c>
      <c r="F23" s="38">
        <v>302592.63</v>
      </c>
      <c r="G23" s="38">
        <v>518133.66000000003</v>
      </c>
      <c r="H23" s="38">
        <v>5149</v>
      </c>
      <c r="I23" s="38">
        <v>0</v>
      </c>
      <c r="J23" s="38">
        <v>0</v>
      </c>
      <c r="K23" s="38">
        <v>0</v>
      </c>
      <c r="L23" s="38">
        <v>0</v>
      </c>
      <c r="M23" s="83"/>
      <c r="N23" s="56"/>
    </row>
    <row r="24" spans="1:14" x14ac:dyDescent="0.2">
      <c r="A24" s="5" t="s">
        <v>25</v>
      </c>
      <c r="B24" s="38">
        <f>+D24+E24+F24+G24+H24+I24</f>
        <v>1659552.5999999999</v>
      </c>
      <c r="C24" s="38"/>
      <c r="D24" s="76">
        <v>1177784.07</v>
      </c>
      <c r="E24" s="38">
        <v>201663.93</v>
      </c>
      <c r="F24" s="38">
        <v>34218.880000000005</v>
      </c>
      <c r="G24" s="38">
        <v>217671.22</v>
      </c>
      <c r="H24" s="38">
        <v>28214.5</v>
      </c>
      <c r="I24" s="38">
        <v>0</v>
      </c>
      <c r="J24" s="38">
        <v>0</v>
      </c>
      <c r="K24" s="38">
        <v>0</v>
      </c>
      <c r="L24" s="38">
        <v>0</v>
      </c>
      <c r="M24" s="83"/>
      <c r="N24" s="56"/>
    </row>
    <row r="25" spans="1:14" s="59" customFormat="1" x14ac:dyDescent="0.2">
      <c r="A25" s="38" t="s">
        <v>26</v>
      </c>
      <c r="B25" s="38">
        <f>+D25+E25+F25+G25+H25+I25</f>
        <v>10700142.08</v>
      </c>
      <c r="C25" s="38"/>
      <c r="D25" s="76">
        <v>9097831.5700000003</v>
      </c>
      <c r="E25" s="38">
        <v>1091862.18</v>
      </c>
      <c r="F25" s="38">
        <v>222150.72999999998</v>
      </c>
      <c r="G25" s="38">
        <v>265229.53000000003</v>
      </c>
      <c r="H25" s="38">
        <v>23068.07</v>
      </c>
      <c r="I25" s="38">
        <v>0</v>
      </c>
      <c r="J25" s="38">
        <v>0</v>
      </c>
      <c r="K25" s="38">
        <v>0</v>
      </c>
      <c r="L25" s="38">
        <v>0</v>
      </c>
      <c r="M25" s="83"/>
      <c r="N25" s="117"/>
    </row>
    <row r="26" spans="1:14" x14ac:dyDescent="0.2">
      <c r="A26" s="5" t="s">
        <v>27</v>
      </c>
      <c r="B26" s="38">
        <f>+D26+E26+F26+G26+H26+I26</f>
        <v>12969880.98</v>
      </c>
      <c r="C26" s="38"/>
      <c r="D26" s="76">
        <v>9139692</v>
      </c>
      <c r="E26" s="38">
        <v>2649386</v>
      </c>
      <c r="F26" s="38">
        <v>487836</v>
      </c>
      <c r="G26" s="38">
        <v>678644</v>
      </c>
      <c r="H26" s="38">
        <v>0</v>
      </c>
      <c r="I26" s="38">
        <v>14322.98</v>
      </c>
      <c r="J26" s="38">
        <v>0</v>
      </c>
      <c r="K26" s="38">
        <v>0</v>
      </c>
      <c r="L26" s="38">
        <v>0</v>
      </c>
      <c r="M26" s="83"/>
      <c r="N26" s="56"/>
    </row>
    <row r="27" spans="1:14" x14ac:dyDescent="0.2">
      <c r="A27" s="5" t="s">
        <v>28</v>
      </c>
      <c r="B27" s="38">
        <f>+D27+E27+F27+G27+H27+I27</f>
        <v>1201798.5999999999</v>
      </c>
      <c r="C27" s="38"/>
      <c r="D27" s="76">
        <v>737591.19</v>
      </c>
      <c r="E27" s="38">
        <v>328564.37</v>
      </c>
      <c r="F27" s="38">
        <v>28218.65</v>
      </c>
      <c r="G27" s="38">
        <v>77645.409999999989</v>
      </c>
      <c r="H27" s="38">
        <v>0</v>
      </c>
      <c r="I27" s="38">
        <v>29778.98</v>
      </c>
      <c r="J27" s="38">
        <v>0</v>
      </c>
      <c r="K27" s="38">
        <v>0</v>
      </c>
      <c r="L27" s="38">
        <v>0</v>
      </c>
      <c r="M27" s="83"/>
      <c r="N27" s="56"/>
    </row>
    <row r="28" spans="1:14" x14ac:dyDescent="0.2">
      <c r="A28" s="5"/>
      <c r="B28" s="38"/>
      <c r="C28" s="38"/>
      <c r="D28" s="76"/>
      <c r="E28" s="38"/>
      <c r="F28" s="38"/>
      <c r="G28" s="38"/>
      <c r="H28" s="38"/>
      <c r="I28" s="38"/>
      <c r="J28" s="103"/>
      <c r="K28" s="103"/>
      <c r="L28" s="119"/>
      <c r="M28" s="83"/>
    </row>
    <row r="29" spans="1:14" x14ac:dyDescent="0.2">
      <c r="A29" s="8" t="s">
        <v>146</v>
      </c>
      <c r="B29" s="38">
        <f>+D29+E29+F29+G29+H29+I29</f>
        <v>57798892.760000013</v>
      </c>
      <c r="C29" s="38"/>
      <c r="D29" s="76">
        <v>35489480.009999998</v>
      </c>
      <c r="E29" s="38">
        <v>20431999.970000003</v>
      </c>
      <c r="F29" s="38">
        <v>859399.02</v>
      </c>
      <c r="G29" s="38">
        <v>486175.27</v>
      </c>
      <c r="H29" s="38">
        <v>531838.49</v>
      </c>
      <c r="I29" s="38">
        <v>0</v>
      </c>
      <c r="J29" s="38">
        <v>0</v>
      </c>
      <c r="K29" s="38">
        <v>0</v>
      </c>
      <c r="L29" s="38">
        <v>0</v>
      </c>
      <c r="M29" s="83"/>
      <c r="N29" s="56"/>
    </row>
    <row r="30" spans="1:14" x14ac:dyDescent="0.2">
      <c r="A30" s="5" t="s">
        <v>29</v>
      </c>
      <c r="B30" s="38">
        <f>+D30+E30+F30+G30+H30+I30</f>
        <v>59729422.190000005</v>
      </c>
      <c r="C30" s="38"/>
      <c r="D30" s="76">
        <v>44620845.210000008</v>
      </c>
      <c r="E30" s="38">
        <v>11601578.469999999</v>
      </c>
      <c r="F30" s="38">
        <v>1585494.75</v>
      </c>
      <c r="G30" s="38">
        <v>1637895.1600000001</v>
      </c>
      <c r="H30" s="38">
        <v>283608.59999999998</v>
      </c>
      <c r="I30" s="38">
        <v>0</v>
      </c>
      <c r="J30" s="38">
        <v>0</v>
      </c>
      <c r="K30" s="38">
        <v>0</v>
      </c>
      <c r="L30" s="38">
        <v>0</v>
      </c>
      <c r="M30" s="83"/>
      <c r="N30" s="56"/>
    </row>
    <row r="31" spans="1:14" x14ac:dyDescent="0.2">
      <c r="A31" s="5" t="s">
        <v>30</v>
      </c>
      <c r="B31" s="38">
        <f>+D31+E31+F31+G31+H31+I31</f>
        <v>2123330.86</v>
      </c>
      <c r="C31" s="38"/>
      <c r="D31" s="76">
        <v>1674942.73</v>
      </c>
      <c r="E31" s="38">
        <v>294873.83999999997</v>
      </c>
      <c r="F31" s="38">
        <v>63397.789999999994</v>
      </c>
      <c r="G31" s="38">
        <v>79019.759999999995</v>
      </c>
      <c r="H31" s="38">
        <v>1096.74</v>
      </c>
      <c r="I31" s="38">
        <v>10000</v>
      </c>
      <c r="J31" s="38">
        <v>0</v>
      </c>
      <c r="K31" s="38">
        <v>0</v>
      </c>
      <c r="L31" s="38">
        <v>0</v>
      </c>
      <c r="M31" s="83"/>
      <c r="N31" s="56"/>
    </row>
    <row r="32" spans="1:14" x14ac:dyDescent="0.2">
      <c r="A32" s="5" t="s">
        <v>31</v>
      </c>
      <c r="B32" s="38">
        <f>+D32+E32+F32+G32+H32+I32</f>
        <v>3352119.4099999997</v>
      </c>
      <c r="C32" s="38"/>
      <c r="D32" s="76">
        <v>2876176.1799999997</v>
      </c>
      <c r="E32" s="38">
        <v>306738.79000000004</v>
      </c>
      <c r="F32" s="38">
        <v>64125.86</v>
      </c>
      <c r="G32" s="38">
        <v>105078.58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83"/>
      <c r="N32" s="56"/>
    </row>
    <row r="33" spans="1:15" x14ac:dyDescent="0.2">
      <c r="A33" s="5" t="s">
        <v>32</v>
      </c>
      <c r="B33" s="38">
        <f>+D33+E33+F33+G33+H33+I33</f>
        <v>1598162.26</v>
      </c>
      <c r="C33" s="38"/>
      <c r="D33" s="76">
        <v>1216254.1600000001</v>
      </c>
      <c r="E33" s="38">
        <v>212306.41</v>
      </c>
      <c r="F33" s="38">
        <v>70879.27</v>
      </c>
      <c r="G33" s="38">
        <v>98143.43</v>
      </c>
      <c r="H33" s="38">
        <v>578.99</v>
      </c>
      <c r="I33" s="38">
        <v>0</v>
      </c>
      <c r="J33" s="38">
        <v>0</v>
      </c>
      <c r="K33" s="38">
        <v>0</v>
      </c>
      <c r="L33" s="38">
        <v>0</v>
      </c>
      <c r="M33" s="83"/>
      <c r="N33" s="56"/>
    </row>
    <row r="34" spans="1:15" x14ac:dyDescent="0.2">
      <c r="A34" s="5"/>
      <c r="B34" s="38"/>
      <c r="C34" s="38"/>
      <c r="D34" s="76"/>
      <c r="E34" s="38"/>
      <c r="F34" s="38"/>
      <c r="G34" s="38"/>
      <c r="H34" s="38"/>
      <c r="I34" s="38"/>
      <c r="J34" s="119"/>
      <c r="K34" s="119"/>
      <c r="L34" s="119"/>
      <c r="M34" s="83"/>
    </row>
    <row r="35" spans="1:15" x14ac:dyDescent="0.2">
      <c r="A35" s="5" t="s">
        <v>33</v>
      </c>
      <c r="B35" s="38">
        <f>+D35+E35+F35+G35+H35+I35</f>
        <v>1410195.4200000002</v>
      </c>
      <c r="C35" s="38"/>
      <c r="D35" s="76">
        <v>994527.65</v>
      </c>
      <c r="E35" s="38">
        <v>144063.44</v>
      </c>
      <c r="F35" s="38">
        <v>142188.65000000002</v>
      </c>
      <c r="G35" s="38">
        <v>109764.79000000001</v>
      </c>
      <c r="H35" s="38">
        <v>0</v>
      </c>
      <c r="I35" s="38">
        <v>19650.89</v>
      </c>
      <c r="J35" s="38">
        <v>0</v>
      </c>
      <c r="K35" s="38">
        <v>0</v>
      </c>
      <c r="L35" s="38">
        <v>0</v>
      </c>
      <c r="M35" s="83"/>
      <c r="N35" s="56"/>
    </row>
    <row r="36" spans="1:15" x14ac:dyDescent="0.2">
      <c r="A36" s="5" t="s">
        <v>34</v>
      </c>
      <c r="B36" s="38">
        <f>+D36+E36+F36+G36+H36+I36</f>
        <v>6900714.3299999991</v>
      </c>
      <c r="C36" s="38"/>
      <c r="D36" s="76">
        <v>4528598.88</v>
      </c>
      <c r="E36" s="38">
        <v>1555202.14</v>
      </c>
      <c r="F36" s="38">
        <v>577227.01</v>
      </c>
      <c r="G36" s="38">
        <v>206876.37000000002</v>
      </c>
      <c r="H36" s="38">
        <v>32809.93</v>
      </c>
      <c r="I36" s="38">
        <v>0</v>
      </c>
      <c r="J36" s="38">
        <v>0</v>
      </c>
      <c r="K36" s="38">
        <v>0</v>
      </c>
      <c r="L36" s="38">
        <v>0</v>
      </c>
      <c r="M36" s="83"/>
      <c r="N36" s="56"/>
    </row>
    <row r="37" spans="1:15" x14ac:dyDescent="0.2">
      <c r="A37" s="5" t="s">
        <v>35</v>
      </c>
      <c r="B37" s="38">
        <f>+D37+E37+F37+G37+H37+I37</f>
        <v>5435693.9400000004</v>
      </c>
      <c r="C37" s="38"/>
      <c r="D37" s="76">
        <v>3871635.36</v>
      </c>
      <c r="E37" s="38">
        <v>1147122.1300000001</v>
      </c>
      <c r="F37" s="38">
        <v>209439.53</v>
      </c>
      <c r="G37" s="38">
        <v>179325.97999999998</v>
      </c>
      <c r="H37" s="38">
        <v>0</v>
      </c>
      <c r="I37" s="38">
        <v>28170.940000000002</v>
      </c>
      <c r="J37" s="38">
        <v>0</v>
      </c>
      <c r="K37" s="38">
        <v>0</v>
      </c>
      <c r="L37" s="38">
        <v>0</v>
      </c>
      <c r="M37" s="83"/>
      <c r="N37" s="56"/>
    </row>
    <row r="38" spans="1:15" x14ac:dyDescent="0.2">
      <c r="A38" s="14" t="s">
        <v>36</v>
      </c>
      <c r="B38" s="33">
        <f>+D38+E38+F38+G38+H38+I38</f>
        <v>1810142.6</v>
      </c>
      <c r="C38" s="33"/>
      <c r="D38" s="229">
        <v>1369150.23</v>
      </c>
      <c r="E38" s="33">
        <v>223364.57</v>
      </c>
      <c r="F38" s="33">
        <v>135581.53</v>
      </c>
      <c r="G38" s="33">
        <v>79298.679999999993</v>
      </c>
      <c r="H38" s="33">
        <v>2747.59</v>
      </c>
      <c r="I38" s="33">
        <v>0</v>
      </c>
      <c r="J38" s="33">
        <v>0</v>
      </c>
      <c r="K38" s="33">
        <v>0</v>
      </c>
      <c r="L38" s="33">
        <v>0</v>
      </c>
      <c r="M38" s="83"/>
      <c r="N38" s="56"/>
    </row>
    <row r="39" spans="1:15" x14ac:dyDescent="0.2">
      <c r="A39" s="29" t="s">
        <v>236</v>
      </c>
      <c r="C39" s="29"/>
      <c r="D39" s="29"/>
      <c r="E39" s="29"/>
      <c r="F39" s="29"/>
      <c r="G39" s="29"/>
      <c r="H39" s="29"/>
      <c r="I39" s="29"/>
      <c r="J39" s="29"/>
      <c r="K39" s="29"/>
      <c r="L39" s="83"/>
      <c r="M39" s="83"/>
    </row>
    <row r="40" spans="1:15" x14ac:dyDescent="0.2">
      <c r="A40" s="29" t="s">
        <v>241</v>
      </c>
      <c r="C40" s="29"/>
      <c r="D40" s="29"/>
      <c r="E40" s="29"/>
      <c r="F40" s="29"/>
      <c r="G40" s="29"/>
      <c r="H40" s="29"/>
      <c r="I40" s="29"/>
      <c r="J40" s="29"/>
      <c r="K40" s="29"/>
      <c r="L40" s="83"/>
      <c r="M40" s="83"/>
    </row>
    <row r="41" spans="1:15" x14ac:dyDescent="0.2">
      <c r="A41" s="29" t="s">
        <v>242</v>
      </c>
      <c r="C41" s="29"/>
      <c r="D41" s="29"/>
      <c r="E41" s="29"/>
      <c r="F41" s="29"/>
      <c r="G41" s="29"/>
      <c r="H41" s="29"/>
      <c r="I41" s="29"/>
      <c r="J41" s="29"/>
      <c r="K41" s="29"/>
      <c r="L41" s="83"/>
      <c r="M41" s="83"/>
    </row>
    <row r="42" spans="1:15" x14ac:dyDescent="0.2">
      <c r="A42" s="30" t="s">
        <v>235</v>
      </c>
      <c r="C42" s="39"/>
      <c r="D42" s="39"/>
      <c r="E42" s="39"/>
      <c r="F42" s="39"/>
      <c r="G42" s="39"/>
      <c r="H42" s="39"/>
      <c r="I42" s="39"/>
      <c r="J42" s="39"/>
      <c r="K42" s="39"/>
    </row>
    <row r="44" spans="1:15" x14ac:dyDescent="0.2">
      <c r="B44" s="173"/>
      <c r="D44" s="156"/>
      <c r="E44" s="156"/>
      <c r="F44" s="156"/>
      <c r="G44" s="156"/>
      <c r="H44" s="156"/>
      <c r="I44" s="156"/>
      <c r="J44" s="156"/>
      <c r="K44" s="156"/>
      <c r="L44" s="156"/>
      <c r="M44" s="174"/>
      <c r="N44" s="174"/>
      <c r="O44" s="18"/>
    </row>
    <row r="45" spans="1:15" x14ac:dyDescent="0.2">
      <c r="B45" s="173"/>
      <c r="D45" s="156"/>
      <c r="E45" s="156"/>
      <c r="F45" s="156"/>
      <c r="G45" s="156"/>
      <c r="H45" s="156"/>
      <c r="I45" s="156"/>
      <c r="J45" s="156"/>
      <c r="K45" s="156"/>
      <c r="L45" s="156"/>
      <c r="M45" s="174"/>
      <c r="N45"/>
      <c r="O45" s="18"/>
    </row>
    <row r="46" spans="1:15" x14ac:dyDescent="0.2">
      <c r="B46" s="173"/>
      <c r="D46" s="156"/>
      <c r="E46" s="156"/>
      <c r="F46" s="156"/>
      <c r="G46" s="156"/>
      <c r="H46" s="156"/>
      <c r="I46" s="156"/>
      <c r="J46" s="156"/>
      <c r="K46" s="156"/>
      <c r="L46" s="153"/>
      <c r="N46"/>
      <c r="O46" s="18"/>
    </row>
    <row r="47" spans="1:15" ht="13.5" customHeight="1" x14ac:dyDescent="0.2">
      <c r="D47" s="156"/>
      <c r="E47" s="156"/>
      <c r="F47" s="156"/>
      <c r="G47" s="156"/>
      <c r="H47" s="156"/>
      <c r="I47" s="156"/>
      <c r="J47" s="156"/>
      <c r="K47" s="156"/>
      <c r="L47" s="153"/>
      <c r="N47"/>
      <c r="O47" s="18"/>
    </row>
    <row r="48" spans="1:15" ht="13.5" customHeight="1" x14ac:dyDescent="0.2">
      <c r="D48" s="240"/>
      <c r="E48" s="156"/>
      <c r="F48" s="156"/>
      <c r="G48" s="156"/>
      <c r="H48" s="156"/>
      <c r="I48" s="156"/>
      <c r="J48" s="156"/>
      <c r="K48" s="156"/>
      <c r="L48" s="153"/>
      <c r="N48"/>
      <c r="O48" s="18"/>
    </row>
    <row r="49" spans="2:15" x14ac:dyDescent="0.2">
      <c r="B49" s="173"/>
      <c r="D49" s="156"/>
      <c r="E49" s="156"/>
      <c r="F49" s="156"/>
      <c r="G49" s="156"/>
      <c r="H49" s="156"/>
      <c r="I49" s="156"/>
      <c r="J49" s="156"/>
      <c r="K49" s="156"/>
      <c r="L49" s="156"/>
      <c r="N49"/>
      <c r="O49" s="18"/>
    </row>
    <row r="50" spans="2:15" x14ac:dyDescent="0.2">
      <c r="D50" s="156"/>
      <c r="E50" s="156"/>
      <c r="F50" s="156"/>
      <c r="G50" s="156"/>
      <c r="H50" s="156"/>
      <c r="I50" s="156"/>
      <c r="J50" s="156"/>
      <c r="K50" s="156"/>
      <c r="L50" s="153"/>
      <c r="N50"/>
      <c r="O50" s="18"/>
    </row>
    <row r="51" spans="2:15" x14ac:dyDescent="0.2">
      <c r="B51" s="173"/>
      <c r="D51" s="156"/>
      <c r="E51" s="156"/>
      <c r="F51" s="156"/>
      <c r="G51" s="156"/>
      <c r="H51" s="156"/>
      <c r="I51" s="156"/>
      <c r="J51" s="156"/>
      <c r="K51" s="156"/>
      <c r="L51" s="156"/>
      <c r="N51"/>
      <c r="O51" s="18"/>
    </row>
    <row r="52" spans="2:15" x14ac:dyDescent="0.2">
      <c r="B52" s="173"/>
      <c r="D52" s="156"/>
      <c r="E52" s="156"/>
      <c r="F52" s="156"/>
      <c r="G52" s="156"/>
      <c r="H52" s="156"/>
      <c r="I52" s="156"/>
      <c r="J52" s="156"/>
      <c r="K52" s="156"/>
      <c r="L52" s="153"/>
      <c r="N52"/>
      <c r="O52" s="18"/>
    </row>
    <row r="53" spans="2:15" x14ac:dyDescent="0.2">
      <c r="B53" s="173"/>
      <c r="D53" s="156"/>
      <c r="E53" s="156"/>
      <c r="F53" s="156"/>
      <c r="G53" s="156"/>
      <c r="H53" s="156"/>
      <c r="I53" s="156"/>
      <c r="J53" s="156"/>
      <c r="K53" s="156"/>
      <c r="L53" s="153"/>
      <c r="N53"/>
      <c r="O53" s="18"/>
    </row>
    <row r="54" spans="2:15" x14ac:dyDescent="0.2">
      <c r="B54" s="173"/>
      <c r="D54" s="156"/>
      <c r="E54" s="156"/>
      <c r="F54" s="156"/>
      <c r="G54" s="156"/>
      <c r="H54" s="156"/>
      <c r="I54" s="156"/>
      <c r="J54" s="156"/>
      <c r="K54" s="156"/>
      <c r="L54" s="153"/>
      <c r="N54"/>
      <c r="O54" s="18"/>
    </row>
    <row r="55" spans="2:15" x14ac:dyDescent="0.2">
      <c r="B55" s="173"/>
      <c r="D55" s="156"/>
      <c r="E55" s="156"/>
      <c r="F55" s="156"/>
      <c r="G55" s="156"/>
      <c r="H55" s="156"/>
      <c r="I55" s="156"/>
      <c r="J55" s="156"/>
      <c r="K55" s="156"/>
      <c r="L55" s="153"/>
      <c r="N55"/>
      <c r="O55" s="18"/>
    </row>
    <row r="56" spans="2:15" x14ac:dyDescent="0.2">
      <c r="D56" s="156"/>
      <c r="E56" s="156"/>
      <c r="F56" s="156"/>
      <c r="G56" s="156"/>
      <c r="H56" s="156"/>
      <c r="I56" s="156"/>
      <c r="J56" s="156"/>
      <c r="K56" s="156"/>
      <c r="L56" s="153"/>
      <c r="N56"/>
      <c r="O56" s="18"/>
    </row>
    <row r="57" spans="2:15" x14ac:dyDescent="0.2">
      <c r="B57" s="173"/>
      <c r="D57" s="156"/>
      <c r="E57" s="156"/>
      <c r="F57" s="156"/>
      <c r="G57" s="156"/>
      <c r="H57" s="156"/>
      <c r="I57" s="156"/>
      <c r="J57" s="156"/>
      <c r="K57" s="156"/>
      <c r="L57" s="153"/>
      <c r="N57"/>
      <c r="O57" s="18"/>
    </row>
    <row r="58" spans="2:15" x14ac:dyDescent="0.2">
      <c r="B58" s="173"/>
      <c r="D58" s="156"/>
      <c r="E58" s="156"/>
      <c r="F58" s="156"/>
      <c r="G58" s="156"/>
      <c r="H58" s="156"/>
      <c r="I58" s="156"/>
      <c r="J58" s="156"/>
      <c r="K58" s="156"/>
      <c r="L58" s="153"/>
      <c r="N58"/>
      <c r="O58" s="18"/>
    </row>
    <row r="59" spans="2:15" x14ac:dyDescent="0.2">
      <c r="B59" s="173"/>
      <c r="D59" s="156"/>
      <c r="E59" s="156"/>
      <c r="F59" s="156"/>
      <c r="G59" s="156"/>
      <c r="H59" s="156"/>
      <c r="I59" s="156"/>
      <c r="J59" s="156"/>
      <c r="K59" s="156"/>
      <c r="L59" s="153"/>
      <c r="N59"/>
      <c r="O59" s="18"/>
    </row>
    <row r="60" spans="2:15" x14ac:dyDescent="0.2">
      <c r="B60" s="173"/>
      <c r="D60" s="156"/>
      <c r="E60" s="156"/>
      <c r="F60" s="156"/>
      <c r="G60" s="156"/>
      <c r="H60" s="156"/>
      <c r="I60" s="156"/>
      <c r="J60" s="156"/>
      <c r="K60" s="156"/>
      <c r="L60" s="153"/>
      <c r="N60"/>
      <c r="O60" s="18"/>
    </row>
    <row r="61" spans="2:15" x14ac:dyDescent="0.2">
      <c r="B61" s="173"/>
      <c r="D61" s="156"/>
      <c r="E61" s="156"/>
      <c r="F61" s="156"/>
      <c r="G61" s="156"/>
      <c r="H61" s="156"/>
      <c r="I61" s="156"/>
      <c r="J61" s="156"/>
      <c r="K61" s="156"/>
      <c r="L61" s="153"/>
      <c r="N61"/>
      <c r="O61" s="18"/>
    </row>
    <row r="63" spans="2:15" x14ac:dyDescent="0.2">
      <c r="B63" s="173"/>
      <c r="D63" s="156"/>
      <c r="E63" s="156"/>
      <c r="F63" s="156"/>
      <c r="G63" s="156"/>
      <c r="H63" s="156"/>
      <c r="I63" s="156"/>
      <c r="J63" s="156"/>
      <c r="K63" s="156"/>
      <c r="L63" s="153"/>
      <c r="N63"/>
      <c r="O63" s="18"/>
    </row>
    <row r="64" spans="2:15" x14ac:dyDescent="0.2">
      <c r="B64" s="173"/>
      <c r="D64" s="156"/>
      <c r="E64" s="156"/>
      <c r="F64" s="156"/>
      <c r="G64" s="156"/>
      <c r="H64" s="156"/>
      <c r="I64" s="156"/>
      <c r="J64" s="156"/>
      <c r="K64" s="156"/>
      <c r="L64" s="153"/>
      <c r="N64"/>
      <c r="O64" s="18"/>
    </row>
    <row r="65" spans="2:15" x14ac:dyDescent="0.2">
      <c r="B65" s="173"/>
      <c r="D65" s="156"/>
      <c r="E65" s="156"/>
      <c r="F65" s="156"/>
      <c r="G65" s="156"/>
      <c r="H65" s="156"/>
      <c r="I65" s="156"/>
      <c r="J65" s="156"/>
      <c r="K65" s="156"/>
      <c r="L65" s="153"/>
      <c r="N65"/>
      <c r="O65" s="18"/>
    </row>
    <row r="66" spans="2:15" x14ac:dyDescent="0.2">
      <c r="B66" s="173"/>
      <c r="D66" s="156"/>
      <c r="E66" s="156"/>
      <c r="F66" s="156"/>
      <c r="G66" s="156"/>
      <c r="H66" s="156"/>
      <c r="I66" s="156"/>
      <c r="J66" s="156"/>
      <c r="K66" s="156"/>
      <c r="L66" s="153"/>
      <c r="N66"/>
      <c r="O66" s="18"/>
    </row>
    <row r="67" spans="2:15" x14ac:dyDescent="0.2">
      <c r="D67" s="156"/>
      <c r="E67" s="156"/>
      <c r="F67" s="156"/>
      <c r="G67" s="156"/>
      <c r="H67" s="156"/>
      <c r="I67" s="156"/>
      <c r="J67" s="156"/>
      <c r="K67" s="156"/>
      <c r="L67" s="153"/>
      <c r="N67"/>
      <c r="O67" s="18"/>
    </row>
    <row r="68" spans="2:15" x14ac:dyDescent="0.2">
      <c r="B68" s="173"/>
      <c r="D68" s="156"/>
      <c r="E68" s="156"/>
      <c r="F68" s="156"/>
      <c r="G68" s="156"/>
      <c r="H68" s="156"/>
      <c r="I68" s="156"/>
      <c r="J68" s="156"/>
      <c r="K68" s="156"/>
      <c r="L68" s="153"/>
      <c r="N68"/>
      <c r="O68" s="18"/>
    </row>
    <row r="69" spans="2:15" x14ac:dyDescent="0.2">
      <c r="B69" s="173"/>
      <c r="D69" s="156"/>
      <c r="E69" s="156"/>
      <c r="F69" s="156"/>
      <c r="G69" s="156"/>
      <c r="H69" s="156"/>
      <c r="I69" s="156"/>
      <c r="J69" s="156"/>
      <c r="K69" s="156"/>
      <c r="L69" s="153"/>
      <c r="N69"/>
      <c r="O69" s="18"/>
    </row>
    <row r="70" spans="2:15" x14ac:dyDescent="0.2">
      <c r="B70" s="173"/>
      <c r="D70" s="156"/>
      <c r="E70" s="156"/>
      <c r="F70" s="156"/>
      <c r="G70" s="156"/>
      <c r="H70" s="156"/>
      <c r="I70" s="156"/>
      <c r="J70" s="156"/>
      <c r="K70" s="156"/>
      <c r="L70" s="153"/>
      <c r="N70"/>
      <c r="O70" s="18"/>
    </row>
    <row r="71" spans="2:15" x14ac:dyDescent="0.2">
      <c r="B71" s="173"/>
      <c r="D71" s="156"/>
      <c r="E71" s="156"/>
      <c r="F71" s="156"/>
      <c r="G71" s="156"/>
      <c r="H71" s="156"/>
      <c r="I71" s="156"/>
      <c r="J71" s="156"/>
      <c r="K71" s="156"/>
      <c r="L71" s="153"/>
      <c r="N71"/>
      <c r="O71" s="18"/>
    </row>
    <row r="72" spans="2:15" x14ac:dyDescent="0.2">
      <c r="B72" s="173"/>
      <c r="D72" s="156"/>
      <c r="E72" s="156"/>
      <c r="F72" s="156"/>
      <c r="G72" s="156"/>
      <c r="H72" s="156"/>
      <c r="I72" s="156"/>
      <c r="J72" s="156"/>
      <c r="K72" s="156"/>
      <c r="L72" s="153"/>
      <c r="N72"/>
      <c r="O72" s="18"/>
    </row>
    <row r="73" spans="2:15" x14ac:dyDescent="0.2">
      <c r="B73" s="173"/>
      <c r="D73" s="156"/>
      <c r="E73" s="156"/>
      <c r="F73" s="156"/>
      <c r="G73" s="156"/>
      <c r="H73" s="156"/>
      <c r="I73" s="156"/>
      <c r="J73" s="156"/>
      <c r="K73" s="156"/>
      <c r="L73" s="153"/>
      <c r="N73"/>
      <c r="O73" s="18"/>
    </row>
    <row r="74" spans="2:15" x14ac:dyDescent="0.2">
      <c r="B74" s="173"/>
      <c r="D74" s="156"/>
      <c r="E74" s="156"/>
      <c r="F74" s="156"/>
      <c r="G74" s="156"/>
      <c r="H74" s="156"/>
      <c r="I74" s="156"/>
      <c r="J74" s="156"/>
      <c r="K74" s="156"/>
      <c r="L74" s="153"/>
      <c r="N74"/>
      <c r="O74" s="18"/>
    </row>
    <row r="75" spans="2:15" x14ac:dyDescent="0.2">
      <c r="B75" s="173"/>
      <c r="D75" s="156"/>
      <c r="E75" s="156"/>
      <c r="F75" s="156"/>
      <c r="G75" s="156"/>
      <c r="H75" s="156"/>
      <c r="I75" s="156"/>
      <c r="J75" s="156"/>
      <c r="K75" s="156"/>
      <c r="L75" s="153"/>
      <c r="N75"/>
      <c r="O75" s="18"/>
    </row>
    <row r="76" spans="2:15" x14ac:dyDescent="0.2">
      <c r="B76" s="173"/>
      <c r="D76" s="156"/>
      <c r="E76" s="156"/>
      <c r="F76" s="156"/>
      <c r="G76" s="156"/>
      <c r="H76" s="156"/>
      <c r="I76" s="156"/>
      <c r="J76" s="156"/>
      <c r="K76" s="156"/>
      <c r="L76" s="153"/>
      <c r="N76"/>
      <c r="O76" s="18"/>
    </row>
    <row r="79" spans="2:15" x14ac:dyDescent="0.2">
      <c r="B79" s="173"/>
      <c r="D79" s="212"/>
      <c r="E79" s="212"/>
      <c r="F79" s="212"/>
      <c r="G79" s="212"/>
      <c r="H79" s="212"/>
      <c r="I79" s="212"/>
      <c r="J79" s="212"/>
      <c r="K79" s="212"/>
      <c r="L79" s="153"/>
      <c r="N79"/>
      <c r="O79" s="18"/>
    </row>
    <row r="80" spans="2:15" x14ac:dyDescent="0.2">
      <c r="B80" s="173"/>
      <c r="D80" s="156"/>
      <c r="E80" s="156"/>
      <c r="F80" s="156"/>
      <c r="G80" s="156"/>
      <c r="H80" s="156"/>
      <c r="I80" s="156"/>
      <c r="K80" s="156"/>
      <c r="L80" s="153"/>
      <c r="N80"/>
      <c r="O80" s="18"/>
    </row>
    <row r="81" spans="2:15" x14ac:dyDescent="0.2">
      <c r="B81" s="173"/>
      <c r="D81" s="212"/>
      <c r="E81" s="212"/>
      <c r="F81" s="212"/>
      <c r="G81" s="212"/>
      <c r="H81" s="212"/>
      <c r="I81" s="212"/>
      <c r="J81" s="213"/>
      <c r="K81" s="212"/>
      <c r="L81" s="153"/>
      <c r="N81"/>
      <c r="O81" s="18"/>
    </row>
    <row r="82" spans="2:15" x14ac:dyDescent="0.2">
      <c r="B82" s="173"/>
      <c r="D82" s="156"/>
      <c r="E82" s="156"/>
      <c r="F82" s="156"/>
      <c r="G82" s="156"/>
      <c r="H82" s="156"/>
      <c r="I82" s="156"/>
      <c r="K82" s="156"/>
      <c r="L82" s="153"/>
      <c r="N82"/>
      <c r="O82" s="18"/>
    </row>
    <row r="83" spans="2:15" x14ac:dyDescent="0.2">
      <c r="D83" s="156"/>
      <c r="E83" s="156"/>
      <c r="F83" s="156"/>
      <c r="G83" s="156"/>
      <c r="H83" s="156"/>
      <c r="I83" s="156"/>
      <c r="J83" s="156"/>
      <c r="K83" s="156"/>
    </row>
    <row r="84" spans="2:15" x14ac:dyDescent="0.2">
      <c r="D84" s="156"/>
      <c r="E84" s="156"/>
      <c r="F84" s="156"/>
      <c r="G84" s="156"/>
      <c r="H84" s="156"/>
      <c r="I84" s="156"/>
      <c r="J84" s="156"/>
      <c r="K84" s="156"/>
      <c r="L84" s="153"/>
      <c r="N84"/>
      <c r="O84" s="18"/>
    </row>
    <row r="85" spans="2:15" x14ac:dyDescent="0.2">
      <c r="D85" s="156"/>
      <c r="E85" s="156"/>
      <c r="F85" s="156"/>
      <c r="G85" s="156"/>
      <c r="H85" s="156"/>
      <c r="I85" s="156"/>
      <c r="J85" s="156"/>
      <c r="K85" s="156"/>
      <c r="L85" s="153"/>
      <c r="N85"/>
      <c r="O85" s="18"/>
    </row>
    <row r="86" spans="2:15" x14ac:dyDescent="0.2">
      <c r="D86" s="156"/>
      <c r="E86" s="156"/>
      <c r="F86" s="156"/>
      <c r="G86" s="156"/>
      <c r="H86" s="156"/>
      <c r="I86" s="156"/>
      <c r="J86" s="156"/>
      <c r="K86" s="156"/>
      <c r="L86" s="153"/>
      <c r="N86"/>
      <c r="O86" s="18"/>
    </row>
    <row r="87" spans="2:15" x14ac:dyDescent="0.2">
      <c r="D87" s="156"/>
      <c r="E87" s="156"/>
      <c r="F87" s="156"/>
      <c r="G87" s="156"/>
      <c r="H87" s="156"/>
      <c r="I87" s="156"/>
      <c r="J87" s="156"/>
      <c r="K87" s="156"/>
      <c r="L87" s="153"/>
      <c r="N87"/>
      <c r="O87" s="18"/>
    </row>
  </sheetData>
  <mergeCells count="7">
    <mergeCell ref="L6:L8"/>
    <mergeCell ref="I5:K5"/>
    <mergeCell ref="A3:K3"/>
    <mergeCell ref="A1:K1"/>
    <mergeCell ref="B8:C8"/>
    <mergeCell ref="B7:C7"/>
    <mergeCell ref="J7:J8"/>
  </mergeCells>
  <phoneticPr fontId="0" type="noConversion"/>
  <printOptions horizontalCentered="1"/>
  <pageMargins left="0.25" right="0.23" top="0.87" bottom="0.82" header="0.67" footer="0.5"/>
  <pageSetup scale="78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84"/>
  <sheetViews>
    <sheetView zoomScaleNormal="100" workbookViewId="0">
      <selection activeCell="C64" sqref="C64"/>
    </sheetView>
  </sheetViews>
  <sheetFormatPr defaultColWidth="9.140625" defaultRowHeight="12.75" x14ac:dyDescent="0.2"/>
  <cols>
    <col min="1" max="1" width="16.28515625" style="30" customWidth="1"/>
    <col min="2" max="2" width="16.28515625" style="5" customWidth="1"/>
    <col min="3" max="3" width="1.5703125" style="5" customWidth="1"/>
    <col min="4" max="4" width="15" style="5" customWidth="1"/>
    <col min="5" max="5" width="14.5703125" style="5" customWidth="1"/>
    <col min="6" max="6" width="14.85546875" style="5" customWidth="1"/>
    <col min="7" max="7" width="15.28515625" style="5" customWidth="1"/>
    <col min="8" max="8" width="12.85546875" style="5" customWidth="1"/>
    <col min="9" max="9" width="15.140625" style="5" customWidth="1"/>
    <col min="10" max="10" width="13.42578125" style="5" bestFit="1" customWidth="1"/>
    <col min="11" max="11" width="10.140625" style="30" customWidth="1"/>
    <col min="12" max="12" width="11.7109375" style="30" customWidth="1"/>
    <col min="13" max="13" width="8.42578125" style="30" customWidth="1"/>
    <col min="14" max="14" width="21.28515625" style="30" customWidth="1"/>
    <col min="15" max="16384" width="9.140625" style="30"/>
  </cols>
  <sheetData>
    <row r="1" spans="1:14" x14ac:dyDescent="0.2">
      <c r="A1" s="285" t="s">
        <v>131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4" x14ac:dyDescent="0.2">
      <c r="B2" s="58"/>
      <c r="H2" s="66"/>
    </row>
    <row r="3" spans="1:14" x14ac:dyDescent="0.2">
      <c r="A3" s="285" t="s">
        <v>256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4" ht="13.5" thickBot="1" x14ac:dyDescent="0.25">
      <c r="A4" s="34"/>
      <c r="B4" s="6"/>
      <c r="C4" s="6"/>
      <c r="D4" s="6"/>
      <c r="E4" s="6"/>
      <c r="F4" s="6"/>
      <c r="G4" s="6"/>
      <c r="H4" s="6"/>
      <c r="I4" s="6"/>
      <c r="J4" s="6"/>
      <c r="K4" s="6"/>
      <c r="L4" s="5"/>
      <c r="M4" s="5"/>
      <c r="N4" s="80"/>
    </row>
    <row r="5" spans="1:14" ht="13.5" thickTop="1" x14ac:dyDescent="0.2">
      <c r="A5" s="24" t="s">
        <v>37</v>
      </c>
      <c r="B5" s="286" t="s">
        <v>11</v>
      </c>
      <c r="C5" s="286"/>
      <c r="D5" s="163" t="s">
        <v>0</v>
      </c>
      <c r="E5" s="160"/>
      <c r="F5" s="163" t="s">
        <v>5</v>
      </c>
      <c r="G5" s="160"/>
      <c r="H5" s="160"/>
      <c r="I5" s="160"/>
      <c r="J5" s="160"/>
      <c r="K5" s="160"/>
      <c r="L5" s="272" t="s">
        <v>209</v>
      </c>
      <c r="M5" s="160"/>
      <c r="N5" s="168"/>
    </row>
    <row r="6" spans="1:14" x14ac:dyDescent="0.2">
      <c r="A6" s="24" t="s">
        <v>38</v>
      </c>
      <c r="B6" s="282" t="s">
        <v>92</v>
      </c>
      <c r="C6" s="282"/>
      <c r="D6" s="160" t="s">
        <v>1</v>
      </c>
      <c r="E6" s="160" t="s">
        <v>3</v>
      </c>
      <c r="F6" s="160" t="s">
        <v>1</v>
      </c>
      <c r="G6" s="160" t="s">
        <v>7</v>
      </c>
      <c r="H6" s="160"/>
      <c r="I6" s="160"/>
      <c r="J6" s="160" t="s">
        <v>10</v>
      </c>
      <c r="K6" s="160" t="s">
        <v>10</v>
      </c>
      <c r="L6" s="273"/>
      <c r="M6" s="160"/>
      <c r="N6" s="168"/>
    </row>
    <row r="7" spans="1:14" ht="13.5" thickBot="1" x14ac:dyDescent="0.25">
      <c r="A7" s="26" t="s">
        <v>39</v>
      </c>
      <c r="B7" s="281" t="s">
        <v>171</v>
      </c>
      <c r="C7" s="281"/>
      <c r="D7" s="159" t="s">
        <v>2</v>
      </c>
      <c r="E7" s="159" t="s">
        <v>4</v>
      </c>
      <c r="F7" s="159" t="s">
        <v>6</v>
      </c>
      <c r="G7" s="159" t="s">
        <v>8</v>
      </c>
      <c r="H7" s="159" t="s">
        <v>9</v>
      </c>
      <c r="I7" s="159"/>
      <c r="J7" s="159" t="s">
        <v>7</v>
      </c>
      <c r="K7" s="159" t="s">
        <v>199</v>
      </c>
      <c r="L7" s="270"/>
      <c r="M7" s="160"/>
      <c r="N7" s="168"/>
    </row>
    <row r="8" spans="1:14" s="175" customFormat="1" x14ac:dyDescent="0.2">
      <c r="A8" s="44" t="s">
        <v>13</v>
      </c>
      <c r="B8" s="51">
        <f>SUM(B10:B37)</f>
        <v>816382962.08000004</v>
      </c>
      <c r="C8" s="51"/>
      <c r="D8" s="51">
        <f>SUM(D10:D37)</f>
        <v>757841884.44000006</v>
      </c>
      <c r="E8" s="51">
        <f>SUM(E10:E37)</f>
        <v>30306919.620000005</v>
      </c>
      <c r="F8" s="51">
        <f>SUM(F10:F37)</f>
        <v>14695508.350000001</v>
      </c>
      <c r="G8" s="51">
        <f>SUM(G10:G37)</f>
        <v>11012464.619999999</v>
      </c>
      <c r="H8" s="51">
        <f>SUM(H10:H37)</f>
        <v>2526185.0500000003</v>
      </c>
      <c r="I8" s="51"/>
      <c r="J8" s="51">
        <f>SUM(J10:J37)</f>
        <v>0</v>
      </c>
      <c r="K8" s="51">
        <f>SUM(K10:K37)</f>
        <v>0</v>
      </c>
      <c r="L8" s="51">
        <f>SUM(L10:L37)</f>
        <v>0</v>
      </c>
      <c r="M8" s="51"/>
      <c r="N8" s="51"/>
    </row>
    <row r="9" spans="1:14" x14ac:dyDescent="0.2">
      <c r="A9" s="45"/>
      <c r="B9" s="38"/>
      <c r="C9" s="38"/>
      <c r="D9" s="38"/>
      <c r="E9" s="38"/>
      <c r="F9" s="38"/>
      <c r="G9" s="38"/>
      <c r="H9" s="38"/>
      <c r="I9" s="38"/>
      <c r="J9" s="38"/>
    </row>
    <row r="10" spans="1:14" s="41" customFormat="1" x14ac:dyDescent="0.2">
      <c r="A10" s="45" t="s">
        <v>14</v>
      </c>
      <c r="B10" s="38">
        <f>SUM(D10+E10+F10+G10+H10+J10)</f>
        <v>6960853.1699999999</v>
      </c>
      <c r="C10" s="38"/>
      <c r="D10" s="38">
        <v>6712551.6300000008</v>
      </c>
      <c r="E10" s="38">
        <v>84800.22</v>
      </c>
      <c r="F10" s="38">
        <v>81926.47</v>
      </c>
      <c r="G10" s="38">
        <v>81574.850000000006</v>
      </c>
      <c r="H10" s="38">
        <v>0</v>
      </c>
      <c r="I10" s="38"/>
      <c r="J10" s="38">
        <v>0</v>
      </c>
      <c r="K10" s="38">
        <v>0</v>
      </c>
      <c r="L10" s="38">
        <v>0</v>
      </c>
      <c r="M10" s="71"/>
      <c r="N10" s="52"/>
    </row>
    <row r="11" spans="1:14" x14ac:dyDescent="0.2">
      <c r="A11" s="45" t="s">
        <v>15</v>
      </c>
      <c r="B11" s="38">
        <f>SUM(D11+E11+F11+G11+H11+J11)</f>
        <v>68349500.920000017</v>
      </c>
      <c r="C11" s="38"/>
      <c r="D11" s="38">
        <v>64323146.300000004</v>
      </c>
      <c r="E11" s="38">
        <v>257730.13</v>
      </c>
      <c r="F11" s="38">
        <v>2251983.1399999997</v>
      </c>
      <c r="G11" s="38">
        <v>1395621.1999999997</v>
      </c>
      <c r="H11" s="38">
        <v>121020.15</v>
      </c>
      <c r="I11" s="38"/>
      <c r="J11" s="38">
        <v>0</v>
      </c>
      <c r="K11" s="38">
        <v>0</v>
      </c>
      <c r="L11" s="38">
        <v>0</v>
      </c>
      <c r="M11" s="38"/>
      <c r="N11" s="52"/>
    </row>
    <row r="12" spans="1:14" s="41" customFormat="1" x14ac:dyDescent="0.2">
      <c r="A12" s="41" t="s">
        <v>16</v>
      </c>
      <c r="B12" s="38">
        <f>SUM(D12+E12+F12+G12+H12+J12)</f>
        <v>79914612.649999991</v>
      </c>
      <c r="C12" s="38"/>
      <c r="D12" s="38">
        <v>69493624.679999992</v>
      </c>
      <c r="E12" s="38">
        <v>5189008.6499999994</v>
      </c>
      <c r="F12" s="38">
        <v>3963920.5199999996</v>
      </c>
      <c r="G12" s="38">
        <v>1259709.96</v>
      </c>
      <c r="H12" s="38">
        <v>8348.84</v>
      </c>
      <c r="I12" s="38"/>
      <c r="J12" s="38">
        <v>0</v>
      </c>
      <c r="K12" s="38">
        <v>0</v>
      </c>
      <c r="L12" s="38">
        <v>0</v>
      </c>
      <c r="M12" s="71"/>
      <c r="N12" s="52"/>
    </row>
    <row r="13" spans="1:14" x14ac:dyDescent="0.2">
      <c r="A13" s="41" t="s">
        <v>17</v>
      </c>
      <c r="B13" s="38">
        <f>SUM(D13+E13+F13+G13+H13+J13)</f>
        <v>101258459.72</v>
      </c>
      <c r="C13" s="38"/>
      <c r="D13" s="38">
        <v>95139577.709999993</v>
      </c>
      <c r="E13" s="38">
        <v>3391893.9999999995</v>
      </c>
      <c r="F13" s="38">
        <v>2018075.7</v>
      </c>
      <c r="G13" s="38">
        <v>699238.31</v>
      </c>
      <c r="H13" s="38">
        <v>9674</v>
      </c>
      <c r="I13" s="38"/>
      <c r="J13" s="38">
        <v>0</v>
      </c>
      <c r="K13" s="38">
        <v>0</v>
      </c>
      <c r="L13" s="38">
        <v>0</v>
      </c>
      <c r="M13" s="71"/>
      <c r="N13" s="52"/>
    </row>
    <row r="14" spans="1:14" x14ac:dyDescent="0.2">
      <c r="A14" s="41" t="s">
        <v>18</v>
      </c>
      <c r="B14" s="38">
        <f>SUM(D14+E14+F14+G14+H14+J14)</f>
        <v>11408081.16</v>
      </c>
      <c r="C14" s="38"/>
      <c r="D14" s="38">
        <v>11100709.209999999</v>
      </c>
      <c r="E14" s="38">
        <v>18317.3</v>
      </c>
      <c r="F14" s="38">
        <v>62234.399999999994</v>
      </c>
      <c r="G14" s="38">
        <v>226820.25</v>
      </c>
      <c r="H14" s="38">
        <v>0</v>
      </c>
      <c r="I14" s="38"/>
      <c r="J14" s="38">
        <v>0</v>
      </c>
      <c r="K14" s="38">
        <v>0</v>
      </c>
      <c r="L14" s="38">
        <v>0</v>
      </c>
      <c r="M14" s="71"/>
      <c r="N14" s="52"/>
    </row>
    <row r="15" spans="1:14" x14ac:dyDescent="0.2">
      <c r="A15" s="41"/>
      <c r="B15" s="103"/>
      <c r="C15" s="103"/>
      <c r="D15" s="38"/>
      <c r="E15" s="38"/>
      <c r="F15" s="38"/>
      <c r="G15" s="38"/>
      <c r="H15" s="38"/>
      <c r="I15" s="103"/>
      <c r="J15" s="103"/>
      <c r="K15" s="103"/>
      <c r="L15" s="103"/>
      <c r="M15" s="71"/>
    </row>
    <row r="16" spans="1:14" x14ac:dyDescent="0.2">
      <c r="A16" s="41" t="s">
        <v>19</v>
      </c>
      <c r="B16" s="38">
        <f>SUM(D16+E16+F16+G16+H16+J16)</f>
        <v>5554717.8399999999</v>
      </c>
      <c r="C16" s="38"/>
      <c r="D16" s="38">
        <v>4618888.16</v>
      </c>
      <c r="E16" s="38">
        <v>9948.89</v>
      </c>
      <c r="F16" s="38">
        <v>133865.54</v>
      </c>
      <c r="G16" s="38">
        <v>617624.65</v>
      </c>
      <c r="H16" s="38">
        <v>174390.6</v>
      </c>
      <c r="I16" s="38"/>
      <c r="J16" s="38">
        <v>0</v>
      </c>
      <c r="K16" s="38">
        <v>0</v>
      </c>
      <c r="L16" s="38">
        <v>0</v>
      </c>
      <c r="M16" s="71"/>
      <c r="N16" s="52"/>
    </row>
    <row r="17" spans="1:14" x14ac:dyDescent="0.2">
      <c r="A17" s="41" t="s">
        <v>20</v>
      </c>
      <c r="B17" s="38">
        <f>SUM(D17+E17+F17+G17+H17+J17)</f>
        <v>24050134.59</v>
      </c>
      <c r="C17" s="38"/>
      <c r="D17" s="38">
        <v>22898835.129999999</v>
      </c>
      <c r="E17" s="38">
        <v>280905.86</v>
      </c>
      <c r="F17" s="38">
        <v>448447.30000000005</v>
      </c>
      <c r="G17" s="38">
        <v>421946.3</v>
      </c>
      <c r="H17" s="38">
        <v>0</v>
      </c>
      <c r="I17" s="38"/>
      <c r="J17" s="38">
        <v>0</v>
      </c>
      <c r="K17" s="38">
        <v>0</v>
      </c>
      <c r="L17" s="38">
        <v>0</v>
      </c>
      <c r="M17" s="71"/>
      <c r="N17" s="52"/>
    </row>
    <row r="18" spans="1:14" x14ac:dyDescent="0.2">
      <c r="A18" s="41" t="s">
        <v>21</v>
      </c>
      <c r="B18" s="38">
        <f>SUM(D18+E18+F18+G18+H18+J18)</f>
        <v>14555005.040000001</v>
      </c>
      <c r="C18" s="38"/>
      <c r="D18" s="38">
        <v>13671949.780000001</v>
      </c>
      <c r="E18" s="38">
        <v>426297.75</v>
      </c>
      <c r="F18" s="38">
        <v>188369.28</v>
      </c>
      <c r="G18" s="38">
        <v>241754.39</v>
      </c>
      <c r="H18" s="38">
        <v>26633.84</v>
      </c>
      <c r="I18" s="38"/>
      <c r="J18" s="76">
        <v>0</v>
      </c>
      <c r="K18" s="76">
        <v>0</v>
      </c>
      <c r="L18" s="38">
        <v>0</v>
      </c>
      <c r="M18" s="73"/>
      <c r="N18" s="52"/>
    </row>
    <row r="19" spans="1:14" x14ac:dyDescent="0.2">
      <c r="A19" s="41" t="s">
        <v>22</v>
      </c>
      <c r="B19" s="38">
        <f>SUM(D19+E19+F19+G19+H19+J19)</f>
        <v>24554082.300000001</v>
      </c>
      <c r="C19" s="38"/>
      <c r="D19" s="38">
        <v>22603709.030000001</v>
      </c>
      <c r="E19" s="38">
        <v>533799.78</v>
      </c>
      <c r="F19" s="38">
        <v>1156145.18</v>
      </c>
      <c r="G19" s="38">
        <v>260428.31000000003</v>
      </c>
      <c r="H19" s="38">
        <v>0</v>
      </c>
      <c r="I19" s="38"/>
      <c r="J19" s="38">
        <v>0</v>
      </c>
      <c r="K19" s="38">
        <v>0</v>
      </c>
      <c r="L19" s="38">
        <v>0</v>
      </c>
      <c r="M19" s="71"/>
      <c r="N19" s="52"/>
    </row>
    <row r="20" spans="1:14" x14ac:dyDescent="0.2">
      <c r="A20" s="41" t="s">
        <v>23</v>
      </c>
      <c r="B20" s="38">
        <f>SUM(D20+E20+F20+G20+H20+J20)</f>
        <v>5607277.8399999999</v>
      </c>
      <c r="C20" s="38"/>
      <c r="D20" s="38">
        <v>4892181.6399999997</v>
      </c>
      <c r="E20" s="38">
        <v>64715.67</v>
      </c>
      <c r="F20" s="38">
        <v>141744.03</v>
      </c>
      <c r="G20" s="38">
        <v>508636.5</v>
      </c>
      <c r="H20" s="38">
        <v>0</v>
      </c>
      <c r="I20" s="38"/>
      <c r="J20" s="38">
        <v>0</v>
      </c>
      <c r="K20" s="38">
        <v>0</v>
      </c>
      <c r="L20" s="38">
        <v>0</v>
      </c>
      <c r="M20" s="71"/>
      <c r="N20" s="52"/>
    </row>
    <row r="21" spans="1:14" x14ac:dyDescent="0.2">
      <c r="A21" s="41"/>
      <c r="B21" s="103"/>
      <c r="C21" s="103"/>
      <c r="D21" s="38"/>
      <c r="E21" s="38"/>
      <c r="F21" s="38"/>
      <c r="G21" s="38"/>
      <c r="H21" s="38"/>
      <c r="I21" s="103"/>
      <c r="J21" s="103"/>
      <c r="K21" s="103"/>
      <c r="L21" s="103"/>
      <c r="M21" s="71"/>
    </row>
    <row r="22" spans="1:14" x14ac:dyDescent="0.2">
      <c r="A22" s="41" t="s">
        <v>24</v>
      </c>
      <c r="B22" s="38">
        <f>SUM(D22+E22+F22+G22+H22+J22)</f>
        <v>35481595.750000007</v>
      </c>
      <c r="C22" s="38"/>
      <c r="D22" s="38">
        <v>32819120.270000003</v>
      </c>
      <c r="E22" s="38">
        <v>713604.30999999994</v>
      </c>
      <c r="F22" s="38">
        <v>678298.62</v>
      </c>
      <c r="G22" s="38">
        <v>1186940.27</v>
      </c>
      <c r="H22" s="38">
        <v>83632.28</v>
      </c>
      <c r="I22" s="38"/>
      <c r="J22" s="38">
        <v>0</v>
      </c>
      <c r="K22" s="38">
        <v>0</v>
      </c>
      <c r="L22" s="38">
        <v>0</v>
      </c>
      <c r="M22" s="71"/>
      <c r="N22" s="52"/>
    </row>
    <row r="23" spans="1:14" x14ac:dyDescent="0.2">
      <c r="A23" s="41" t="s">
        <v>25</v>
      </c>
      <c r="B23" s="38">
        <f>SUM(D23+E23+F23+G23+H23+J23)</f>
        <v>2510232</v>
      </c>
      <c r="C23" s="38"/>
      <c r="D23" s="38">
        <v>2309362.91</v>
      </c>
      <c r="E23" s="38">
        <v>98982.48</v>
      </c>
      <c r="F23" s="38">
        <v>25217.899999999998</v>
      </c>
      <c r="G23" s="38">
        <v>69191.710000000006</v>
      </c>
      <c r="H23" s="38">
        <v>7477</v>
      </c>
      <c r="I23" s="38"/>
      <c r="J23" s="38">
        <v>0</v>
      </c>
      <c r="K23" s="38">
        <v>0</v>
      </c>
      <c r="L23" s="38">
        <v>0</v>
      </c>
      <c r="M23" s="71"/>
      <c r="N23" s="52"/>
    </row>
    <row r="24" spans="1:14" x14ac:dyDescent="0.2">
      <c r="A24" s="41" t="s">
        <v>26</v>
      </c>
      <c r="B24" s="38">
        <f>SUM(D24+E24+F24+G24+H24+J24)</f>
        <v>26825541.700000003</v>
      </c>
      <c r="C24" s="38"/>
      <c r="D24" s="38">
        <v>26342228.330000002</v>
      </c>
      <c r="E24" s="38">
        <v>20017.43</v>
      </c>
      <c r="F24" s="38">
        <v>319785.96999999997</v>
      </c>
      <c r="G24" s="38">
        <v>72563.689999999988</v>
      </c>
      <c r="H24" s="38">
        <v>70946.28</v>
      </c>
      <c r="I24" s="38"/>
      <c r="J24" s="38">
        <v>0</v>
      </c>
      <c r="K24" s="38">
        <v>0</v>
      </c>
      <c r="L24" s="38">
        <v>0</v>
      </c>
      <c r="M24" s="71"/>
      <c r="N24" s="52"/>
    </row>
    <row r="25" spans="1:14" x14ac:dyDescent="0.2">
      <c r="A25" s="41" t="s">
        <v>27</v>
      </c>
      <c r="B25" s="38">
        <f>SUM(D25+E25+F25+G25+H25+J25)</f>
        <v>61616591.450000003</v>
      </c>
      <c r="C25" s="38"/>
      <c r="D25" s="38">
        <v>53698915.140000001</v>
      </c>
      <c r="E25" s="38">
        <v>6969364</v>
      </c>
      <c r="F25" s="38">
        <v>590238</v>
      </c>
      <c r="G25" s="38">
        <v>350736.31</v>
      </c>
      <c r="H25" s="38">
        <v>7338</v>
      </c>
      <c r="I25" s="38"/>
      <c r="J25" s="38">
        <v>0</v>
      </c>
      <c r="K25" s="38">
        <v>0</v>
      </c>
      <c r="L25" s="38">
        <v>0</v>
      </c>
      <c r="M25" s="71"/>
      <c r="N25" s="52"/>
    </row>
    <row r="26" spans="1:14" x14ac:dyDescent="0.2">
      <c r="A26" s="41" t="s">
        <v>28</v>
      </c>
      <c r="B26" s="38">
        <f>SUM(D26+E26+F26+G26+H26+J26)</f>
        <v>1708831.6500000001</v>
      </c>
      <c r="C26" s="38"/>
      <c r="D26" s="38">
        <v>1563087.1600000001</v>
      </c>
      <c r="E26" s="38">
        <v>68231.94</v>
      </c>
      <c r="F26" s="38">
        <v>27191.74</v>
      </c>
      <c r="G26" s="38">
        <v>50320.81</v>
      </c>
      <c r="H26" s="38">
        <v>0</v>
      </c>
      <c r="I26" s="38"/>
      <c r="J26" s="38">
        <v>0</v>
      </c>
      <c r="K26" s="38">
        <v>0</v>
      </c>
      <c r="L26" s="38">
        <v>0</v>
      </c>
      <c r="M26" s="71"/>
      <c r="N26" s="52"/>
    </row>
    <row r="27" spans="1:14" x14ac:dyDescent="0.2">
      <c r="A27" s="41"/>
      <c r="B27" s="103"/>
      <c r="C27" s="103"/>
      <c r="D27" s="38"/>
      <c r="E27" s="38"/>
      <c r="F27" s="38"/>
      <c r="G27" s="38"/>
      <c r="H27" s="38"/>
      <c r="I27" s="103"/>
      <c r="J27" s="103"/>
      <c r="K27" s="103"/>
      <c r="L27" s="103"/>
      <c r="M27" s="71"/>
    </row>
    <row r="28" spans="1:14" x14ac:dyDescent="0.2">
      <c r="A28" s="42" t="s">
        <v>146</v>
      </c>
      <c r="B28" s="38">
        <f>SUM(D28+E28+F28+G28+H28+J28)</f>
        <v>150381651.80999997</v>
      </c>
      <c r="C28" s="38"/>
      <c r="D28" s="38">
        <v>145606107.95999998</v>
      </c>
      <c r="E28" s="38">
        <v>3024446.8800000004</v>
      </c>
      <c r="F28" s="38">
        <v>168779.64</v>
      </c>
      <c r="G28" s="38">
        <v>388306.32999999996</v>
      </c>
      <c r="H28" s="38">
        <v>1194011</v>
      </c>
      <c r="I28" s="38"/>
      <c r="J28" s="38">
        <v>0</v>
      </c>
      <c r="K28" s="38">
        <v>0</v>
      </c>
      <c r="L28" s="38">
        <v>0</v>
      </c>
      <c r="M28" s="71"/>
      <c r="N28" s="52"/>
    </row>
    <row r="29" spans="1:14" x14ac:dyDescent="0.2">
      <c r="A29" s="41" t="s">
        <v>29</v>
      </c>
      <c r="B29" s="38">
        <f>SUM(D29+E29+F29+G29+H29+J29)</f>
        <v>125329830.36</v>
      </c>
      <c r="C29" s="38"/>
      <c r="D29" s="38">
        <v>115784358.51000001</v>
      </c>
      <c r="E29" s="38">
        <v>6997084.209999999</v>
      </c>
      <c r="F29" s="38">
        <v>1516408.6</v>
      </c>
      <c r="G29" s="38">
        <v>688989.43</v>
      </c>
      <c r="H29" s="38">
        <v>342989.61</v>
      </c>
      <c r="I29" s="38"/>
      <c r="J29" s="38">
        <v>0</v>
      </c>
      <c r="K29" s="38">
        <v>0</v>
      </c>
      <c r="L29" s="38">
        <v>0</v>
      </c>
      <c r="M29" s="38"/>
      <c r="N29" s="52"/>
    </row>
    <row r="30" spans="1:14" x14ac:dyDescent="0.2">
      <c r="A30" s="41" t="s">
        <v>30</v>
      </c>
      <c r="B30" s="38">
        <f>SUM(D30+E30+F30+G30+H30+J30)</f>
        <v>5127143.62</v>
      </c>
      <c r="C30" s="38"/>
      <c r="D30" s="38">
        <v>4983002.84</v>
      </c>
      <c r="E30" s="38">
        <v>340</v>
      </c>
      <c r="F30" s="38">
        <v>13899.55</v>
      </c>
      <c r="G30" s="38">
        <v>128529.23</v>
      </c>
      <c r="H30" s="38">
        <v>1372</v>
      </c>
      <c r="I30" s="38"/>
      <c r="J30" s="38">
        <v>0</v>
      </c>
      <c r="K30" s="38">
        <v>0</v>
      </c>
      <c r="L30" s="38">
        <v>0</v>
      </c>
      <c r="M30" s="38"/>
      <c r="N30" s="52"/>
    </row>
    <row r="31" spans="1:14" x14ac:dyDescent="0.2">
      <c r="A31" s="41" t="s">
        <v>31</v>
      </c>
      <c r="B31" s="38">
        <f>SUM(D31+E31+F31+G31+H31+J31)</f>
        <v>16800024.829999998</v>
      </c>
      <c r="C31" s="38"/>
      <c r="D31" s="38">
        <v>15252691.67</v>
      </c>
      <c r="E31" s="38">
        <v>909138.92</v>
      </c>
      <c r="F31" s="38">
        <v>295486.74000000005</v>
      </c>
      <c r="G31" s="38">
        <v>342707.5</v>
      </c>
      <c r="H31" s="38">
        <v>0</v>
      </c>
      <c r="I31" s="38"/>
      <c r="J31" s="38">
        <v>0</v>
      </c>
      <c r="K31" s="38">
        <v>0</v>
      </c>
      <c r="L31" s="38">
        <v>0</v>
      </c>
      <c r="M31" s="38"/>
      <c r="N31" s="52"/>
    </row>
    <row r="32" spans="1:14" x14ac:dyDescent="0.2">
      <c r="A32" s="41" t="s">
        <v>32</v>
      </c>
      <c r="B32" s="38">
        <f>SUM(D32+E32+F32+G32+H32+J32)</f>
        <v>4433633.0799999991</v>
      </c>
      <c r="C32" s="38"/>
      <c r="D32" s="38">
        <v>3766031.4499999997</v>
      </c>
      <c r="E32" s="38">
        <v>92805.759999999995</v>
      </c>
      <c r="F32" s="38">
        <v>50998.01</v>
      </c>
      <c r="G32" s="38">
        <v>59279.5</v>
      </c>
      <c r="H32" s="38">
        <v>464518.36</v>
      </c>
      <c r="I32" s="38"/>
      <c r="J32" s="38">
        <v>0</v>
      </c>
      <c r="K32" s="38">
        <v>0</v>
      </c>
      <c r="L32" s="38">
        <v>0</v>
      </c>
      <c r="M32" s="38"/>
      <c r="N32" s="52"/>
    </row>
    <row r="33" spans="1:14" x14ac:dyDescent="0.2">
      <c r="A33" s="41"/>
      <c r="B33" s="103"/>
      <c r="C33" s="103"/>
      <c r="D33" s="38"/>
      <c r="E33" s="38"/>
      <c r="F33" s="38"/>
      <c r="G33" s="38"/>
      <c r="H33" s="38"/>
      <c r="I33" s="103"/>
      <c r="J33" s="103"/>
      <c r="K33" s="103"/>
      <c r="L33" s="103"/>
      <c r="M33" s="38"/>
    </row>
    <row r="34" spans="1:14" x14ac:dyDescent="0.2">
      <c r="A34" s="41" t="s">
        <v>33</v>
      </c>
      <c r="B34" s="38">
        <f>SUM(D34+E34+F34+G34+H34+J34)</f>
        <v>4145279.16</v>
      </c>
      <c r="C34" s="38"/>
      <c r="D34" s="38">
        <v>3984682.07</v>
      </c>
      <c r="E34" s="38">
        <v>30720.9</v>
      </c>
      <c r="F34" s="38">
        <v>68804.98</v>
      </c>
      <c r="G34" s="38">
        <v>59081.260000000009</v>
      </c>
      <c r="H34" s="38">
        <v>1989.95</v>
      </c>
      <c r="I34" s="38"/>
      <c r="J34" s="38">
        <v>0</v>
      </c>
      <c r="K34" s="38">
        <v>0</v>
      </c>
      <c r="L34" s="38">
        <v>0</v>
      </c>
      <c r="M34" s="38"/>
      <c r="N34" s="52"/>
    </row>
    <row r="35" spans="1:14" x14ac:dyDescent="0.2">
      <c r="A35" s="41" t="s">
        <v>34</v>
      </c>
      <c r="B35" s="38">
        <f>SUM(D35+E35+F35+G35+H35+J35)</f>
        <v>18900520.5</v>
      </c>
      <c r="C35" s="38"/>
      <c r="D35" s="38">
        <v>17356790.07</v>
      </c>
      <c r="E35" s="38">
        <v>47000</v>
      </c>
      <c r="F35" s="38">
        <v>136051.38</v>
      </c>
      <c r="G35" s="38">
        <v>1360679.05</v>
      </c>
      <c r="H35" s="38">
        <v>0</v>
      </c>
      <c r="I35" s="38"/>
      <c r="J35" s="38">
        <v>0</v>
      </c>
      <c r="K35" s="38">
        <v>0</v>
      </c>
      <c r="L35" s="38">
        <v>0</v>
      </c>
      <c r="M35" s="71"/>
      <c r="N35" s="52"/>
    </row>
    <row r="36" spans="1:14" x14ac:dyDescent="0.2">
      <c r="A36" s="41" t="s">
        <v>35</v>
      </c>
      <c r="B36" s="38">
        <f>SUM(D36+E36+F36+G36+H36+J36)</f>
        <v>13271603.460000001</v>
      </c>
      <c r="C36" s="38"/>
      <c r="D36" s="38">
        <v>11684980.370000001</v>
      </c>
      <c r="E36" s="38">
        <v>927014.87</v>
      </c>
      <c r="F36" s="38">
        <v>162728.24</v>
      </c>
      <c r="G36" s="38">
        <v>496879.98000000004</v>
      </c>
      <c r="H36" s="38">
        <v>0</v>
      </c>
      <c r="I36" s="38"/>
      <c r="J36" s="38">
        <v>0</v>
      </c>
      <c r="K36" s="38">
        <v>0</v>
      </c>
      <c r="L36" s="38">
        <v>0</v>
      </c>
      <c r="M36" s="38"/>
      <c r="N36" s="52"/>
    </row>
    <row r="37" spans="1:14" x14ac:dyDescent="0.2">
      <c r="A37" s="46" t="s">
        <v>36</v>
      </c>
      <c r="B37" s="33">
        <f>SUM(D37+E37+F37+G37+H37+J37)</f>
        <v>7637757.4799999986</v>
      </c>
      <c r="C37" s="33"/>
      <c r="D37" s="33">
        <v>7235352.419999999</v>
      </c>
      <c r="E37" s="33">
        <v>150749.66999999998</v>
      </c>
      <c r="F37" s="33">
        <v>194907.41999999998</v>
      </c>
      <c r="G37" s="33">
        <v>44904.83</v>
      </c>
      <c r="H37" s="33">
        <v>11843.14</v>
      </c>
      <c r="I37" s="33"/>
      <c r="J37" s="33">
        <v>0</v>
      </c>
      <c r="K37" s="33">
        <v>0</v>
      </c>
      <c r="L37" s="33">
        <v>0</v>
      </c>
      <c r="M37" s="38"/>
      <c r="N37" s="52"/>
    </row>
    <row r="38" spans="1:14" x14ac:dyDescent="0.2">
      <c r="A38" s="41" t="s">
        <v>220</v>
      </c>
      <c r="C38" s="38"/>
      <c r="D38" s="38"/>
      <c r="E38" s="38"/>
      <c r="F38" s="38"/>
      <c r="G38" s="38"/>
      <c r="H38" s="38"/>
      <c r="I38" s="38"/>
      <c r="J38" s="38"/>
    </row>
    <row r="39" spans="1:14" x14ac:dyDescent="0.2">
      <c r="A39" s="41" t="s">
        <v>128</v>
      </c>
      <c r="C39" s="38"/>
      <c r="D39" s="38"/>
      <c r="E39" s="38"/>
      <c r="F39" s="38"/>
      <c r="G39" s="38"/>
      <c r="H39" s="38"/>
      <c r="I39" s="38"/>
      <c r="J39" s="38"/>
    </row>
    <row r="40" spans="1:14" x14ac:dyDescent="0.2">
      <c r="A40" s="5" t="s">
        <v>237</v>
      </c>
      <c r="C40" s="38"/>
      <c r="D40" s="38"/>
      <c r="E40" s="38"/>
      <c r="F40" s="38"/>
      <c r="G40" s="38"/>
      <c r="H40" s="38"/>
      <c r="I40" s="38"/>
      <c r="J40" s="38"/>
    </row>
    <row r="41" spans="1:14" x14ac:dyDescent="0.2">
      <c r="A41" s="41" t="s">
        <v>235</v>
      </c>
      <c r="B41" s="38"/>
      <c r="C41" s="38"/>
      <c r="D41" s="38"/>
      <c r="E41" s="38"/>
      <c r="F41" s="38"/>
      <c r="G41" s="38"/>
      <c r="H41" s="38"/>
      <c r="I41" s="38"/>
      <c r="J41" s="38"/>
    </row>
    <row r="42" spans="1:14" x14ac:dyDescent="0.2">
      <c r="A42" s="41"/>
      <c r="B42" s="38"/>
      <c r="C42" s="38"/>
      <c r="D42" s="38"/>
      <c r="E42" s="38"/>
      <c r="F42" s="38"/>
      <c r="G42" s="38"/>
      <c r="H42" s="38"/>
      <c r="I42" s="38"/>
      <c r="J42" s="38"/>
    </row>
    <row r="43" spans="1:14" x14ac:dyDescent="0.2">
      <c r="A43" s="41"/>
      <c r="B43" s="38"/>
      <c r="C43" s="38"/>
      <c r="D43" s="38"/>
      <c r="E43" s="38"/>
      <c r="F43" s="38"/>
      <c r="G43" s="38"/>
      <c r="H43" s="38"/>
      <c r="I43" s="38"/>
      <c r="J43" s="38"/>
    </row>
    <row r="44" spans="1:14" x14ac:dyDescent="0.2">
      <c r="A44" s="41"/>
      <c r="B44" s="38"/>
      <c r="C44" s="38"/>
      <c r="D44" s="38"/>
      <c r="E44" s="38"/>
      <c r="F44" s="38"/>
      <c r="G44" s="38"/>
      <c r="H44" s="38"/>
      <c r="I44" s="30"/>
      <c r="J44" s="38"/>
    </row>
    <row r="45" spans="1:14" x14ac:dyDescent="0.2">
      <c r="I45" s="30"/>
    </row>
    <row r="46" spans="1:14" x14ac:dyDescent="0.2">
      <c r="I46" s="30"/>
    </row>
    <row r="47" spans="1:14" x14ac:dyDescent="0.2">
      <c r="D47" s="38"/>
      <c r="E47" s="38"/>
      <c r="F47" s="38"/>
      <c r="G47" s="38"/>
      <c r="H47" s="38"/>
      <c r="I47" s="30"/>
    </row>
    <row r="48" spans="1:14" x14ac:dyDescent="0.2">
      <c r="I48" s="30"/>
    </row>
    <row r="49" spans="1:10" x14ac:dyDescent="0.2">
      <c r="I49" s="30"/>
    </row>
    <row r="50" spans="1:10" x14ac:dyDescent="0.2">
      <c r="I50" s="30"/>
    </row>
    <row r="51" spans="1:10" x14ac:dyDescent="0.2">
      <c r="A51" s="41"/>
      <c r="B51" s="38"/>
      <c r="C51" s="38"/>
      <c r="I51" s="30"/>
      <c r="J51" s="38"/>
    </row>
    <row r="52" spans="1:10" x14ac:dyDescent="0.2">
      <c r="A52" s="41"/>
      <c r="B52" s="38"/>
      <c r="C52" s="38"/>
      <c r="D52" s="38"/>
      <c r="E52" s="38"/>
      <c r="F52" s="38"/>
      <c r="G52" s="38"/>
      <c r="H52" s="38"/>
      <c r="I52" s="30"/>
      <c r="J52" s="38"/>
    </row>
    <row r="53" spans="1:10" x14ac:dyDescent="0.2">
      <c r="A53" s="41"/>
      <c r="B53" s="38"/>
      <c r="C53" s="38"/>
      <c r="D53" s="38"/>
      <c r="E53" s="38"/>
      <c r="F53" s="38"/>
      <c r="G53" s="38"/>
      <c r="H53" s="38"/>
      <c r="I53" s="30"/>
      <c r="J53" s="38"/>
    </row>
    <row r="54" spans="1:10" x14ac:dyDescent="0.2">
      <c r="A54" s="41"/>
      <c r="B54" s="38"/>
      <c r="C54" s="38"/>
      <c r="D54" s="38"/>
      <c r="E54" s="38"/>
      <c r="F54" s="38"/>
      <c r="G54" s="38"/>
      <c r="H54" s="38"/>
      <c r="I54" s="30"/>
      <c r="J54" s="38"/>
    </row>
    <row r="55" spans="1:10" x14ac:dyDescent="0.2">
      <c r="A55" s="41"/>
      <c r="B55" s="38"/>
      <c r="C55" s="38"/>
      <c r="D55" s="38"/>
      <c r="E55" s="38"/>
      <c r="F55" s="38"/>
      <c r="G55" s="38"/>
      <c r="H55" s="38"/>
      <c r="I55" s="30"/>
      <c r="J55" s="38"/>
    </row>
    <row r="56" spans="1:10" x14ac:dyDescent="0.2">
      <c r="A56" s="41"/>
      <c r="B56" s="38"/>
      <c r="C56" s="38"/>
      <c r="D56" s="38"/>
      <c r="E56" s="38"/>
      <c r="F56" s="38"/>
      <c r="G56" s="38"/>
      <c r="H56" s="38"/>
      <c r="I56" s="30"/>
      <c r="J56" s="38"/>
    </row>
    <row r="57" spans="1:10" x14ac:dyDescent="0.2">
      <c r="A57" s="41"/>
      <c r="B57" s="38"/>
      <c r="C57" s="38"/>
      <c r="I57" s="30"/>
      <c r="J57" s="38"/>
    </row>
    <row r="58" spans="1:10" x14ac:dyDescent="0.2">
      <c r="A58" s="41"/>
      <c r="B58" s="38"/>
      <c r="C58" s="38"/>
      <c r="D58" s="38"/>
      <c r="E58" s="38"/>
      <c r="F58" s="38"/>
      <c r="G58" s="38"/>
      <c r="H58" s="38"/>
      <c r="I58" s="30"/>
      <c r="J58" s="38"/>
    </row>
    <row r="59" spans="1:10" x14ac:dyDescent="0.2">
      <c r="A59" s="41"/>
      <c r="B59" s="38"/>
      <c r="C59" s="38"/>
      <c r="D59" s="38"/>
      <c r="E59" s="38"/>
      <c r="F59" s="38"/>
      <c r="G59" s="38"/>
      <c r="H59" s="38"/>
      <c r="I59" s="30"/>
      <c r="J59" s="38"/>
    </row>
    <row r="60" spans="1:10" x14ac:dyDescent="0.2">
      <c r="A60" s="41"/>
      <c r="B60" s="38"/>
      <c r="C60" s="38"/>
      <c r="D60" s="38"/>
      <c r="E60" s="38"/>
      <c r="F60" s="38"/>
      <c r="G60" s="38"/>
      <c r="H60" s="38"/>
      <c r="I60" s="30"/>
      <c r="J60" s="38"/>
    </row>
    <row r="61" spans="1:10" x14ac:dyDescent="0.2">
      <c r="A61" s="41"/>
      <c r="B61" s="38"/>
      <c r="C61" s="38"/>
      <c r="D61" s="38"/>
      <c r="E61" s="38"/>
      <c r="F61" s="38"/>
      <c r="G61" s="38"/>
      <c r="H61" s="38"/>
      <c r="I61" s="30"/>
      <c r="J61" s="38"/>
    </row>
    <row r="62" spans="1:10" x14ac:dyDescent="0.2">
      <c r="A62" s="41"/>
      <c r="B62" s="38"/>
      <c r="C62" s="38"/>
      <c r="D62" s="38"/>
      <c r="E62" s="38"/>
      <c r="F62" s="38"/>
      <c r="G62" s="38"/>
      <c r="H62" s="38"/>
      <c r="I62" s="30"/>
      <c r="J62" s="38"/>
    </row>
    <row r="63" spans="1:10" x14ac:dyDescent="0.2">
      <c r="A63" s="41"/>
      <c r="B63" s="38"/>
      <c r="C63" s="38"/>
      <c r="D63" s="38"/>
      <c r="E63" s="38"/>
      <c r="F63" s="38"/>
      <c r="G63" s="38"/>
      <c r="H63" s="38"/>
      <c r="I63" s="30"/>
      <c r="J63" s="30"/>
    </row>
    <row r="64" spans="1:10" x14ac:dyDescent="0.2">
      <c r="A64" s="41"/>
      <c r="B64" s="38"/>
      <c r="C64" s="38"/>
      <c r="I64" s="30"/>
      <c r="J64" s="30"/>
    </row>
    <row r="65" spans="1:12" x14ac:dyDescent="0.2">
      <c r="A65" s="41"/>
      <c r="B65" s="38"/>
      <c r="C65" s="38"/>
      <c r="D65" s="38"/>
      <c r="E65" s="38"/>
      <c r="F65" s="38"/>
      <c r="G65" s="38"/>
      <c r="H65" s="38"/>
      <c r="I65" s="30"/>
      <c r="J65" s="30"/>
    </row>
    <row r="66" spans="1:12" x14ac:dyDescent="0.2">
      <c r="A66" s="41"/>
      <c r="B66" s="38"/>
      <c r="C66" s="38"/>
      <c r="D66" s="38"/>
      <c r="E66" s="38"/>
      <c r="F66" s="38"/>
      <c r="G66" s="38"/>
      <c r="H66" s="38"/>
      <c r="I66" s="30"/>
      <c r="J66" s="38"/>
    </row>
    <row r="67" spans="1:12" x14ac:dyDescent="0.2">
      <c r="A67" s="41"/>
      <c r="B67" s="38"/>
      <c r="C67" s="38"/>
      <c r="D67" s="38"/>
      <c r="E67" s="38"/>
      <c r="F67" s="38"/>
      <c r="G67" s="38"/>
      <c r="H67" s="38"/>
      <c r="I67" s="30"/>
      <c r="J67" s="30"/>
    </row>
    <row r="68" spans="1:12" x14ac:dyDescent="0.2">
      <c r="A68" s="41"/>
      <c r="B68" s="38"/>
      <c r="C68" s="38"/>
      <c r="D68" s="38"/>
      <c r="E68" s="38"/>
      <c r="F68" s="38"/>
      <c r="G68" s="38"/>
      <c r="H68" s="38"/>
      <c r="I68" s="30"/>
      <c r="J68" s="30"/>
    </row>
    <row r="69" spans="1:12" x14ac:dyDescent="0.2">
      <c r="A69" s="41"/>
      <c r="B69" s="38"/>
      <c r="C69" s="38"/>
      <c r="D69" s="38"/>
      <c r="E69" s="38"/>
      <c r="F69" s="38"/>
      <c r="G69" s="38"/>
      <c r="H69" s="38"/>
      <c r="I69" s="30"/>
      <c r="J69" s="38"/>
    </row>
    <row r="70" spans="1:12" x14ac:dyDescent="0.2">
      <c r="A70" s="41"/>
      <c r="B70" s="38"/>
      <c r="C70" s="38"/>
      <c r="D70" s="38"/>
      <c r="E70" s="38"/>
      <c r="F70" s="38"/>
      <c r="G70" s="38"/>
      <c r="H70" s="38"/>
      <c r="I70" s="30"/>
      <c r="J70" s="38"/>
    </row>
    <row r="71" spans="1:12" x14ac:dyDescent="0.2">
      <c r="A71" s="41"/>
      <c r="B71" s="38"/>
      <c r="C71" s="38"/>
      <c r="I71" s="30"/>
      <c r="J71" s="38"/>
    </row>
    <row r="72" spans="1:12" x14ac:dyDescent="0.2">
      <c r="A72" s="41"/>
      <c r="B72" s="38"/>
      <c r="C72" s="38"/>
      <c r="D72" s="38"/>
      <c r="E72" s="38"/>
      <c r="F72" s="38"/>
      <c r="G72" s="38"/>
      <c r="H72" s="38"/>
      <c r="I72" s="30"/>
      <c r="J72" s="38"/>
    </row>
    <row r="73" spans="1:12" x14ac:dyDescent="0.2">
      <c r="D73" s="38"/>
      <c r="E73" s="38"/>
      <c r="F73" s="38"/>
      <c r="G73" s="38"/>
      <c r="H73" s="38"/>
      <c r="I73" s="30"/>
    </row>
    <row r="74" spans="1:12" x14ac:dyDescent="0.2">
      <c r="D74" s="38"/>
      <c r="E74" s="38"/>
      <c r="F74" s="38"/>
      <c r="G74" s="38"/>
      <c r="H74" s="38"/>
      <c r="I74" s="30"/>
    </row>
    <row r="75" spans="1:12" x14ac:dyDescent="0.2">
      <c r="D75" s="30"/>
      <c r="E75" s="30"/>
      <c r="F75" s="30"/>
      <c r="G75" s="30"/>
      <c r="H75" s="30"/>
      <c r="I75" s="30"/>
      <c r="J75" s="30"/>
    </row>
    <row r="76" spans="1:12" x14ac:dyDescent="0.2">
      <c r="D76" s="210"/>
      <c r="E76" s="210"/>
      <c r="F76" s="210"/>
      <c r="G76" s="210"/>
      <c r="H76" s="210"/>
      <c r="I76" s="210"/>
      <c r="J76" s="210"/>
    </row>
    <row r="77" spans="1:12" x14ac:dyDescent="0.2">
      <c r="I77" s="30"/>
      <c r="J77" s="38"/>
    </row>
    <row r="78" spans="1:12" x14ac:dyDescent="0.2">
      <c r="D78" s="210"/>
      <c r="E78" s="210"/>
      <c r="F78" s="210"/>
      <c r="G78" s="210"/>
      <c r="H78" s="210"/>
      <c r="I78" s="214"/>
      <c r="J78" s="210"/>
      <c r="K78" s="214"/>
      <c r="L78" s="214"/>
    </row>
    <row r="79" spans="1:12" x14ac:dyDescent="0.2">
      <c r="I79" s="30"/>
    </row>
    <row r="80" spans="1:12" x14ac:dyDescent="0.2">
      <c r="K80" s="5"/>
      <c r="L80" s="5"/>
    </row>
    <row r="81" spans="9:9" x14ac:dyDescent="0.2">
      <c r="I81" s="30"/>
    </row>
    <row r="82" spans="9:9" x14ac:dyDescent="0.2">
      <c r="I82" s="30"/>
    </row>
    <row r="83" spans="9:9" x14ac:dyDescent="0.2">
      <c r="I83" s="30"/>
    </row>
    <row r="84" spans="9:9" x14ac:dyDescent="0.2">
      <c r="I84" s="30"/>
    </row>
  </sheetData>
  <mergeCells count="6">
    <mergeCell ref="A1:L1"/>
    <mergeCell ref="A3:L3"/>
    <mergeCell ref="L5:L7"/>
    <mergeCell ref="B7:C7"/>
    <mergeCell ref="B6:C6"/>
    <mergeCell ref="B5:C5"/>
  </mergeCells>
  <phoneticPr fontId="0" type="noConversion"/>
  <printOptions horizontalCentered="1"/>
  <pageMargins left="0.25" right="0.23" top="0.87" bottom="0.82" header="0.67" footer="0.5"/>
  <pageSetup scale="78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45"/>
  <sheetViews>
    <sheetView zoomScaleNormal="100" workbookViewId="0">
      <selection activeCell="L1" sqref="L1:L1048576"/>
    </sheetView>
  </sheetViews>
  <sheetFormatPr defaultColWidth="9.140625" defaultRowHeight="12.75" x14ac:dyDescent="0.2"/>
  <cols>
    <col min="1" max="1" width="13.7109375" style="30" customWidth="1"/>
    <col min="2" max="2" width="14.5703125" style="5" customWidth="1"/>
    <col min="3" max="3" width="15" style="5" customWidth="1"/>
    <col min="4" max="4" width="13.28515625" style="5" customWidth="1"/>
    <col min="5" max="5" width="13.42578125" style="5" bestFit="1" customWidth="1"/>
    <col min="6" max="6" width="15" style="5" bestFit="1" customWidth="1"/>
    <col min="7" max="7" width="13.42578125" style="5" customWidth="1"/>
    <col min="8" max="8" width="1.7109375" style="5" customWidth="1"/>
    <col min="9" max="9" width="13.42578125" style="5" bestFit="1" customWidth="1"/>
    <col min="10" max="11" width="12.28515625" style="5" bestFit="1" customWidth="1"/>
    <col min="12" max="12" width="13.42578125" style="5" bestFit="1" customWidth="1"/>
    <col min="13" max="13" width="2" style="5" customWidth="1"/>
    <col min="14" max="14" width="13.42578125" style="5" bestFit="1" customWidth="1"/>
    <col min="15" max="15" width="13.28515625" style="5" customWidth="1"/>
    <col min="16" max="17" width="12.28515625" style="5" bestFit="1" customWidth="1"/>
    <col min="18" max="18" width="11.28515625" style="5" bestFit="1" customWidth="1"/>
    <col min="19" max="19" width="10.42578125" style="5" bestFit="1" customWidth="1"/>
    <col min="20" max="20" width="10" style="5" customWidth="1"/>
    <col min="21" max="21" width="11.28515625" style="5" bestFit="1" customWidth="1"/>
    <col min="22" max="22" width="10.7109375" style="5" customWidth="1"/>
    <col min="23" max="23" width="14.7109375" style="112" customWidth="1"/>
    <col min="24" max="24" width="14.7109375" style="118" customWidth="1"/>
    <col min="25" max="16384" width="9.140625" style="30"/>
  </cols>
  <sheetData>
    <row r="1" spans="1:24" x14ac:dyDescent="0.2">
      <c r="A1" s="41"/>
      <c r="B1" s="38"/>
      <c r="C1" s="38"/>
      <c r="D1" s="38"/>
      <c r="E1" s="38"/>
      <c r="F1" s="38"/>
      <c r="G1" s="38"/>
      <c r="H1" s="38"/>
      <c r="I1" s="38"/>
      <c r="J1" s="38"/>
      <c r="K1" s="38"/>
      <c r="L1" s="85"/>
      <c r="M1" s="38"/>
      <c r="N1" s="38"/>
      <c r="O1" s="38"/>
      <c r="P1" s="38"/>
      <c r="Q1" s="38"/>
      <c r="R1" s="38"/>
      <c r="S1" s="38"/>
      <c r="T1" s="38"/>
      <c r="U1" s="85"/>
      <c r="V1" s="85"/>
    </row>
    <row r="2" spans="1:24" x14ac:dyDescent="0.2">
      <c r="A2" s="287" t="s">
        <v>132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38"/>
      <c r="N2" s="290" t="s">
        <v>145</v>
      </c>
      <c r="O2" s="290"/>
      <c r="P2" s="290"/>
      <c r="Q2" s="290"/>
      <c r="R2" s="290"/>
      <c r="S2" s="290"/>
      <c r="T2" s="290"/>
      <c r="U2" s="290"/>
      <c r="V2" s="290"/>
    </row>
    <row r="3" spans="1:24" x14ac:dyDescent="0.2">
      <c r="A3" s="4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4" s="18" customFormat="1" x14ac:dyDescent="0.2">
      <c r="A4" s="289" t="s">
        <v>271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9"/>
      <c r="N4" s="291" t="s">
        <v>257</v>
      </c>
      <c r="O4" s="291"/>
      <c r="P4" s="291"/>
      <c r="Q4" s="291"/>
      <c r="R4" s="291"/>
      <c r="S4" s="291"/>
      <c r="T4" s="291"/>
      <c r="U4" s="291"/>
      <c r="V4" s="291"/>
      <c r="W4" s="106"/>
      <c r="X4" s="111"/>
    </row>
    <row r="5" spans="1:24" ht="13.5" thickBot="1" x14ac:dyDescent="0.25">
      <c r="A5" s="86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38"/>
      <c r="N5" s="63"/>
      <c r="O5" s="63"/>
      <c r="P5" s="63"/>
      <c r="Q5" s="63"/>
      <c r="R5" s="63"/>
      <c r="S5" s="63"/>
      <c r="T5" s="63"/>
      <c r="U5" s="63"/>
      <c r="V5" s="63"/>
    </row>
    <row r="6" spans="1:24" ht="13.5" thickTop="1" x14ac:dyDescent="0.2">
      <c r="A6" s="41"/>
      <c r="B6" s="38"/>
      <c r="C6" s="288" t="s">
        <v>44</v>
      </c>
      <c r="D6" s="288"/>
      <c r="E6" s="288"/>
      <c r="F6" s="288"/>
      <c r="G6" s="288"/>
      <c r="H6" s="166"/>
      <c r="I6" s="288" t="s">
        <v>45</v>
      </c>
      <c r="J6" s="288"/>
      <c r="K6" s="288"/>
      <c r="L6" s="288"/>
      <c r="M6" s="166"/>
      <c r="N6" s="288" t="s">
        <v>57</v>
      </c>
      <c r="O6" s="288"/>
      <c r="P6" s="288"/>
      <c r="Q6" s="288"/>
      <c r="R6" s="288"/>
      <c r="S6" s="288"/>
      <c r="T6" s="288"/>
      <c r="U6" s="288"/>
      <c r="V6" s="292" t="s">
        <v>209</v>
      </c>
    </row>
    <row r="7" spans="1:24" s="162" customFormat="1" x14ac:dyDescent="0.2">
      <c r="A7" s="45" t="s">
        <v>37</v>
      </c>
      <c r="B7" s="166" t="s">
        <v>11</v>
      </c>
      <c r="C7" s="166"/>
      <c r="D7" s="166"/>
      <c r="E7" s="166"/>
      <c r="F7" s="166"/>
      <c r="G7" s="166"/>
      <c r="H7" s="166"/>
      <c r="I7" s="166" t="s">
        <v>11</v>
      </c>
      <c r="J7" s="166"/>
      <c r="K7" s="166" t="s">
        <v>49</v>
      </c>
      <c r="L7" s="166" t="s">
        <v>7</v>
      </c>
      <c r="M7" s="166"/>
      <c r="N7" s="166" t="s">
        <v>51</v>
      </c>
      <c r="O7" s="166"/>
      <c r="P7" s="166"/>
      <c r="Q7" s="166"/>
      <c r="R7" s="288" t="s">
        <v>10</v>
      </c>
      <c r="S7" s="288"/>
      <c r="T7" s="288"/>
      <c r="U7" s="288"/>
      <c r="V7" s="293"/>
      <c r="W7" s="113"/>
      <c r="X7" s="176"/>
    </row>
    <row r="8" spans="1:24" s="162" customFormat="1" x14ac:dyDescent="0.2">
      <c r="A8" s="45" t="s">
        <v>38</v>
      </c>
      <c r="B8" s="166" t="s">
        <v>52</v>
      </c>
      <c r="C8" s="166" t="s">
        <v>40</v>
      </c>
      <c r="D8" s="166"/>
      <c r="E8" s="166"/>
      <c r="F8" s="166"/>
      <c r="G8" s="297" t="s">
        <v>208</v>
      </c>
      <c r="H8" s="166"/>
      <c r="I8" s="166" t="s">
        <v>47</v>
      </c>
      <c r="J8" s="166"/>
      <c r="K8" s="166" t="s">
        <v>175</v>
      </c>
      <c r="L8" s="166" t="s">
        <v>147</v>
      </c>
      <c r="M8" s="166"/>
      <c r="N8" s="166" t="s">
        <v>52</v>
      </c>
      <c r="O8" s="166" t="s">
        <v>3</v>
      </c>
      <c r="P8" s="166" t="s">
        <v>54</v>
      </c>
      <c r="Q8" s="166"/>
      <c r="R8" s="166" t="s">
        <v>55</v>
      </c>
      <c r="S8" s="87" t="s">
        <v>150</v>
      </c>
      <c r="T8" s="295" t="s">
        <v>207</v>
      </c>
      <c r="U8" s="166"/>
      <c r="V8" s="293"/>
      <c r="W8" s="113"/>
      <c r="X8" s="176"/>
    </row>
    <row r="9" spans="1:24" s="162" customFormat="1" ht="13.5" thickBot="1" x14ac:dyDescent="0.25">
      <c r="A9" s="88" t="s">
        <v>39</v>
      </c>
      <c r="B9" s="65" t="s">
        <v>53</v>
      </c>
      <c r="C9" s="65" t="s">
        <v>148</v>
      </c>
      <c r="D9" s="65" t="s">
        <v>42</v>
      </c>
      <c r="E9" s="65" t="s">
        <v>7</v>
      </c>
      <c r="F9" s="89" t="s">
        <v>205</v>
      </c>
      <c r="G9" s="294"/>
      <c r="H9" s="65"/>
      <c r="I9" s="65" t="s">
        <v>46</v>
      </c>
      <c r="J9" s="65" t="s">
        <v>48</v>
      </c>
      <c r="K9" s="65" t="s">
        <v>176</v>
      </c>
      <c r="L9" s="65" t="s">
        <v>6</v>
      </c>
      <c r="M9" s="166"/>
      <c r="N9" s="65" t="s">
        <v>149</v>
      </c>
      <c r="O9" s="65" t="s">
        <v>4</v>
      </c>
      <c r="P9" s="65" t="s">
        <v>8</v>
      </c>
      <c r="Q9" s="65" t="s">
        <v>9</v>
      </c>
      <c r="R9" s="65" t="s">
        <v>56</v>
      </c>
      <c r="S9" s="65" t="s">
        <v>151</v>
      </c>
      <c r="T9" s="296"/>
      <c r="U9" s="89" t="s">
        <v>152</v>
      </c>
      <c r="V9" s="294"/>
      <c r="W9" s="113"/>
      <c r="X9" s="176"/>
    </row>
    <row r="10" spans="1:24" s="235" customFormat="1" x14ac:dyDescent="0.2">
      <c r="A10" s="90" t="s">
        <v>13</v>
      </c>
      <c r="B10" s="51">
        <f t="shared" ref="B10:G10" si="0">SUM(B12:B39)</f>
        <v>5254882938.2399998</v>
      </c>
      <c r="C10" s="51">
        <f t="shared" si="0"/>
        <v>4690101419.9499989</v>
      </c>
      <c r="D10" s="51">
        <f t="shared" si="0"/>
        <v>135732724.31000003</v>
      </c>
      <c r="E10" s="51">
        <f t="shared" si="0"/>
        <v>478829208.55000001</v>
      </c>
      <c r="F10" s="51">
        <f t="shared" si="0"/>
        <v>3937940124.0599995</v>
      </c>
      <c r="G10" s="51">
        <f t="shared" si="0"/>
        <v>137599363.02999997</v>
      </c>
      <c r="H10" s="51"/>
      <c r="I10" s="84">
        <f>SUM(J10:L10)</f>
        <v>222541934.87999994</v>
      </c>
      <c r="J10" s="51">
        <f>SUM(J12:J39)</f>
        <v>28181068.999999993</v>
      </c>
      <c r="K10" s="51">
        <f>SUM(K12:K39)</f>
        <v>10740757.019999998</v>
      </c>
      <c r="L10" s="51">
        <f>SUM(L12:L39)</f>
        <v>183620108.85999995</v>
      </c>
      <c r="M10" s="51"/>
      <c r="N10" s="51">
        <f>SUM(N12:N39)</f>
        <v>342239583.41000003</v>
      </c>
      <c r="O10" s="51">
        <f>SUM(O12:O39)</f>
        <v>281612242.82000005</v>
      </c>
      <c r="P10" s="51">
        <f>SUM(P12:P39)</f>
        <v>23137678.750000004</v>
      </c>
      <c r="Q10" s="51">
        <f>SUM(Q12:Q39)</f>
        <v>28951288.009999998</v>
      </c>
      <c r="R10" s="51">
        <f t="shared" ref="R10:V10" si="1">SUM(R12:R39)</f>
        <v>2834432.6</v>
      </c>
      <c r="S10" s="51">
        <f t="shared" si="1"/>
        <v>75255.97</v>
      </c>
      <c r="T10" s="51">
        <f t="shared" si="1"/>
        <v>23012.61</v>
      </c>
      <c r="U10" s="51">
        <f t="shared" si="1"/>
        <v>8440105.2499999981</v>
      </c>
      <c r="V10" s="51">
        <f t="shared" si="1"/>
        <v>3901.06</v>
      </c>
      <c r="W10" s="114"/>
      <c r="X10" s="51"/>
    </row>
    <row r="11" spans="1:24" x14ac:dyDescent="0.2">
      <c r="A11" s="45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114"/>
      <c r="X11" s="177"/>
    </row>
    <row r="12" spans="1:24" s="41" customFormat="1" x14ac:dyDescent="0.2">
      <c r="A12" s="45" t="s">
        <v>14</v>
      </c>
      <c r="B12" s="38">
        <f>+C12+I12+N12</f>
        <v>47017940.839999996</v>
      </c>
      <c r="C12" s="38">
        <f>SUM(D12:G12)</f>
        <v>41265062.350000001</v>
      </c>
      <c r="D12" s="38">
        <v>892534.56</v>
      </c>
      <c r="E12" s="38">
        <v>38059728.25</v>
      </c>
      <c r="F12" s="38">
        <v>2041033.41</v>
      </c>
      <c r="G12" s="38">
        <v>271766.13</v>
      </c>
      <c r="H12" s="38"/>
      <c r="I12" s="38">
        <f>SUM(J12:L12)</f>
        <v>2711764.55</v>
      </c>
      <c r="J12" s="38">
        <v>154278.95000000001</v>
      </c>
      <c r="K12" s="5">
        <v>142811.04999999999</v>
      </c>
      <c r="L12" s="5">
        <v>2414674.5499999998</v>
      </c>
      <c r="M12" s="38">
        <v>3041113.94</v>
      </c>
      <c r="N12" s="38">
        <f>+O12+P12+Q12+U12+S12+T12</f>
        <v>3041113.94</v>
      </c>
      <c r="O12" s="38">
        <v>1178721.29</v>
      </c>
      <c r="P12" s="38">
        <v>259821.50999999998</v>
      </c>
      <c r="Q12" s="38">
        <v>1551803.09</v>
      </c>
      <c r="R12" s="38">
        <v>112881.34</v>
      </c>
      <c r="S12" s="38">
        <v>0</v>
      </c>
      <c r="T12" s="38">
        <v>0</v>
      </c>
      <c r="U12" s="38">
        <v>50768.05</v>
      </c>
      <c r="V12" s="38">
        <v>0</v>
      </c>
      <c r="W12" s="115"/>
      <c r="X12" s="177"/>
    </row>
    <row r="13" spans="1:24" x14ac:dyDescent="0.2">
      <c r="A13" s="45" t="s">
        <v>15</v>
      </c>
      <c r="B13" s="38">
        <f>+C13+I13+N13</f>
        <v>466781194.52999997</v>
      </c>
      <c r="C13" s="38">
        <f t="shared" ref="C13:C39" si="2">SUM(D13:G13)</f>
        <v>407930072.82999998</v>
      </c>
      <c r="D13" s="38">
        <v>9533056.0199999977</v>
      </c>
      <c r="E13" s="38">
        <v>32859852.800000004</v>
      </c>
      <c r="F13" s="38">
        <v>352676646.09999996</v>
      </c>
      <c r="G13" s="38">
        <v>12860517.91</v>
      </c>
      <c r="H13" s="38"/>
      <c r="I13" s="38">
        <f>SUM(J13:L13)</f>
        <v>35087106.259999998</v>
      </c>
      <c r="J13" s="38">
        <v>6485838.21</v>
      </c>
      <c r="K13" s="5">
        <v>1852470.88</v>
      </c>
      <c r="L13" s="5">
        <v>26748797.169999998</v>
      </c>
      <c r="M13" s="38">
        <v>23764015.440000001</v>
      </c>
      <c r="N13" s="38">
        <f t="shared" ref="N13:N39" si="3">+O13+P13+Q13+U13+S13+T13</f>
        <v>23764015.440000001</v>
      </c>
      <c r="O13" s="38">
        <v>15390899.309999999</v>
      </c>
      <c r="P13" s="38">
        <v>1976685.14</v>
      </c>
      <c r="Q13" s="38">
        <v>5964929.1000000006</v>
      </c>
      <c r="R13" s="38">
        <v>143695</v>
      </c>
      <c r="S13" s="38">
        <v>0</v>
      </c>
      <c r="T13" s="38">
        <v>0</v>
      </c>
      <c r="U13" s="38">
        <v>431501.89</v>
      </c>
      <c r="V13" s="38">
        <v>0</v>
      </c>
      <c r="X13" s="177"/>
    </row>
    <row r="14" spans="1:24" s="41" customFormat="1" x14ac:dyDescent="0.2">
      <c r="A14" s="41" t="s">
        <v>16</v>
      </c>
      <c r="B14" s="38">
        <f>+C14+I14+N14</f>
        <v>468127789.46999997</v>
      </c>
      <c r="C14" s="38">
        <f t="shared" si="2"/>
        <v>363655000.85999995</v>
      </c>
      <c r="D14" s="38">
        <v>4247522.72</v>
      </c>
      <c r="E14" s="38">
        <v>64822337.039999999</v>
      </c>
      <c r="F14" s="38">
        <v>293009217.45999998</v>
      </c>
      <c r="G14" s="38">
        <v>1575923.6400000004</v>
      </c>
      <c r="H14" s="38"/>
      <c r="I14" s="38">
        <f>SUM(J14:L14)</f>
        <v>18790718.800000001</v>
      </c>
      <c r="J14" s="38">
        <v>856656.34000000008</v>
      </c>
      <c r="K14" s="5">
        <v>7538.08</v>
      </c>
      <c r="L14" s="5">
        <v>17926524.379999999</v>
      </c>
      <c r="M14" s="38">
        <v>85682069.810000002</v>
      </c>
      <c r="N14" s="38">
        <f t="shared" si="3"/>
        <v>85682069.810000002</v>
      </c>
      <c r="O14" s="38">
        <v>79839554.609999999</v>
      </c>
      <c r="P14" s="38">
        <v>696107.56</v>
      </c>
      <c r="Q14" s="38">
        <v>381139.97</v>
      </c>
      <c r="R14" s="38">
        <v>0</v>
      </c>
      <c r="S14" s="38">
        <v>0</v>
      </c>
      <c r="T14" s="38">
        <v>0</v>
      </c>
      <c r="U14" s="38">
        <v>4765267.67</v>
      </c>
      <c r="V14" s="38">
        <v>0</v>
      </c>
      <c r="X14" s="177"/>
    </row>
    <row r="15" spans="1:24" x14ac:dyDescent="0.2">
      <c r="A15" s="41" t="s">
        <v>17</v>
      </c>
      <c r="B15" s="38">
        <f>+C15+I15+N15</f>
        <v>660078620.42000008</v>
      </c>
      <c r="C15" s="38">
        <f t="shared" si="2"/>
        <v>558010457.00999999</v>
      </c>
      <c r="D15" s="38">
        <v>15768707</v>
      </c>
      <c r="E15" s="38">
        <v>53708556.890000023</v>
      </c>
      <c r="F15" s="38">
        <v>480361249.26999998</v>
      </c>
      <c r="G15" s="38">
        <v>8171943.8500000006</v>
      </c>
      <c r="H15" s="38"/>
      <c r="I15" s="38">
        <f>SUM(J15:L15)</f>
        <v>31079429.579999998</v>
      </c>
      <c r="J15" s="38">
        <v>6393921.2000000002</v>
      </c>
      <c r="K15" s="5">
        <v>2166803</v>
      </c>
      <c r="L15" s="5">
        <v>22518705.379999999</v>
      </c>
      <c r="M15" s="38">
        <v>70988733.829999983</v>
      </c>
      <c r="N15" s="38">
        <f t="shared" si="3"/>
        <v>70988733.829999983</v>
      </c>
      <c r="O15" s="38">
        <v>66889584.159999996</v>
      </c>
      <c r="P15" s="38">
        <v>2399103.8199999998</v>
      </c>
      <c r="Q15" s="38">
        <v>425229.38</v>
      </c>
      <c r="R15" s="38">
        <v>440413</v>
      </c>
      <c r="S15" s="38">
        <v>0</v>
      </c>
      <c r="T15" s="38">
        <v>0</v>
      </c>
      <c r="U15" s="38">
        <v>1274816.47</v>
      </c>
      <c r="V15" s="38">
        <v>0</v>
      </c>
      <c r="X15" s="177"/>
    </row>
    <row r="16" spans="1:24" x14ac:dyDescent="0.2">
      <c r="A16" s="41" t="s">
        <v>18</v>
      </c>
      <c r="B16" s="38">
        <f>+C16+I16+N16</f>
        <v>90735828.400000006</v>
      </c>
      <c r="C16" s="38">
        <f t="shared" si="2"/>
        <v>83575553.060000002</v>
      </c>
      <c r="D16" s="38">
        <v>1524096.37</v>
      </c>
      <c r="E16" s="38">
        <v>3210832.6900000004</v>
      </c>
      <c r="F16" s="38">
        <v>75222160.980000004</v>
      </c>
      <c r="G16" s="38">
        <v>3618463.02</v>
      </c>
      <c r="H16" s="38"/>
      <c r="I16" s="38">
        <f>SUM(J16:L16)</f>
        <v>2881182.76</v>
      </c>
      <c r="J16" s="38">
        <v>445860.61</v>
      </c>
      <c r="K16" s="5">
        <v>224883.26</v>
      </c>
      <c r="L16" s="5">
        <v>2210438.8899999997</v>
      </c>
      <c r="M16" s="38">
        <v>4279092.58</v>
      </c>
      <c r="N16" s="38">
        <f t="shared" si="3"/>
        <v>4279092.58</v>
      </c>
      <c r="O16" s="38">
        <v>756636.27999999991</v>
      </c>
      <c r="P16" s="38">
        <v>897322.58000000007</v>
      </c>
      <c r="Q16" s="38">
        <v>2625133.7200000002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116"/>
      <c r="X16" s="177"/>
    </row>
    <row r="17" spans="1:24" x14ac:dyDescent="0.2">
      <c r="A17" s="41"/>
      <c r="B17" s="103"/>
      <c r="C17" s="38"/>
      <c r="D17" s="38"/>
      <c r="E17" s="38"/>
      <c r="F17" s="38"/>
      <c r="G17" s="38"/>
      <c r="H17" s="103"/>
      <c r="I17" s="38"/>
      <c r="J17" s="38"/>
      <c r="M17" s="103"/>
      <c r="N17" s="38"/>
      <c r="O17" s="38"/>
      <c r="P17" s="38"/>
      <c r="Q17" s="38"/>
      <c r="R17" s="38"/>
      <c r="S17" s="38"/>
      <c r="T17" s="38"/>
      <c r="U17" s="38"/>
      <c r="V17" s="38"/>
    </row>
    <row r="18" spans="1:24" x14ac:dyDescent="0.2">
      <c r="A18" s="41" t="s">
        <v>19</v>
      </c>
      <c r="B18" s="38">
        <f>+C18+I18+N18</f>
        <v>34851808.5</v>
      </c>
      <c r="C18" s="38">
        <f t="shared" si="2"/>
        <v>29875478.950000003</v>
      </c>
      <c r="D18" s="38">
        <v>812351.17</v>
      </c>
      <c r="E18" s="38">
        <v>1131357.3799999999</v>
      </c>
      <c r="F18" s="38">
        <v>26428526.700000003</v>
      </c>
      <c r="G18" s="38">
        <v>1503243.7</v>
      </c>
      <c r="H18" s="38"/>
      <c r="I18" s="38">
        <f>SUM(J18:L18)</f>
        <v>1665717.0899999999</v>
      </c>
      <c r="J18" s="38">
        <v>101326.63</v>
      </c>
      <c r="K18" s="5">
        <v>48597.599999999999</v>
      </c>
      <c r="L18" s="5">
        <v>1515792.8599999999</v>
      </c>
      <c r="M18" s="38">
        <v>3310612.46</v>
      </c>
      <c r="N18" s="38">
        <f t="shared" si="3"/>
        <v>3310612.46</v>
      </c>
      <c r="O18" s="38">
        <v>2202368.98</v>
      </c>
      <c r="P18" s="38">
        <v>236287.58999999997</v>
      </c>
      <c r="Q18" s="38">
        <v>871955.8899999999</v>
      </c>
      <c r="R18" s="38">
        <v>25267.62</v>
      </c>
      <c r="S18" s="38">
        <v>0</v>
      </c>
      <c r="T18" s="38">
        <v>0</v>
      </c>
      <c r="U18" s="38">
        <v>0</v>
      </c>
      <c r="V18" s="38">
        <v>0</v>
      </c>
      <c r="W18" s="116"/>
      <c r="X18" s="177"/>
    </row>
    <row r="19" spans="1:24" x14ac:dyDescent="0.2">
      <c r="A19" s="41" t="s">
        <v>20</v>
      </c>
      <c r="B19" s="38">
        <f>+C19+I19+N19</f>
        <v>133864267.03</v>
      </c>
      <c r="C19" s="38">
        <f t="shared" si="2"/>
        <v>123816914.5</v>
      </c>
      <c r="D19" s="38">
        <v>2670007.36</v>
      </c>
      <c r="E19" s="38">
        <v>3539244.06</v>
      </c>
      <c r="F19" s="38">
        <v>112324747.84999999</v>
      </c>
      <c r="G19" s="38">
        <v>5282915.2300000004</v>
      </c>
      <c r="H19" s="38"/>
      <c r="I19" s="38">
        <f>SUM(J19:L19)</f>
        <v>7787251.29</v>
      </c>
      <c r="J19" s="38">
        <v>907718.81</v>
      </c>
      <c r="K19" s="5">
        <v>506890.8</v>
      </c>
      <c r="L19" s="5">
        <v>6372641.6799999997</v>
      </c>
      <c r="M19" s="38">
        <v>2260101.2400000002</v>
      </c>
      <c r="N19" s="38">
        <f t="shared" si="3"/>
        <v>2260101.2400000002</v>
      </c>
      <c r="O19" s="38">
        <v>1269509</v>
      </c>
      <c r="P19" s="38">
        <v>547448.66</v>
      </c>
      <c r="Q19" s="38">
        <v>372300.99</v>
      </c>
      <c r="R19" s="38">
        <v>128175</v>
      </c>
      <c r="S19" s="38">
        <v>0</v>
      </c>
      <c r="T19" s="38">
        <v>0</v>
      </c>
      <c r="U19" s="38">
        <v>70842.59</v>
      </c>
      <c r="V19" s="38">
        <v>0</v>
      </c>
      <c r="W19" s="116"/>
      <c r="X19" s="177"/>
    </row>
    <row r="20" spans="1:24" x14ac:dyDescent="0.2">
      <c r="A20" s="41" t="s">
        <v>21</v>
      </c>
      <c r="B20" s="38">
        <f>+C20+I20+N20</f>
        <v>83655751.000000015</v>
      </c>
      <c r="C20" s="38">
        <f t="shared" si="2"/>
        <v>76319343.870000005</v>
      </c>
      <c r="D20" s="38">
        <v>4288314.03</v>
      </c>
      <c r="E20" s="38">
        <v>9179710.0900000017</v>
      </c>
      <c r="F20" s="38">
        <v>62049693.25</v>
      </c>
      <c r="G20" s="38">
        <v>801626.5</v>
      </c>
      <c r="H20" s="38"/>
      <c r="I20" s="38">
        <f>SUM(J20:L20)</f>
        <v>2978822.8700000006</v>
      </c>
      <c r="J20" s="38">
        <v>326388.89000000007</v>
      </c>
      <c r="K20" s="5">
        <v>200820.3</v>
      </c>
      <c r="L20" s="5">
        <v>2451613.6800000006</v>
      </c>
      <c r="M20" s="38">
        <v>4357584.2600000007</v>
      </c>
      <c r="N20" s="38">
        <f t="shared" si="3"/>
        <v>4357584.2600000007</v>
      </c>
      <c r="O20" s="38">
        <v>2569452.5500000003</v>
      </c>
      <c r="P20" s="38">
        <v>644086.1</v>
      </c>
      <c r="Q20" s="38">
        <v>1144045.6100000001</v>
      </c>
      <c r="R20" s="38">
        <v>171332.84</v>
      </c>
      <c r="S20" s="38">
        <v>0</v>
      </c>
      <c r="T20" s="38">
        <v>0</v>
      </c>
      <c r="U20" s="38">
        <v>0</v>
      </c>
      <c r="V20" s="38">
        <v>0</v>
      </c>
      <c r="W20" s="116"/>
      <c r="X20" s="177"/>
    </row>
    <row r="21" spans="1:24" x14ac:dyDescent="0.2">
      <c r="A21" s="41" t="s">
        <v>22</v>
      </c>
      <c r="B21" s="38">
        <f>+C21+I21+N21</f>
        <v>147871781.77999997</v>
      </c>
      <c r="C21" s="38">
        <f t="shared" si="2"/>
        <v>136964969.85999998</v>
      </c>
      <c r="D21" s="38">
        <v>4418248.05</v>
      </c>
      <c r="E21" s="38">
        <v>16504883.489999998</v>
      </c>
      <c r="F21" s="38">
        <v>107743038.12</v>
      </c>
      <c r="G21" s="38">
        <v>8298800.2000000002</v>
      </c>
      <c r="H21" s="38"/>
      <c r="I21" s="38">
        <f>SUM(J21:L21)</f>
        <v>8281954.0099999988</v>
      </c>
      <c r="J21" s="38">
        <v>582835.06999999995</v>
      </c>
      <c r="K21" s="5">
        <v>671172.26</v>
      </c>
      <c r="L21" s="5">
        <v>7027946.6799999988</v>
      </c>
      <c r="M21" s="38">
        <v>2624857.9099999997</v>
      </c>
      <c r="N21" s="38">
        <f t="shared" si="3"/>
        <v>2624857.9099999997</v>
      </c>
      <c r="O21" s="38">
        <v>1900795.63</v>
      </c>
      <c r="P21" s="38">
        <v>625915.22</v>
      </c>
      <c r="Q21" s="38">
        <v>94869.540000000008</v>
      </c>
      <c r="R21" s="38">
        <v>132581</v>
      </c>
      <c r="S21" s="38">
        <v>0</v>
      </c>
      <c r="T21" s="38">
        <v>0</v>
      </c>
      <c r="U21" s="38">
        <v>3277.52</v>
      </c>
      <c r="V21" s="38">
        <v>0</v>
      </c>
      <c r="W21" s="116"/>
      <c r="X21" s="177"/>
    </row>
    <row r="22" spans="1:24" x14ac:dyDescent="0.2">
      <c r="A22" s="41" t="s">
        <v>23</v>
      </c>
      <c r="B22" s="38">
        <f>+C22+I22+N22</f>
        <v>29613819.77</v>
      </c>
      <c r="C22" s="38">
        <f t="shared" si="2"/>
        <v>25352287.66</v>
      </c>
      <c r="D22" s="38">
        <v>834722.21</v>
      </c>
      <c r="E22" s="38">
        <v>1763408.3</v>
      </c>
      <c r="F22" s="38">
        <v>20724421.740000002</v>
      </c>
      <c r="G22" s="38">
        <v>2029735.41</v>
      </c>
      <c r="H22" s="38"/>
      <c r="I22" s="38">
        <f>SUM(J22:L22)</f>
        <v>2293741.4300000002</v>
      </c>
      <c r="J22" s="38">
        <v>397653.21</v>
      </c>
      <c r="K22" s="5">
        <v>0</v>
      </c>
      <c r="L22" s="5">
        <v>1896088.2200000002</v>
      </c>
      <c r="M22" s="38">
        <v>1967790.6800000002</v>
      </c>
      <c r="N22" s="38">
        <f t="shared" si="3"/>
        <v>1967790.6800000002</v>
      </c>
      <c r="O22" s="38">
        <v>1222708.23</v>
      </c>
      <c r="P22" s="38">
        <v>640195.38000000012</v>
      </c>
      <c r="Q22" s="38">
        <v>20860.82</v>
      </c>
      <c r="R22" s="38">
        <v>86536</v>
      </c>
      <c r="S22" s="38">
        <v>0</v>
      </c>
      <c r="T22" s="38">
        <v>0</v>
      </c>
      <c r="U22" s="38">
        <v>84026.25</v>
      </c>
      <c r="V22" s="38">
        <v>0</v>
      </c>
      <c r="X22" s="177"/>
    </row>
    <row r="23" spans="1:24" x14ac:dyDescent="0.2">
      <c r="A23" s="41"/>
      <c r="B23" s="103"/>
      <c r="C23" s="38"/>
      <c r="D23" s="38"/>
      <c r="E23" s="38"/>
      <c r="F23" s="38"/>
      <c r="G23" s="38"/>
      <c r="H23" s="103"/>
      <c r="I23" s="38"/>
      <c r="J23" s="38"/>
      <c r="M23" s="103"/>
      <c r="N23" s="38"/>
      <c r="O23" s="38"/>
      <c r="P23" s="38"/>
      <c r="Q23" s="38"/>
      <c r="R23" s="38"/>
      <c r="S23" s="38"/>
      <c r="T23" s="38"/>
      <c r="U23" s="38"/>
      <c r="V23" s="38"/>
    </row>
    <row r="24" spans="1:24" x14ac:dyDescent="0.2">
      <c r="A24" s="41" t="s">
        <v>24</v>
      </c>
      <c r="B24" s="38">
        <f>+C24+I24+N24</f>
        <v>230542576.51000008</v>
      </c>
      <c r="C24" s="38">
        <f t="shared" si="2"/>
        <v>216533524.01000008</v>
      </c>
      <c r="D24" s="38">
        <v>3969716.6300000004</v>
      </c>
      <c r="E24" s="38">
        <v>18705755.619999997</v>
      </c>
      <c r="F24" s="38">
        <v>187002712.05000007</v>
      </c>
      <c r="G24" s="38">
        <v>6855339.71</v>
      </c>
      <c r="H24" s="38">
        <v>192678920.84000003</v>
      </c>
      <c r="I24" s="38">
        <f>SUM(J24:L24)</f>
        <v>11556861.27</v>
      </c>
      <c r="J24" s="38">
        <v>2760890.2899999996</v>
      </c>
      <c r="K24" s="5">
        <v>1175675.1399999999</v>
      </c>
      <c r="L24" s="5">
        <v>7620295.8399999999</v>
      </c>
      <c r="M24" s="38">
        <v>2452191.2299999995</v>
      </c>
      <c r="N24" s="38">
        <f t="shared" si="3"/>
        <v>2452191.2299999995</v>
      </c>
      <c r="O24" s="38">
        <v>1636081.2799999998</v>
      </c>
      <c r="P24" s="38">
        <v>666541.46</v>
      </c>
      <c r="Q24" s="38">
        <v>134579.96</v>
      </c>
      <c r="R24" s="38">
        <v>0</v>
      </c>
      <c r="S24" s="38">
        <v>0</v>
      </c>
      <c r="T24" s="38">
        <v>0</v>
      </c>
      <c r="U24" s="38">
        <v>14988.53</v>
      </c>
      <c r="V24" s="38">
        <v>0</v>
      </c>
      <c r="X24" s="177"/>
    </row>
    <row r="25" spans="1:24" x14ac:dyDescent="0.2">
      <c r="A25" s="41" t="s">
        <v>25</v>
      </c>
      <c r="B25" s="38">
        <f>+C25+I25+N25</f>
        <v>20858372.16</v>
      </c>
      <c r="C25" s="38">
        <f t="shared" si="2"/>
        <v>18536098.949999999</v>
      </c>
      <c r="D25" s="38">
        <v>959026.95</v>
      </c>
      <c r="E25" s="38">
        <v>152232.29999999999</v>
      </c>
      <c r="F25" s="38">
        <v>16778937.579999998</v>
      </c>
      <c r="G25" s="38">
        <v>645902.12</v>
      </c>
      <c r="H25" s="38">
        <v>22148842.810000002</v>
      </c>
      <c r="I25" s="38">
        <f>SUM(J25:L25)</f>
        <v>977740.77</v>
      </c>
      <c r="J25" s="38">
        <v>286702.24</v>
      </c>
      <c r="K25" s="5">
        <v>35566.36</v>
      </c>
      <c r="L25" s="5">
        <v>655472.17000000004</v>
      </c>
      <c r="M25" s="38">
        <v>1344532.4400000002</v>
      </c>
      <c r="N25" s="38">
        <f t="shared" si="3"/>
        <v>1344532.4400000002</v>
      </c>
      <c r="O25" s="38">
        <v>887101.47000000009</v>
      </c>
      <c r="P25" s="38">
        <v>116724.42000000001</v>
      </c>
      <c r="Q25" s="38">
        <v>337822.95</v>
      </c>
      <c r="R25" s="38">
        <v>14904</v>
      </c>
      <c r="S25" s="38">
        <v>0</v>
      </c>
      <c r="T25" s="38">
        <v>0</v>
      </c>
      <c r="U25" s="38">
        <v>2883.6</v>
      </c>
      <c r="V25" s="38">
        <v>0</v>
      </c>
      <c r="X25" s="177"/>
    </row>
    <row r="26" spans="1:24" x14ac:dyDescent="0.2">
      <c r="A26" s="41" t="s">
        <v>26</v>
      </c>
      <c r="B26" s="38">
        <f>+C26+I26+N26</f>
        <v>183478032.94000003</v>
      </c>
      <c r="C26" s="38">
        <f t="shared" si="2"/>
        <v>172549513.89000005</v>
      </c>
      <c r="D26" s="38">
        <v>3196766.1900000004</v>
      </c>
      <c r="E26" s="38">
        <v>7119514.6699999999</v>
      </c>
      <c r="F26" s="38">
        <v>159057079.72000003</v>
      </c>
      <c r="G26" s="38">
        <v>3176153.31</v>
      </c>
      <c r="H26" s="38">
        <v>173167026.87</v>
      </c>
      <c r="I26" s="38">
        <f>SUM(J26:L26)</f>
        <v>6744114.0399999991</v>
      </c>
      <c r="J26" s="38">
        <v>429268.86</v>
      </c>
      <c r="K26" s="5">
        <v>354284.19</v>
      </c>
      <c r="L26" s="5">
        <v>5960560.9899999993</v>
      </c>
      <c r="M26" s="38">
        <v>4184405.0100000002</v>
      </c>
      <c r="N26" s="38">
        <f t="shared" si="3"/>
        <v>4184405.0100000002</v>
      </c>
      <c r="O26" s="38">
        <v>1953514.35</v>
      </c>
      <c r="P26" s="38">
        <v>336246.66</v>
      </c>
      <c r="Q26" s="38">
        <v>1869560.22</v>
      </c>
      <c r="R26" s="38">
        <v>0</v>
      </c>
      <c r="S26" s="38">
        <v>0</v>
      </c>
      <c r="T26" s="38">
        <v>23012.61</v>
      </c>
      <c r="U26" s="38">
        <v>2071.17</v>
      </c>
      <c r="V26" s="38">
        <v>0</v>
      </c>
      <c r="X26" s="177"/>
    </row>
    <row r="27" spans="1:24" x14ac:dyDescent="0.2">
      <c r="A27" s="41" t="s">
        <v>27</v>
      </c>
      <c r="B27" s="38">
        <f>+C27+I27+N27</f>
        <v>365306356.51000005</v>
      </c>
      <c r="C27" s="38">
        <f t="shared" si="2"/>
        <v>350787071.19</v>
      </c>
      <c r="D27" s="38">
        <v>6681483.9199999999</v>
      </c>
      <c r="E27" s="38">
        <v>39155607.710000001</v>
      </c>
      <c r="F27" s="38">
        <v>287176464.56</v>
      </c>
      <c r="G27" s="38">
        <v>17773515</v>
      </c>
      <c r="H27" s="38">
        <v>280401238.69999999</v>
      </c>
      <c r="I27" s="38">
        <f>SUM(J27:L27)</f>
        <v>10278251.470000001</v>
      </c>
      <c r="J27" s="38">
        <v>757734</v>
      </c>
      <c r="K27" s="5">
        <v>0</v>
      </c>
      <c r="L27" s="5">
        <v>9520517.4700000007</v>
      </c>
      <c r="M27" s="38">
        <v>4241033.8499999996</v>
      </c>
      <c r="N27" s="38">
        <f t="shared" si="3"/>
        <v>4241033.8499999996</v>
      </c>
      <c r="O27" s="38">
        <v>2889049.28</v>
      </c>
      <c r="P27" s="38">
        <v>1205370.4099999999</v>
      </c>
      <c r="Q27" s="38">
        <v>146614.16</v>
      </c>
      <c r="R27" s="38">
        <v>435916</v>
      </c>
      <c r="S27" s="38">
        <v>0</v>
      </c>
      <c r="T27" s="38">
        <v>0</v>
      </c>
      <c r="U27" s="38">
        <v>0</v>
      </c>
      <c r="V27" s="38">
        <v>0</v>
      </c>
      <c r="X27" s="177"/>
    </row>
    <row r="28" spans="1:24" x14ac:dyDescent="0.2">
      <c r="A28" s="41" t="s">
        <v>28</v>
      </c>
      <c r="B28" s="38">
        <f>+C28+I28+N28</f>
        <v>11392381.520000001</v>
      </c>
      <c r="C28" s="38">
        <f t="shared" si="2"/>
        <v>10038774.82</v>
      </c>
      <c r="D28" s="38">
        <v>235547.81</v>
      </c>
      <c r="E28" s="38">
        <v>1293195.1499999999</v>
      </c>
      <c r="F28" s="38">
        <v>7828980.9500000002</v>
      </c>
      <c r="G28" s="38">
        <v>681050.91</v>
      </c>
      <c r="H28" s="38">
        <v>11511373.32</v>
      </c>
      <c r="I28" s="38">
        <f>SUM(J28:L28)</f>
        <v>348363.97</v>
      </c>
      <c r="J28" s="38">
        <v>62806.399999999994</v>
      </c>
      <c r="K28" s="5">
        <v>31085.83</v>
      </c>
      <c r="L28" s="5">
        <v>254471.73999999996</v>
      </c>
      <c r="M28" s="38">
        <v>1005242.73</v>
      </c>
      <c r="N28" s="38">
        <f t="shared" si="3"/>
        <v>1005242.73</v>
      </c>
      <c r="O28" s="38">
        <v>619072.34</v>
      </c>
      <c r="P28" s="38">
        <v>105307.40999999999</v>
      </c>
      <c r="Q28" s="38">
        <v>280862.98000000004</v>
      </c>
      <c r="R28" s="38">
        <v>44231.040000000001</v>
      </c>
      <c r="S28" s="38">
        <v>0</v>
      </c>
      <c r="T28" s="38">
        <v>0</v>
      </c>
      <c r="U28" s="38">
        <v>0</v>
      </c>
      <c r="V28" s="38">
        <v>0</v>
      </c>
      <c r="X28" s="177"/>
    </row>
    <row r="29" spans="1:24" x14ac:dyDescent="0.2">
      <c r="A29" s="41"/>
      <c r="B29" s="103"/>
      <c r="C29" s="38"/>
      <c r="D29" s="38"/>
      <c r="E29" s="38"/>
      <c r="F29" s="38"/>
      <c r="G29" s="38"/>
      <c r="H29" s="103"/>
      <c r="I29" s="38"/>
      <c r="J29" s="38"/>
      <c r="M29" s="103"/>
      <c r="N29" s="38"/>
      <c r="O29" s="38"/>
      <c r="P29" s="38"/>
      <c r="Q29" s="38"/>
      <c r="R29" s="38"/>
      <c r="S29" s="38"/>
      <c r="T29" s="38"/>
      <c r="U29" s="38"/>
      <c r="V29" s="38"/>
    </row>
    <row r="30" spans="1:24" x14ac:dyDescent="0.2">
      <c r="A30" s="42" t="s">
        <v>146</v>
      </c>
      <c r="B30" s="38">
        <f>+C30+I30+N30</f>
        <v>1055415458.3000001</v>
      </c>
      <c r="C30" s="38">
        <f t="shared" si="2"/>
        <v>1003037282.3800001</v>
      </c>
      <c r="D30" s="38">
        <v>19024572.200000003</v>
      </c>
      <c r="E30" s="38">
        <v>136237846.97</v>
      </c>
      <c r="F30" s="38">
        <v>815893080.20000005</v>
      </c>
      <c r="G30" s="38">
        <v>31881783.009999998</v>
      </c>
      <c r="H30" s="38"/>
      <c r="I30" s="38">
        <f>SUM(J30:L30)</f>
        <v>34687085.75</v>
      </c>
      <c r="J30" s="38">
        <v>2958638.78</v>
      </c>
      <c r="K30" s="5">
        <v>2081382.9</v>
      </c>
      <c r="L30" s="5">
        <v>29647064.069999997</v>
      </c>
      <c r="M30" s="38">
        <v>17691090.170000002</v>
      </c>
      <c r="N30" s="38">
        <f t="shared" si="3"/>
        <v>17691090.170000002</v>
      </c>
      <c r="O30" s="38">
        <v>9815004.9900000002</v>
      </c>
      <c r="P30" s="38">
        <v>4669457.57</v>
      </c>
      <c r="Q30" s="38">
        <v>3162851.76</v>
      </c>
      <c r="R30" s="38">
        <v>405013</v>
      </c>
      <c r="S30" s="38">
        <v>42275.85</v>
      </c>
      <c r="T30" s="38">
        <v>0</v>
      </c>
      <c r="U30" s="38">
        <v>1500</v>
      </c>
      <c r="V30" s="38">
        <v>0</v>
      </c>
      <c r="X30" s="177"/>
    </row>
    <row r="31" spans="1:24" s="41" customFormat="1" x14ac:dyDescent="0.2">
      <c r="A31" s="41" t="s">
        <v>29</v>
      </c>
      <c r="B31" s="38">
        <f>+C31+I31+N31</f>
        <v>792541708.79999995</v>
      </c>
      <c r="C31" s="38">
        <f t="shared" si="2"/>
        <v>679087042.83999991</v>
      </c>
      <c r="D31" s="38">
        <v>48063567.290000007</v>
      </c>
      <c r="E31" s="38">
        <v>26239055.32</v>
      </c>
      <c r="F31" s="38">
        <v>589411006.80999994</v>
      </c>
      <c r="G31" s="38">
        <v>15373413.420000002</v>
      </c>
      <c r="H31" s="38"/>
      <c r="I31" s="38">
        <f>SUM(J31:L31)</f>
        <v>18654719.09</v>
      </c>
      <c r="J31" s="38">
        <v>2222332.6799999997</v>
      </c>
      <c r="K31" s="5">
        <v>425326.9</v>
      </c>
      <c r="L31" s="5">
        <v>16007059.51</v>
      </c>
      <c r="M31" s="38">
        <v>94799946.870000005</v>
      </c>
      <c r="N31" s="38">
        <f t="shared" si="3"/>
        <v>94799946.870000005</v>
      </c>
      <c r="O31" s="38">
        <v>82857722.129999995</v>
      </c>
      <c r="P31" s="38">
        <v>3471166.9300000006</v>
      </c>
      <c r="Q31" s="38">
        <v>7392793.8099999996</v>
      </c>
      <c r="R31" s="38">
        <v>327441</v>
      </c>
      <c r="S31" s="38">
        <v>0</v>
      </c>
      <c r="T31" s="38">
        <v>0</v>
      </c>
      <c r="U31" s="38">
        <v>1078264</v>
      </c>
      <c r="V31" s="38">
        <v>0</v>
      </c>
      <c r="W31" s="114"/>
      <c r="X31" s="177"/>
    </row>
    <row r="32" spans="1:24" x14ac:dyDescent="0.2">
      <c r="A32" s="41" t="s">
        <v>30</v>
      </c>
      <c r="B32" s="38">
        <f>+C32+I32+N32</f>
        <v>42528717.010000005</v>
      </c>
      <c r="C32" s="38">
        <f t="shared" si="2"/>
        <v>39438381.010000005</v>
      </c>
      <c r="D32" s="38">
        <v>594534.39999999991</v>
      </c>
      <c r="E32" s="38">
        <v>2143706.2999999998</v>
      </c>
      <c r="F32" s="38">
        <v>35386537.620000005</v>
      </c>
      <c r="G32" s="38">
        <v>1313602.6899999997</v>
      </c>
      <c r="H32" s="38"/>
      <c r="I32" s="38">
        <f>SUM(J32:L32)</f>
        <v>2012934.48</v>
      </c>
      <c r="J32" s="38">
        <v>7931.2199999999993</v>
      </c>
      <c r="K32" s="5">
        <v>86293.59</v>
      </c>
      <c r="L32" s="5">
        <v>1918709.67</v>
      </c>
      <c r="M32" s="38">
        <v>1077401.52</v>
      </c>
      <c r="N32" s="38">
        <f t="shared" si="3"/>
        <v>1077401.52</v>
      </c>
      <c r="O32" s="38">
        <v>639698.5</v>
      </c>
      <c r="P32" s="38">
        <v>334369.34999999998</v>
      </c>
      <c r="Q32" s="38">
        <v>103178.72</v>
      </c>
      <c r="R32" s="38">
        <v>40153.660000000003</v>
      </c>
      <c r="S32" s="38">
        <v>0</v>
      </c>
      <c r="T32" s="38">
        <v>0</v>
      </c>
      <c r="U32" s="38">
        <v>154.94999999999999</v>
      </c>
      <c r="V32" s="38">
        <v>0</v>
      </c>
      <c r="X32" s="177"/>
    </row>
    <row r="33" spans="1:24" x14ac:dyDescent="0.2">
      <c r="A33" s="41" t="s">
        <v>31</v>
      </c>
      <c r="B33" s="38">
        <f>+C33+I33+N33</f>
        <v>89844925.320000008</v>
      </c>
      <c r="C33" s="38">
        <f t="shared" si="2"/>
        <v>82943094.5</v>
      </c>
      <c r="D33" s="38">
        <v>2632694.9699999997</v>
      </c>
      <c r="E33" s="38">
        <v>8081375.6200000001</v>
      </c>
      <c r="F33" s="38">
        <v>67765693.069999993</v>
      </c>
      <c r="G33" s="38">
        <v>4463330.84</v>
      </c>
      <c r="H33" s="38"/>
      <c r="I33" s="38">
        <f>SUM(J33:L33)</f>
        <v>4917274.7</v>
      </c>
      <c r="J33" s="38">
        <v>248510.66</v>
      </c>
      <c r="K33" s="5">
        <v>191745.78</v>
      </c>
      <c r="L33" s="5">
        <v>4477018.26</v>
      </c>
      <c r="M33" s="38">
        <v>1984556.1199999999</v>
      </c>
      <c r="N33" s="38">
        <f t="shared" si="3"/>
        <v>1984556.1199999999</v>
      </c>
      <c r="O33" s="38">
        <v>1604450.2899999998</v>
      </c>
      <c r="P33" s="38">
        <v>276395.03999999998</v>
      </c>
      <c r="Q33" s="38">
        <v>73434.92</v>
      </c>
      <c r="R33" s="38">
        <v>182076.1</v>
      </c>
      <c r="S33" s="38">
        <v>0</v>
      </c>
      <c r="T33" s="38">
        <v>0</v>
      </c>
      <c r="U33" s="38">
        <v>30275.87</v>
      </c>
      <c r="V33" s="38">
        <v>0</v>
      </c>
      <c r="X33" s="177"/>
    </row>
    <row r="34" spans="1:24" x14ac:dyDescent="0.2">
      <c r="A34" s="41" t="s">
        <v>32</v>
      </c>
      <c r="B34" s="38">
        <f>+C34+I34+N34</f>
        <v>18308335.479999997</v>
      </c>
      <c r="C34" s="38">
        <f t="shared" si="2"/>
        <v>16577006.529999997</v>
      </c>
      <c r="D34" s="38">
        <v>489823.9</v>
      </c>
      <c r="E34" s="38">
        <v>3144401.97</v>
      </c>
      <c r="F34" s="38">
        <v>11493844.609999998</v>
      </c>
      <c r="G34" s="38">
        <v>1448936.0499999998</v>
      </c>
      <c r="H34" s="38"/>
      <c r="I34" s="38">
        <f>SUM(J34:L34)</f>
        <v>1203073.8399999999</v>
      </c>
      <c r="J34" s="38">
        <v>204220.88</v>
      </c>
      <c r="K34" s="5">
        <v>27416.26</v>
      </c>
      <c r="L34" s="5">
        <v>971436.69999999984</v>
      </c>
      <c r="M34" s="38">
        <v>528255.10999999987</v>
      </c>
      <c r="N34" s="38">
        <f t="shared" si="3"/>
        <v>528255.10999999987</v>
      </c>
      <c r="O34" s="38">
        <v>200307.91</v>
      </c>
      <c r="P34" s="38">
        <v>292578.86999999994</v>
      </c>
      <c r="Q34" s="38">
        <v>35368.33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116"/>
      <c r="X34" s="177"/>
    </row>
    <row r="35" spans="1:24" x14ac:dyDescent="0.2">
      <c r="A35" s="41"/>
      <c r="B35" s="103"/>
      <c r="C35" s="38"/>
      <c r="D35" s="38"/>
      <c r="E35" s="38"/>
      <c r="F35" s="38"/>
      <c r="G35" s="38"/>
      <c r="H35" s="103"/>
      <c r="I35" s="38"/>
      <c r="J35" s="38"/>
      <c r="M35" s="103"/>
      <c r="N35" s="38"/>
      <c r="O35" s="38"/>
      <c r="P35" s="38"/>
      <c r="Q35" s="38"/>
      <c r="R35" s="38"/>
      <c r="S35" s="38"/>
      <c r="T35" s="38"/>
      <c r="U35" s="38"/>
      <c r="V35" s="38"/>
      <c r="W35" s="116"/>
    </row>
    <row r="36" spans="1:24" x14ac:dyDescent="0.2">
      <c r="A36" s="41" t="s">
        <v>33</v>
      </c>
      <c r="B36" s="38">
        <f>+C36+I36+N36</f>
        <v>26106007.110000007</v>
      </c>
      <c r="C36" s="38">
        <f t="shared" si="2"/>
        <v>23405047.950000007</v>
      </c>
      <c r="D36" s="38">
        <v>396309.09</v>
      </c>
      <c r="E36" s="38">
        <v>272754.64</v>
      </c>
      <c r="F36" s="38">
        <v>21985770.010000005</v>
      </c>
      <c r="G36" s="38">
        <v>750214.21000000008</v>
      </c>
      <c r="H36" s="38"/>
      <c r="I36" s="38">
        <f>SUM(J36:L36)</f>
        <v>903220.04000000027</v>
      </c>
      <c r="J36" s="38">
        <v>301752</v>
      </c>
      <c r="K36" s="5">
        <v>920.15</v>
      </c>
      <c r="L36" s="5">
        <v>600547.89000000025</v>
      </c>
      <c r="M36" s="38">
        <v>1797739.1199999999</v>
      </c>
      <c r="N36" s="38">
        <f t="shared" si="3"/>
        <v>1797739.1199999999</v>
      </c>
      <c r="O36" s="38">
        <v>752813.71</v>
      </c>
      <c r="P36" s="38">
        <v>173141.66999999998</v>
      </c>
      <c r="Q36" s="38">
        <v>789786.74</v>
      </c>
      <c r="R36" s="38">
        <v>0</v>
      </c>
      <c r="S36" s="38">
        <v>0</v>
      </c>
      <c r="T36" s="38">
        <v>0</v>
      </c>
      <c r="U36" s="38">
        <v>81996.999999999985</v>
      </c>
      <c r="V36" s="38">
        <v>0</v>
      </c>
      <c r="W36" s="116"/>
      <c r="X36" s="177"/>
    </row>
    <row r="37" spans="1:24" x14ac:dyDescent="0.2">
      <c r="A37" s="41" t="s">
        <v>34</v>
      </c>
      <c r="B37" s="38">
        <f>+C37+I37+N37</f>
        <v>120762062.66</v>
      </c>
      <c r="C37" s="38">
        <f t="shared" si="2"/>
        <v>108323463.36</v>
      </c>
      <c r="D37" s="38">
        <v>1855732.59</v>
      </c>
      <c r="E37" s="38">
        <v>3131744.9699999997</v>
      </c>
      <c r="F37" s="38">
        <v>99631567.640000001</v>
      </c>
      <c r="G37" s="38">
        <v>3704418.16</v>
      </c>
      <c r="H37" s="38"/>
      <c r="I37" s="38">
        <f>SUM(J37:L37)</f>
        <v>8066280.129999999</v>
      </c>
      <c r="J37" s="38">
        <v>468502.58999999997</v>
      </c>
      <c r="K37" s="5">
        <v>285380.27</v>
      </c>
      <c r="L37" s="5">
        <v>7312397.2699999986</v>
      </c>
      <c r="M37" s="38">
        <v>4372319.17</v>
      </c>
      <c r="N37" s="38">
        <f t="shared" si="3"/>
        <v>4372319.17</v>
      </c>
      <c r="O37" s="38">
        <v>1831319.68</v>
      </c>
      <c r="P37" s="38">
        <v>1199556.4500000002</v>
      </c>
      <c r="Q37" s="38">
        <v>1034992.3800000001</v>
      </c>
      <c r="R37" s="38">
        <v>78348</v>
      </c>
      <c r="S37" s="38">
        <v>0</v>
      </c>
      <c r="T37" s="38">
        <v>0</v>
      </c>
      <c r="U37" s="38">
        <v>306450.65999999997</v>
      </c>
      <c r="V37" s="38">
        <v>0</v>
      </c>
      <c r="W37" s="116"/>
      <c r="X37" s="177"/>
    </row>
    <row r="38" spans="1:24" x14ac:dyDescent="0.2">
      <c r="A38" s="41" t="s">
        <v>35</v>
      </c>
      <c r="B38" s="38">
        <f>+C38+I38+N38</f>
        <v>85669711.179999977</v>
      </c>
      <c r="C38" s="38">
        <f t="shared" si="2"/>
        <v>77405786.529999986</v>
      </c>
      <c r="D38" s="38">
        <v>1598776.7100000002</v>
      </c>
      <c r="E38" s="38">
        <v>1783239.3900000001</v>
      </c>
      <c r="F38" s="38">
        <v>70656997.429999992</v>
      </c>
      <c r="G38" s="38">
        <v>3366772.9999999995</v>
      </c>
      <c r="H38" s="38"/>
      <c r="I38" s="38">
        <f>SUM(J38:L38)</f>
        <v>5431267.7100000009</v>
      </c>
      <c r="J38" s="38">
        <v>655760.58000000007</v>
      </c>
      <c r="K38" s="5">
        <v>185343.89</v>
      </c>
      <c r="L38" s="5">
        <v>4590163.2400000012</v>
      </c>
      <c r="M38" s="38">
        <v>2832656.94</v>
      </c>
      <c r="N38" s="38">
        <f t="shared" si="3"/>
        <v>2832656.94</v>
      </c>
      <c r="O38" s="38">
        <v>1819377.48</v>
      </c>
      <c r="P38" s="38">
        <v>713413.61</v>
      </c>
      <c r="Q38" s="38">
        <v>64422.689999999995</v>
      </c>
      <c r="R38" s="38">
        <v>36492</v>
      </c>
      <c r="S38" s="38">
        <v>0</v>
      </c>
      <c r="T38" s="38">
        <v>0</v>
      </c>
      <c r="U38" s="38">
        <v>235443.16</v>
      </c>
      <c r="V38" s="38">
        <v>3901.06</v>
      </c>
      <c r="W38" s="116"/>
      <c r="X38" s="177"/>
    </row>
    <row r="39" spans="1:24" s="5" customFormat="1" x14ac:dyDescent="0.2">
      <c r="A39" s="46" t="s">
        <v>36</v>
      </c>
      <c r="B39" s="33">
        <f>+C39+I39+N39</f>
        <v>49529490.999999993</v>
      </c>
      <c r="C39" s="33">
        <f t="shared" si="2"/>
        <v>44674191.039999999</v>
      </c>
      <c r="D39" s="33">
        <v>1044612.1699999999</v>
      </c>
      <c r="E39" s="33">
        <v>6588866.9299999997</v>
      </c>
      <c r="F39" s="33">
        <v>35290716.93</v>
      </c>
      <c r="G39" s="33">
        <v>1749995.01</v>
      </c>
      <c r="H39" s="33"/>
      <c r="I39" s="33">
        <f>SUM(J39:L39)</f>
        <v>3203058.98</v>
      </c>
      <c r="J39" s="33">
        <v>163539.9</v>
      </c>
      <c r="K39" s="14">
        <v>38348.53</v>
      </c>
      <c r="L39" s="14">
        <v>3001170.55</v>
      </c>
      <c r="M39" s="33">
        <v>1652240.9800000002</v>
      </c>
      <c r="N39" s="33">
        <f t="shared" si="3"/>
        <v>1652240.9800000002</v>
      </c>
      <c r="O39" s="33">
        <v>886499.37</v>
      </c>
      <c r="P39" s="33">
        <v>654435.34000000008</v>
      </c>
      <c r="Q39" s="33">
        <v>72750.28</v>
      </c>
      <c r="R39" s="33">
        <v>28976</v>
      </c>
      <c r="S39" s="33">
        <v>32980.120000000003</v>
      </c>
      <c r="T39" s="33">
        <v>0</v>
      </c>
      <c r="U39" s="33">
        <v>5575.87</v>
      </c>
      <c r="V39" s="33">
        <v>0</v>
      </c>
      <c r="W39" s="116"/>
      <c r="X39" s="177"/>
    </row>
    <row r="40" spans="1:24" x14ac:dyDescent="0.2">
      <c r="A40" s="41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76" t="s">
        <v>215</v>
      </c>
      <c r="O40" s="38" t="s">
        <v>231</v>
      </c>
      <c r="P40" s="38"/>
      <c r="Q40" s="38"/>
      <c r="R40" s="38"/>
      <c r="S40" s="38"/>
      <c r="T40" s="38"/>
      <c r="U40" s="38"/>
      <c r="V40" s="38"/>
    </row>
    <row r="41" spans="1:24" x14ac:dyDescent="0.2">
      <c r="A41" s="41"/>
      <c r="B41" s="38"/>
      <c r="C41" s="5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6" t="s">
        <v>188</v>
      </c>
      <c r="O41" s="38" t="s">
        <v>232</v>
      </c>
      <c r="P41" s="38"/>
      <c r="Q41" s="38"/>
      <c r="R41" s="38"/>
      <c r="S41" s="38"/>
      <c r="T41" s="38"/>
      <c r="U41" s="38"/>
      <c r="V41" s="38"/>
    </row>
    <row r="42" spans="1:24" x14ac:dyDescent="0.2">
      <c r="A42" s="41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 t="s">
        <v>225</v>
      </c>
      <c r="P42" s="38"/>
      <c r="Q42" s="38"/>
      <c r="R42" s="38"/>
      <c r="S42" s="38"/>
      <c r="T42" s="38"/>
      <c r="U42" s="38"/>
      <c r="V42" s="38"/>
    </row>
    <row r="43" spans="1:24" x14ac:dyDescent="0.2">
      <c r="A43" s="154"/>
      <c r="B43" s="238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38"/>
      <c r="N43" s="155"/>
      <c r="O43" s="155"/>
      <c r="P43" s="155"/>
      <c r="Q43" s="155"/>
      <c r="R43" s="179"/>
      <c r="S43" s="179"/>
      <c r="T43" s="179"/>
      <c r="U43" s="179"/>
      <c r="V43" s="180"/>
    </row>
    <row r="45" spans="1:24" x14ac:dyDescent="0.2">
      <c r="Q45" s="30"/>
      <c r="R45" s="30"/>
      <c r="S45" s="30"/>
    </row>
  </sheetData>
  <mergeCells count="11">
    <mergeCell ref="A2:L2"/>
    <mergeCell ref="R7:U7"/>
    <mergeCell ref="N6:U6"/>
    <mergeCell ref="A4:L4"/>
    <mergeCell ref="C6:G6"/>
    <mergeCell ref="I6:L6"/>
    <mergeCell ref="N2:V2"/>
    <mergeCell ref="N4:V4"/>
    <mergeCell ref="V6:V9"/>
    <mergeCell ref="T8:T9"/>
    <mergeCell ref="G8:G9"/>
  </mergeCells>
  <phoneticPr fontId="0" type="noConversion"/>
  <printOptions horizontalCentered="1"/>
  <pageMargins left="0.25" right="0.23" top="0.87" bottom="0.82" header="0.67" footer="0.5"/>
  <pageSetup scale="78" firstPageNumber="5" fitToWidth="2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  <colBreaks count="1" manualBreakCount="1">
    <brk id="12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124"/>
  <sheetViews>
    <sheetView zoomScaleNormal="100" workbookViewId="0">
      <selection activeCell="C64" sqref="C64"/>
    </sheetView>
  </sheetViews>
  <sheetFormatPr defaultColWidth="9.140625" defaultRowHeight="12.75" x14ac:dyDescent="0.2"/>
  <cols>
    <col min="1" max="1" width="14.5703125" style="18" customWidth="1"/>
    <col min="2" max="2" width="11.7109375" style="18" customWidth="1"/>
    <col min="3" max="3" width="11.5703125" style="18" customWidth="1"/>
    <col min="4" max="4" width="12.7109375" style="18" customWidth="1"/>
    <col min="5" max="5" width="10.42578125" style="18" customWidth="1"/>
    <col min="6" max="6" width="11.5703125" style="18" bestFit="1" customWidth="1"/>
    <col min="7" max="7" width="10.28515625" style="18" customWidth="1"/>
    <col min="8" max="8" width="12" style="18" customWidth="1"/>
    <col min="9" max="9" width="10.28515625" style="18" customWidth="1"/>
    <col min="10" max="10" width="10.5703125" style="18" customWidth="1"/>
    <col min="11" max="11" width="11.5703125" style="18" customWidth="1"/>
    <col min="12" max="12" width="11.28515625" style="18" customWidth="1"/>
    <col min="13" max="13" width="13.5703125" style="18" customWidth="1"/>
    <col min="14" max="14" width="11.140625" style="18" customWidth="1"/>
    <col min="15" max="15" width="9.7109375" style="18" bestFit="1" customWidth="1"/>
    <col min="16" max="16" width="1" style="18" customWidth="1"/>
    <col min="17" max="17" width="11.28515625" style="18" customWidth="1"/>
    <col min="18" max="18" width="9.140625" style="18"/>
    <col min="19" max="19" width="12.28515625" style="18" bestFit="1" customWidth="1"/>
    <col min="20" max="16384" width="9.140625" style="18"/>
  </cols>
  <sheetData>
    <row r="1" spans="1:19" x14ac:dyDescent="0.2">
      <c r="A1" s="299" t="s">
        <v>153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</row>
    <row r="2" spans="1:19" x14ac:dyDescent="0.2">
      <c r="B2" s="47"/>
      <c r="S2" s="201"/>
    </row>
    <row r="3" spans="1:19" x14ac:dyDescent="0.2">
      <c r="A3" s="289" t="s">
        <v>258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</row>
    <row r="4" spans="1:19" ht="13.5" thickBot="1" x14ac:dyDescent="0.25">
      <c r="A4" s="86"/>
      <c r="B4" s="86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86"/>
      <c r="Q4" s="86"/>
    </row>
    <row r="5" spans="1:19" ht="13.5" thickTop="1" x14ac:dyDescent="0.2">
      <c r="A5" s="41" t="s">
        <v>37</v>
      </c>
      <c r="B5" s="41"/>
      <c r="C5" s="300" t="s">
        <v>154</v>
      </c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41"/>
      <c r="Q5" s="164" t="s">
        <v>155</v>
      </c>
    </row>
    <row r="6" spans="1:19" x14ac:dyDescent="0.2">
      <c r="A6" s="41" t="s">
        <v>38</v>
      </c>
      <c r="B6" s="164" t="s">
        <v>156</v>
      </c>
      <c r="C6" s="164"/>
      <c r="D6" s="92" t="s">
        <v>40</v>
      </c>
      <c r="E6" s="166"/>
      <c r="F6" s="166"/>
      <c r="G6" s="166"/>
      <c r="H6" s="302" t="s">
        <v>229</v>
      </c>
      <c r="I6" s="224" t="s">
        <v>3</v>
      </c>
      <c r="J6" s="301" t="s">
        <v>59</v>
      </c>
      <c r="K6" s="301"/>
      <c r="L6" s="301"/>
      <c r="M6" s="301"/>
      <c r="N6" s="93" t="s">
        <v>162</v>
      </c>
      <c r="O6" s="164"/>
      <c r="P6" s="164"/>
      <c r="Q6" s="164" t="s">
        <v>157</v>
      </c>
    </row>
    <row r="7" spans="1:19" x14ac:dyDescent="0.2">
      <c r="A7" s="46" t="s">
        <v>39</v>
      </c>
      <c r="B7" s="94" t="s">
        <v>11</v>
      </c>
      <c r="C7" s="94" t="s">
        <v>11</v>
      </c>
      <c r="D7" s="203" t="s">
        <v>206</v>
      </c>
      <c r="E7" s="202" t="s">
        <v>42</v>
      </c>
      <c r="F7" s="215" t="s">
        <v>7</v>
      </c>
      <c r="G7" s="202" t="s">
        <v>205</v>
      </c>
      <c r="H7" s="303"/>
      <c r="I7" s="94" t="s">
        <v>4</v>
      </c>
      <c r="J7" s="94" t="s">
        <v>93</v>
      </c>
      <c r="K7" s="94" t="s">
        <v>189</v>
      </c>
      <c r="L7" s="202" t="s">
        <v>190</v>
      </c>
      <c r="M7" s="94" t="s">
        <v>174</v>
      </c>
      <c r="N7" s="94" t="s">
        <v>169</v>
      </c>
      <c r="O7" s="298" t="s">
        <v>9</v>
      </c>
      <c r="P7" s="298"/>
      <c r="Q7" s="94" t="s">
        <v>158</v>
      </c>
    </row>
    <row r="8" spans="1:19" s="181" customFormat="1" x14ac:dyDescent="0.2">
      <c r="A8" s="90" t="s">
        <v>13</v>
      </c>
      <c r="B8" s="140">
        <f>SUM(B10:B37)</f>
        <v>1142676.98</v>
      </c>
      <c r="C8" s="140">
        <f t="shared" ref="C8:M8" si="0">SUM(C10:C37)</f>
        <v>1142676.98</v>
      </c>
      <c r="D8" s="140">
        <f t="shared" si="0"/>
        <v>1055663.9500000002</v>
      </c>
      <c r="E8" s="148">
        <f t="shared" si="0"/>
        <v>0</v>
      </c>
      <c r="F8" s="140">
        <f t="shared" si="0"/>
        <v>713680.13</v>
      </c>
      <c r="G8" s="140">
        <f t="shared" si="0"/>
        <v>337216.61000000004</v>
      </c>
      <c r="H8" s="140">
        <f t="shared" si="0"/>
        <v>4767.21</v>
      </c>
      <c r="I8" s="140">
        <f t="shared" si="0"/>
        <v>2180</v>
      </c>
      <c r="J8" s="140">
        <f t="shared" si="0"/>
        <v>68536.17</v>
      </c>
      <c r="K8" s="140">
        <f t="shared" si="0"/>
        <v>68536.17</v>
      </c>
      <c r="L8" s="141">
        <f t="shared" si="0"/>
        <v>0</v>
      </c>
      <c r="M8" s="140">
        <f t="shared" si="0"/>
        <v>0</v>
      </c>
      <c r="N8" s="266">
        <f>SUM(N10:N37)</f>
        <v>16296.86</v>
      </c>
      <c r="O8" s="140"/>
      <c r="P8" s="133"/>
      <c r="Q8" s="140">
        <f>SUM(Q10:Q37)</f>
        <v>0</v>
      </c>
      <c r="S8" s="182"/>
    </row>
    <row r="9" spans="1:19" x14ac:dyDescent="0.2">
      <c r="A9" s="4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83"/>
      <c r="M9" s="124"/>
      <c r="N9" s="124"/>
      <c r="O9" s="124"/>
      <c r="P9" s="124"/>
      <c r="Q9" s="124"/>
    </row>
    <row r="10" spans="1:19" x14ac:dyDescent="0.2">
      <c r="A10" s="40" t="s">
        <v>14</v>
      </c>
      <c r="B10" s="38">
        <f>SUM(C10+Q10)</f>
        <v>0</v>
      </c>
      <c r="C10" s="38">
        <f>SUM(D10)+I10+J10+N10+O10</f>
        <v>0</v>
      </c>
      <c r="D10" s="38">
        <f>SUM(E10:H10)</f>
        <v>0</v>
      </c>
      <c r="E10" s="38">
        <v>0</v>
      </c>
      <c r="F10" s="38">
        <f t="shared" ref="F10:I10" si="1">SUM(G10+U10)</f>
        <v>0</v>
      </c>
      <c r="G10" s="38">
        <f t="shared" si="1"/>
        <v>0</v>
      </c>
      <c r="H10" s="38">
        <f t="shared" si="1"/>
        <v>0</v>
      </c>
      <c r="I10" s="38">
        <f t="shared" si="1"/>
        <v>0</v>
      </c>
      <c r="J10" s="38">
        <f>SUM(K10:M10)</f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/>
      <c r="Q10" s="38">
        <v>0</v>
      </c>
    </row>
    <row r="11" spans="1:19" x14ac:dyDescent="0.2">
      <c r="A11" s="40" t="s">
        <v>15</v>
      </c>
      <c r="B11" s="38">
        <f>SUM(C11+Q11)</f>
        <v>0</v>
      </c>
      <c r="C11" s="38">
        <f>SUM(D11)+I11+J11+N11+O11</f>
        <v>0</v>
      </c>
      <c r="D11" s="38">
        <f t="shared" ref="D11:D37" si="2">SUM(E11:H11)</f>
        <v>0</v>
      </c>
      <c r="E11" s="38">
        <v>0</v>
      </c>
      <c r="F11" s="38">
        <f t="shared" ref="F11:I11" si="3">SUM(G11+U11)</f>
        <v>0</v>
      </c>
      <c r="G11" s="38">
        <f t="shared" si="3"/>
        <v>0</v>
      </c>
      <c r="H11" s="38">
        <f t="shared" si="3"/>
        <v>0</v>
      </c>
      <c r="I11" s="38">
        <f t="shared" si="3"/>
        <v>0</v>
      </c>
      <c r="J11" s="38">
        <f t="shared" ref="J11:M37" si="4">SUM(K11:M11)</f>
        <v>0</v>
      </c>
      <c r="K11" s="37">
        <v>0</v>
      </c>
      <c r="L11" s="38">
        <v>0</v>
      </c>
      <c r="M11" s="38">
        <v>0</v>
      </c>
      <c r="N11" s="38">
        <v>0</v>
      </c>
      <c r="O11" s="38">
        <v>0</v>
      </c>
      <c r="P11" s="37"/>
      <c r="Q11" s="38">
        <v>0</v>
      </c>
    </row>
    <row r="12" spans="1:19" x14ac:dyDescent="0.2">
      <c r="A12" s="40" t="s">
        <v>16</v>
      </c>
      <c r="B12" s="38">
        <f>SUM(C12+Q12)</f>
        <v>0</v>
      </c>
      <c r="C12" s="38">
        <f>SUM(D12)+I12+J12+N12+O12</f>
        <v>0</v>
      </c>
      <c r="D12" s="38">
        <f t="shared" si="2"/>
        <v>0</v>
      </c>
      <c r="E12" s="38">
        <v>0</v>
      </c>
      <c r="F12" s="38">
        <f t="shared" ref="F12:I14" si="5">SUM(G12+U12)</f>
        <v>0</v>
      </c>
      <c r="G12" s="38">
        <f t="shared" si="5"/>
        <v>0</v>
      </c>
      <c r="H12" s="38">
        <f t="shared" si="5"/>
        <v>0</v>
      </c>
      <c r="I12" s="38">
        <f t="shared" si="5"/>
        <v>0</v>
      </c>
      <c r="J12" s="38">
        <f t="shared" si="4"/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/>
      <c r="Q12" s="38">
        <v>0</v>
      </c>
    </row>
    <row r="13" spans="1:19" x14ac:dyDescent="0.2">
      <c r="A13" s="40" t="s">
        <v>159</v>
      </c>
      <c r="B13" s="38">
        <f t="shared" ref="B13:B14" si="6">SUM(C13+Q13)</f>
        <v>0</v>
      </c>
      <c r="C13" s="38">
        <f>SUM(D13)+I13+J13+N13+O13</f>
        <v>0</v>
      </c>
      <c r="D13" s="38">
        <f t="shared" si="2"/>
        <v>0</v>
      </c>
      <c r="E13" s="38">
        <v>0</v>
      </c>
      <c r="F13" s="38">
        <f t="shared" si="5"/>
        <v>0</v>
      </c>
      <c r="G13" s="38">
        <f t="shared" si="5"/>
        <v>0</v>
      </c>
      <c r="H13" s="38">
        <f t="shared" si="5"/>
        <v>0</v>
      </c>
      <c r="I13" s="38">
        <f t="shared" si="5"/>
        <v>0</v>
      </c>
      <c r="J13" s="38">
        <f t="shared" si="4"/>
        <v>0</v>
      </c>
      <c r="K13" s="241">
        <v>0</v>
      </c>
      <c r="L13" s="38">
        <v>0</v>
      </c>
      <c r="M13" s="38">
        <v>0</v>
      </c>
      <c r="N13" s="38">
        <v>0</v>
      </c>
      <c r="O13" s="38">
        <v>0</v>
      </c>
      <c r="P13" s="241"/>
      <c r="Q13" s="38">
        <v>0</v>
      </c>
    </row>
    <row r="14" spans="1:19" x14ac:dyDescent="0.2">
      <c r="A14" s="40" t="s">
        <v>18</v>
      </c>
      <c r="B14" s="38">
        <f t="shared" si="6"/>
        <v>0</v>
      </c>
      <c r="C14" s="38">
        <f>SUM(D14)+I14+J14+N14+O14</f>
        <v>0</v>
      </c>
      <c r="D14" s="38">
        <f t="shared" si="2"/>
        <v>0</v>
      </c>
      <c r="E14" s="38">
        <v>0</v>
      </c>
      <c r="F14" s="38">
        <f t="shared" si="5"/>
        <v>0</v>
      </c>
      <c r="G14" s="38">
        <f t="shared" si="5"/>
        <v>0</v>
      </c>
      <c r="H14" s="38">
        <f t="shared" si="5"/>
        <v>0</v>
      </c>
      <c r="I14" s="38">
        <f t="shared" si="5"/>
        <v>0</v>
      </c>
      <c r="J14" s="38">
        <f t="shared" si="4"/>
        <v>0</v>
      </c>
      <c r="K14" s="241">
        <v>0</v>
      </c>
      <c r="L14" s="38">
        <v>0</v>
      </c>
      <c r="M14" s="38">
        <v>0</v>
      </c>
      <c r="N14" s="38">
        <v>0</v>
      </c>
      <c r="O14" s="38">
        <v>0</v>
      </c>
      <c r="P14" s="38"/>
      <c r="Q14" s="38">
        <v>0</v>
      </c>
    </row>
    <row r="15" spans="1:19" x14ac:dyDescent="0.2">
      <c r="A15" s="40"/>
      <c r="B15" s="103"/>
      <c r="C15" s="103"/>
      <c r="D15" s="38"/>
      <c r="E15" s="103"/>
      <c r="F15" s="38"/>
      <c r="G15" s="38"/>
      <c r="H15" s="38"/>
      <c r="I15" s="38"/>
      <c r="J15" s="38"/>
      <c r="K15" s="103"/>
      <c r="L15" s="38"/>
      <c r="M15" s="38"/>
      <c r="N15" s="38"/>
      <c r="O15" s="38"/>
      <c r="P15" s="103"/>
      <c r="Q15" s="38"/>
    </row>
    <row r="16" spans="1:19" x14ac:dyDescent="0.2">
      <c r="A16" s="40" t="s">
        <v>19</v>
      </c>
      <c r="B16" s="38">
        <f t="shared" ref="B16:B37" si="7">SUM(C16+Q16)</f>
        <v>0</v>
      </c>
      <c r="C16" s="38">
        <f>SUM(D16)+I16+J16+N16+O16</f>
        <v>0</v>
      </c>
      <c r="D16" s="38">
        <f t="shared" si="2"/>
        <v>0</v>
      </c>
      <c r="E16" s="38">
        <v>0</v>
      </c>
      <c r="F16" s="38">
        <f t="shared" ref="F16:F18" si="8">SUM(G16+U16)</f>
        <v>0</v>
      </c>
      <c r="G16" s="38">
        <f t="shared" ref="G16:G18" si="9">SUM(H16+V16)</f>
        <v>0</v>
      </c>
      <c r="H16" s="38">
        <f t="shared" ref="H16:H18" si="10">SUM(I16+W16)</f>
        <v>0</v>
      </c>
      <c r="I16" s="38">
        <f t="shared" ref="I16:I18" si="11">SUM(J16+X16)</f>
        <v>0</v>
      </c>
      <c r="J16" s="38">
        <f t="shared" si="4"/>
        <v>0</v>
      </c>
      <c r="K16" s="38">
        <f t="shared" ref="K16:K18" si="12">SUM(L16:N16)</f>
        <v>0</v>
      </c>
      <c r="L16" s="38">
        <f t="shared" ref="L16:L18" si="13">SUM(M16:O16)</f>
        <v>0</v>
      </c>
      <c r="M16" s="38">
        <f t="shared" ref="M16:O18" si="14">SUM(N16:P16)</f>
        <v>0</v>
      </c>
      <c r="N16" s="38">
        <f t="shared" si="14"/>
        <v>0</v>
      </c>
      <c r="O16" s="38">
        <f t="shared" si="14"/>
        <v>0</v>
      </c>
      <c r="P16" s="38"/>
      <c r="Q16" s="38">
        <f t="shared" ref="Q16:Q18" si="15">SUM(R16:T16)</f>
        <v>0</v>
      </c>
    </row>
    <row r="17" spans="1:19" x14ac:dyDescent="0.2">
      <c r="A17" s="40" t="s">
        <v>20</v>
      </c>
      <c r="B17" s="38">
        <f t="shared" si="7"/>
        <v>0</v>
      </c>
      <c r="C17" s="38">
        <f>SUM(D17)+I17+J17+N17+O17</f>
        <v>0</v>
      </c>
      <c r="D17" s="38">
        <f t="shared" si="2"/>
        <v>0</v>
      </c>
      <c r="E17" s="38">
        <v>0</v>
      </c>
      <c r="F17" s="38">
        <f t="shared" si="8"/>
        <v>0</v>
      </c>
      <c r="G17" s="38">
        <f t="shared" si="9"/>
        <v>0</v>
      </c>
      <c r="H17" s="38">
        <f t="shared" si="10"/>
        <v>0</v>
      </c>
      <c r="I17" s="38">
        <f t="shared" si="11"/>
        <v>0</v>
      </c>
      <c r="J17" s="38">
        <f t="shared" si="4"/>
        <v>0</v>
      </c>
      <c r="K17" s="38">
        <f t="shared" si="12"/>
        <v>0</v>
      </c>
      <c r="L17" s="38">
        <f t="shared" si="13"/>
        <v>0</v>
      </c>
      <c r="M17" s="38">
        <f t="shared" si="14"/>
        <v>0</v>
      </c>
      <c r="N17" s="38">
        <f t="shared" si="14"/>
        <v>0</v>
      </c>
      <c r="O17" s="38">
        <f t="shared" si="14"/>
        <v>0</v>
      </c>
      <c r="P17" s="38"/>
      <c r="Q17" s="38">
        <f t="shared" si="15"/>
        <v>0</v>
      </c>
    </row>
    <row r="18" spans="1:19" x14ac:dyDescent="0.2">
      <c r="A18" s="40" t="s">
        <v>21</v>
      </c>
      <c r="B18" s="38">
        <f t="shared" si="7"/>
        <v>0</v>
      </c>
      <c r="C18" s="38">
        <f>SUM(D18)+I18+J18+N18+O18</f>
        <v>0</v>
      </c>
      <c r="D18" s="38">
        <f t="shared" si="2"/>
        <v>0</v>
      </c>
      <c r="E18" s="38">
        <v>0</v>
      </c>
      <c r="F18" s="38">
        <f t="shared" si="8"/>
        <v>0</v>
      </c>
      <c r="G18" s="38">
        <f t="shared" si="9"/>
        <v>0</v>
      </c>
      <c r="H18" s="38">
        <f t="shared" si="10"/>
        <v>0</v>
      </c>
      <c r="I18" s="38">
        <f t="shared" si="11"/>
        <v>0</v>
      </c>
      <c r="J18" s="38">
        <f t="shared" si="4"/>
        <v>0</v>
      </c>
      <c r="K18" s="38">
        <f t="shared" si="12"/>
        <v>0</v>
      </c>
      <c r="L18" s="38">
        <f t="shared" si="13"/>
        <v>0</v>
      </c>
      <c r="M18" s="38">
        <f t="shared" si="14"/>
        <v>0</v>
      </c>
      <c r="N18" s="38">
        <f t="shared" si="14"/>
        <v>0</v>
      </c>
      <c r="O18" s="38">
        <f t="shared" si="14"/>
        <v>0</v>
      </c>
      <c r="P18" s="38"/>
      <c r="Q18" s="38">
        <f t="shared" si="15"/>
        <v>0</v>
      </c>
    </row>
    <row r="19" spans="1:19" x14ac:dyDescent="0.2">
      <c r="A19" s="40" t="s">
        <v>22</v>
      </c>
      <c r="B19" s="38">
        <f t="shared" si="7"/>
        <v>728902.96</v>
      </c>
      <c r="C19" s="38">
        <f>SUM(D19)+I19+J19+N19+O19</f>
        <v>728902.96</v>
      </c>
      <c r="D19" s="38">
        <f t="shared" si="2"/>
        <v>671919.53</v>
      </c>
      <c r="E19" s="38">
        <v>0</v>
      </c>
      <c r="F19" s="38">
        <v>408620.25</v>
      </c>
      <c r="G19" s="38">
        <v>258532.07</v>
      </c>
      <c r="H19" s="262">
        <v>4767.21</v>
      </c>
      <c r="I19" s="38">
        <v>290</v>
      </c>
      <c r="J19" s="38">
        <f t="shared" si="4"/>
        <v>52102.490000000005</v>
      </c>
      <c r="K19" s="38">
        <v>52102.490000000005</v>
      </c>
      <c r="L19" s="38">
        <v>0</v>
      </c>
      <c r="M19" s="38">
        <v>0</v>
      </c>
      <c r="N19" s="38">
        <v>4590.9400000000005</v>
      </c>
      <c r="O19" s="38">
        <v>0</v>
      </c>
      <c r="P19" s="38"/>
      <c r="Q19" s="38">
        <v>0</v>
      </c>
    </row>
    <row r="20" spans="1:19" x14ac:dyDescent="0.2">
      <c r="A20" s="40" t="s">
        <v>23</v>
      </c>
      <c r="B20" s="38">
        <f t="shared" si="7"/>
        <v>23102.66</v>
      </c>
      <c r="C20" s="38">
        <f>SUM(D20)+I20+J20+N20+O20</f>
        <v>23102.66</v>
      </c>
      <c r="D20" s="38">
        <f t="shared" si="2"/>
        <v>22367.4</v>
      </c>
      <c r="E20" s="38">
        <v>0</v>
      </c>
      <c r="F20" s="38"/>
      <c r="G20" s="38">
        <v>22367.4</v>
      </c>
      <c r="H20" s="262"/>
      <c r="I20" s="38"/>
      <c r="J20" s="38">
        <f t="shared" si="4"/>
        <v>144.25</v>
      </c>
      <c r="K20" s="38">
        <v>144.25</v>
      </c>
      <c r="L20" s="38">
        <v>0</v>
      </c>
      <c r="M20" s="38">
        <v>0</v>
      </c>
      <c r="N20" s="38">
        <v>591.01</v>
      </c>
      <c r="O20" s="38">
        <v>0</v>
      </c>
      <c r="P20" s="38"/>
      <c r="Q20" s="38">
        <v>0</v>
      </c>
      <c r="S20" s="153"/>
    </row>
    <row r="21" spans="1:19" x14ac:dyDescent="0.2">
      <c r="A21" s="40"/>
      <c r="B21" s="103"/>
      <c r="C21" s="103"/>
      <c r="D21" s="38"/>
      <c r="E21" s="103"/>
      <c r="F21" s="38"/>
      <c r="G21" s="38"/>
      <c r="H21" s="262"/>
      <c r="I21" s="38"/>
      <c r="J21" s="38"/>
      <c r="K21" s="103"/>
      <c r="L21" s="38"/>
      <c r="M21" s="38"/>
      <c r="N21" s="38"/>
      <c r="O21" s="103"/>
      <c r="P21" s="103"/>
      <c r="Q21" s="38"/>
    </row>
    <row r="22" spans="1:19" x14ac:dyDescent="0.2">
      <c r="A22" s="40" t="s">
        <v>24</v>
      </c>
      <c r="B22" s="38">
        <f>SUM(C22+Q22)</f>
        <v>0</v>
      </c>
      <c r="C22" s="38">
        <f>SUM(D22)+I22+J22+N22+O22</f>
        <v>0</v>
      </c>
      <c r="D22" s="38">
        <f t="shared" si="2"/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f t="shared" si="4"/>
        <v>0</v>
      </c>
      <c r="K22" s="38">
        <f t="shared" si="4"/>
        <v>0</v>
      </c>
      <c r="L22" s="38">
        <f t="shared" si="4"/>
        <v>0</v>
      </c>
      <c r="M22" s="38">
        <f t="shared" si="4"/>
        <v>0</v>
      </c>
      <c r="N22" s="38">
        <f t="shared" ref="N22:N26" si="16">SUM(O22:Q22)</f>
        <v>0</v>
      </c>
      <c r="O22" s="38">
        <f t="shared" ref="O22:O26" si="17">SUM(P22:R22)</f>
        <v>0</v>
      </c>
      <c r="P22" s="38"/>
      <c r="Q22" s="38">
        <f t="shared" ref="Q22:Q31" si="18">SUM(R22:T22)</f>
        <v>0</v>
      </c>
    </row>
    <row r="23" spans="1:19" x14ac:dyDescent="0.2">
      <c r="A23" s="40" t="s">
        <v>25</v>
      </c>
      <c r="B23" s="38">
        <f t="shared" si="7"/>
        <v>0</v>
      </c>
      <c r="C23" s="38">
        <f>SUM(D23)+I23+J23+N23+O23</f>
        <v>0</v>
      </c>
      <c r="D23" s="38">
        <f t="shared" si="2"/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f t="shared" si="4"/>
        <v>0</v>
      </c>
      <c r="K23" s="38">
        <f t="shared" si="4"/>
        <v>0</v>
      </c>
      <c r="L23" s="38">
        <f t="shared" si="4"/>
        <v>0</v>
      </c>
      <c r="M23" s="38">
        <f t="shared" si="4"/>
        <v>0</v>
      </c>
      <c r="N23" s="38">
        <f t="shared" si="16"/>
        <v>0</v>
      </c>
      <c r="O23" s="38">
        <f t="shared" si="17"/>
        <v>0</v>
      </c>
      <c r="P23" s="38"/>
      <c r="Q23" s="38">
        <f t="shared" si="18"/>
        <v>0</v>
      </c>
    </row>
    <row r="24" spans="1:19" x14ac:dyDescent="0.2">
      <c r="A24" s="40" t="s">
        <v>26</v>
      </c>
      <c r="B24" s="38">
        <f t="shared" si="7"/>
        <v>0</v>
      </c>
      <c r="C24" s="38">
        <f>SUM(D24)+I24+J24+N24+O24</f>
        <v>0</v>
      </c>
      <c r="D24" s="38">
        <f t="shared" si="2"/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f t="shared" si="4"/>
        <v>0</v>
      </c>
      <c r="K24" s="38">
        <f t="shared" si="4"/>
        <v>0</v>
      </c>
      <c r="L24" s="38">
        <f t="shared" si="4"/>
        <v>0</v>
      </c>
      <c r="M24" s="38">
        <f t="shared" si="4"/>
        <v>0</v>
      </c>
      <c r="N24" s="38">
        <f t="shared" si="16"/>
        <v>0</v>
      </c>
      <c r="O24" s="38">
        <f t="shared" si="17"/>
        <v>0</v>
      </c>
      <c r="P24" s="38"/>
      <c r="Q24" s="38">
        <f t="shared" si="18"/>
        <v>0</v>
      </c>
    </row>
    <row r="25" spans="1:19" x14ac:dyDescent="0.2">
      <c r="A25" s="40" t="s">
        <v>27</v>
      </c>
      <c r="B25" s="38">
        <f t="shared" si="7"/>
        <v>0</v>
      </c>
      <c r="C25" s="38">
        <f>SUM(D25)+I25+J25+N25+O25</f>
        <v>0</v>
      </c>
      <c r="D25" s="38">
        <f t="shared" si="2"/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f t="shared" si="4"/>
        <v>0</v>
      </c>
      <c r="K25" s="38">
        <f t="shared" si="4"/>
        <v>0</v>
      </c>
      <c r="L25" s="38">
        <f t="shared" si="4"/>
        <v>0</v>
      </c>
      <c r="M25" s="38">
        <f t="shared" si="4"/>
        <v>0</v>
      </c>
      <c r="N25" s="38">
        <f t="shared" si="16"/>
        <v>0</v>
      </c>
      <c r="O25" s="38">
        <f t="shared" si="17"/>
        <v>0</v>
      </c>
      <c r="P25" s="38"/>
      <c r="Q25" s="38">
        <f t="shared" si="18"/>
        <v>0</v>
      </c>
    </row>
    <row r="26" spans="1:19" x14ac:dyDescent="0.2">
      <c r="A26" s="40" t="s">
        <v>28</v>
      </c>
      <c r="B26" s="38">
        <f t="shared" si="7"/>
        <v>0</v>
      </c>
      <c r="C26" s="38">
        <f>SUM(D26)+I26+J26+N26+O26</f>
        <v>0</v>
      </c>
      <c r="D26" s="38">
        <f t="shared" si="2"/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f t="shared" si="4"/>
        <v>0</v>
      </c>
      <c r="K26" s="38">
        <f t="shared" si="4"/>
        <v>0</v>
      </c>
      <c r="L26" s="38">
        <f t="shared" si="4"/>
        <v>0</v>
      </c>
      <c r="M26" s="38">
        <f t="shared" si="4"/>
        <v>0</v>
      </c>
      <c r="N26" s="38">
        <f t="shared" si="16"/>
        <v>0</v>
      </c>
      <c r="O26" s="38">
        <f t="shared" si="17"/>
        <v>0</v>
      </c>
      <c r="P26" s="38"/>
      <c r="Q26" s="38">
        <f t="shared" si="18"/>
        <v>0</v>
      </c>
    </row>
    <row r="27" spans="1:19" x14ac:dyDescent="0.2">
      <c r="A27" s="40"/>
      <c r="B27" s="103"/>
      <c r="C27" s="103"/>
      <c r="D27" s="38"/>
      <c r="E27" s="103"/>
      <c r="F27" s="38"/>
      <c r="G27" s="38"/>
      <c r="H27" s="38"/>
      <c r="I27" s="38"/>
      <c r="J27" s="38"/>
      <c r="K27" s="38"/>
      <c r="L27" s="38"/>
      <c r="M27" s="38"/>
      <c r="N27" s="38"/>
      <c r="O27" s="103"/>
      <c r="P27" s="103"/>
      <c r="Q27" s="38"/>
    </row>
    <row r="28" spans="1:19" x14ac:dyDescent="0.2">
      <c r="A28" s="40" t="s">
        <v>146</v>
      </c>
      <c r="B28" s="38">
        <f t="shared" si="7"/>
        <v>0</v>
      </c>
      <c r="C28" s="38">
        <f>SUM(D28)+I28+J28+N28+O28</f>
        <v>0</v>
      </c>
      <c r="D28" s="38">
        <f t="shared" si="2"/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f t="shared" si="4"/>
        <v>0</v>
      </c>
      <c r="K28" s="38">
        <f t="shared" si="4"/>
        <v>0</v>
      </c>
      <c r="L28" s="38">
        <f t="shared" si="4"/>
        <v>0</v>
      </c>
      <c r="M28" s="38">
        <f t="shared" si="4"/>
        <v>0</v>
      </c>
      <c r="N28" s="38">
        <f t="shared" ref="N28:N30" si="19">SUM(O28:Q28)</f>
        <v>0</v>
      </c>
      <c r="O28" s="38">
        <f t="shared" ref="O28:O30" si="20">SUM(P28:R28)</f>
        <v>0</v>
      </c>
      <c r="P28" s="38"/>
      <c r="Q28" s="38">
        <f t="shared" si="18"/>
        <v>0</v>
      </c>
      <c r="S28" s="91"/>
    </row>
    <row r="29" spans="1:19" x14ac:dyDescent="0.2">
      <c r="A29" s="40" t="s">
        <v>29</v>
      </c>
      <c r="B29" s="38">
        <f t="shared" si="7"/>
        <v>0</v>
      </c>
      <c r="C29" s="38">
        <f>SUM(D29)+I29+J29+N29+O29</f>
        <v>0</v>
      </c>
      <c r="D29" s="38">
        <f t="shared" si="2"/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f t="shared" si="4"/>
        <v>0</v>
      </c>
      <c r="K29" s="38">
        <f t="shared" si="4"/>
        <v>0</v>
      </c>
      <c r="L29" s="38">
        <f t="shared" si="4"/>
        <v>0</v>
      </c>
      <c r="M29" s="38">
        <f t="shared" si="4"/>
        <v>0</v>
      </c>
      <c r="N29" s="38">
        <f t="shared" si="19"/>
        <v>0</v>
      </c>
      <c r="O29" s="38">
        <f t="shared" si="20"/>
        <v>0</v>
      </c>
      <c r="P29" s="38"/>
      <c r="Q29" s="38">
        <f t="shared" si="18"/>
        <v>0</v>
      </c>
    </row>
    <row r="30" spans="1:19" x14ac:dyDescent="0.2">
      <c r="A30" s="40" t="s">
        <v>30</v>
      </c>
      <c r="B30" s="38">
        <f t="shared" si="7"/>
        <v>0</v>
      </c>
      <c r="C30" s="38">
        <f>SUM(D30)+I30+J30+N30+O30</f>
        <v>0</v>
      </c>
      <c r="D30" s="38">
        <f t="shared" si="2"/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f t="shared" si="4"/>
        <v>0</v>
      </c>
      <c r="K30" s="38">
        <f t="shared" si="4"/>
        <v>0</v>
      </c>
      <c r="L30" s="38">
        <f t="shared" si="4"/>
        <v>0</v>
      </c>
      <c r="M30" s="38">
        <f t="shared" si="4"/>
        <v>0</v>
      </c>
      <c r="N30" s="38">
        <f t="shared" si="19"/>
        <v>0</v>
      </c>
      <c r="O30" s="38">
        <f t="shared" si="20"/>
        <v>0</v>
      </c>
      <c r="P30" s="38"/>
      <c r="Q30" s="38">
        <f t="shared" si="18"/>
        <v>0</v>
      </c>
    </row>
    <row r="31" spans="1:19" x14ac:dyDescent="0.2">
      <c r="A31" s="40" t="s">
        <v>31</v>
      </c>
      <c r="B31" s="38">
        <f t="shared" si="7"/>
        <v>0</v>
      </c>
      <c r="C31" s="38">
        <f>SUM(D31)+I31+J31+N31+O31</f>
        <v>0</v>
      </c>
      <c r="D31" s="38">
        <f t="shared" si="2"/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f t="shared" si="4"/>
        <v>0</v>
      </c>
      <c r="K31" s="38">
        <f t="shared" si="4"/>
        <v>0</v>
      </c>
      <c r="L31" s="38">
        <f t="shared" si="4"/>
        <v>0</v>
      </c>
      <c r="M31" s="38">
        <f t="shared" si="4"/>
        <v>0</v>
      </c>
      <c r="N31" s="38"/>
      <c r="O31" s="38"/>
      <c r="P31" s="38"/>
      <c r="Q31" s="38">
        <f t="shared" si="18"/>
        <v>0</v>
      </c>
    </row>
    <row r="32" spans="1:19" s="91" customFormat="1" x14ac:dyDescent="0.2">
      <c r="A32" s="40" t="s">
        <v>32</v>
      </c>
      <c r="B32" s="38">
        <f t="shared" si="7"/>
        <v>150079.25</v>
      </c>
      <c r="C32" s="38">
        <f>SUM(D32)+I32+J32+N32+O32</f>
        <v>150079.25</v>
      </c>
      <c r="D32" s="38">
        <f t="shared" si="2"/>
        <v>132046.63</v>
      </c>
      <c r="E32" s="38">
        <v>0</v>
      </c>
      <c r="F32" s="38">
        <v>132046.63</v>
      </c>
      <c r="G32" s="38">
        <v>0</v>
      </c>
      <c r="H32" s="262">
        <v>0</v>
      </c>
      <c r="I32" s="38">
        <v>1890</v>
      </c>
      <c r="J32" s="38">
        <f t="shared" si="4"/>
        <v>9044</v>
      </c>
      <c r="K32" s="38">
        <v>9044</v>
      </c>
      <c r="L32" s="38">
        <v>0</v>
      </c>
      <c r="M32" s="38">
        <v>0</v>
      </c>
      <c r="N32" s="38">
        <v>7098.62</v>
      </c>
      <c r="O32" s="38"/>
      <c r="P32" s="38"/>
      <c r="Q32" s="38">
        <v>0</v>
      </c>
    </row>
    <row r="33" spans="1:21" x14ac:dyDescent="0.2">
      <c r="A33" s="40"/>
      <c r="B33" s="103"/>
      <c r="C33" s="103"/>
      <c r="D33" s="38"/>
      <c r="E33" s="103"/>
      <c r="F33" s="38"/>
      <c r="G33" s="38"/>
      <c r="H33" s="262"/>
      <c r="I33" s="38"/>
      <c r="J33" s="38"/>
      <c r="K33" s="38"/>
      <c r="L33" s="38"/>
      <c r="M33" s="38"/>
      <c r="N33" s="38"/>
      <c r="O33" s="38"/>
      <c r="P33" s="103"/>
      <c r="Q33" s="38"/>
    </row>
    <row r="34" spans="1:21" x14ac:dyDescent="0.2">
      <c r="A34" s="40" t="s">
        <v>33</v>
      </c>
      <c r="B34" s="38">
        <f t="shared" si="7"/>
        <v>56317.14</v>
      </c>
      <c r="C34" s="38">
        <f>SUM(D34)+I34+J34+N34+O34</f>
        <v>56317.14</v>
      </c>
      <c r="D34" s="38">
        <f t="shared" si="2"/>
        <v>56317.14</v>
      </c>
      <c r="E34" s="38">
        <v>0</v>
      </c>
      <c r="F34" s="38">
        <v>0</v>
      </c>
      <c r="G34" s="38">
        <v>56317.14</v>
      </c>
      <c r="H34" s="262">
        <v>0</v>
      </c>
      <c r="I34" s="38">
        <v>0</v>
      </c>
      <c r="J34" s="38">
        <f t="shared" si="4"/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/>
      <c r="Q34" s="38">
        <v>0</v>
      </c>
    </row>
    <row r="35" spans="1:21" x14ac:dyDescent="0.2">
      <c r="A35" s="40" t="s">
        <v>34</v>
      </c>
      <c r="B35" s="38">
        <f t="shared" si="7"/>
        <v>0</v>
      </c>
      <c r="C35" s="38">
        <f>SUM(D35)+I35+J35+N35+O35</f>
        <v>0</v>
      </c>
      <c r="D35" s="38">
        <f t="shared" si="2"/>
        <v>0</v>
      </c>
      <c r="E35" s="38">
        <v>0</v>
      </c>
      <c r="F35" s="38">
        <v>0</v>
      </c>
      <c r="G35" s="38">
        <v>0</v>
      </c>
      <c r="H35" s="262">
        <v>0</v>
      </c>
      <c r="I35" s="38">
        <v>0</v>
      </c>
      <c r="J35" s="38">
        <f t="shared" si="4"/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/>
      <c r="Q35" s="38">
        <v>0</v>
      </c>
    </row>
    <row r="36" spans="1:21" x14ac:dyDescent="0.2">
      <c r="A36" s="40" t="s">
        <v>35</v>
      </c>
      <c r="B36" s="38">
        <f t="shared" si="7"/>
        <v>0</v>
      </c>
      <c r="C36" s="38">
        <f>SUM(D36)+I36+J36+N36+O36</f>
        <v>0</v>
      </c>
      <c r="D36" s="38">
        <f t="shared" si="2"/>
        <v>0</v>
      </c>
      <c r="E36" s="38">
        <v>0</v>
      </c>
      <c r="F36" s="38">
        <v>0</v>
      </c>
      <c r="G36" s="38">
        <v>0</v>
      </c>
      <c r="H36" s="262">
        <v>0</v>
      </c>
      <c r="I36" s="38">
        <v>0</v>
      </c>
      <c r="J36" s="38">
        <f t="shared" si="4"/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/>
      <c r="Q36" s="38">
        <v>0</v>
      </c>
    </row>
    <row r="37" spans="1:21" x14ac:dyDescent="0.2">
      <c r="A37" s="185" t="s">
        <v>36</v>
      </c>
      <c r="B37" s="33">
        <f t="shared" si="7"/>
        <v>184274.97</v>
      </c>
      <c r="C37" s="33">
        <f>SUM(D37)+I37+J37+N37+O37</f>
        <v>184274.97</v>
      </c>
      <c r="D37" s="33">
        <f t="shared" si="2"/>
        <v>173013.25</v>
      </c>
      <c r="E37" s="33">
        <v>0</v>
      </c>
      <c r="F37" s="33">
        <v>173013.25</v>
      </c>
      <c r="G37" s="33">
        <v>0</v>
      </c>
      <c r="H37" s="33">
        <v>0</v>
      </c>
      <c r="I37" s="33">
        <v>0</v>
      </c>
      <c r="J37" s="33">
        <f t="shared" si="4"/>
        <v>7245.4299999999994</v>
      </c>
      <c r="K37" s="33">
        <v>7245.4299999999994</v>
      </c>
      <c r="L37" s="33">
        <v>0</v>
      </c>
      <c r="M37" s="33">
        <v>0</v>
      </c>
      <c r="N37" s="33">
        <v>4016.2900000000004</v>
      </c>
      <c r="O37" s="33">
        <v>0</v>
      </c>
      <c r="P37" s="33"/>
      <c r="Q37" s="33">
        <v>0</v>
      </c>
    </row>
    <row r="39" spans="1:21" x14ac:dyDescent="0.2">
      <c r="A39" s="18" t="s">
        <v>160</v>
      </c>
    </row>
    <row r="40" spans="1:21" x14ac:dyDescent="0.2">
      <c r="A40" s="18" t="s">
        <v>243</v>
      </c>
    </row>
    <row r="43" spans="1:21" x14ac:dyDescent="0.2">
      <c r="F43" s="156"/>
      <c r="H43" s="156"/>
      <c r="I43" s="156"/>
      <c r="M43" s="156"/>
      <c r="N43" s="156"/>
      <c r="O43" s="156"/>
      <c r="P43" s="156"/>
      <c r="Q43" s="156"/>
      <c r="R43" s="156"/>
      <c r="S43" s="156"/>
      <c r="T43" s="156"/>
      <c r="U43" s="156"/>
    </row>
    <row r="44" spans="1:21" x14ac:dyDescent="0.2">
      <c r="C44" s="184"/>
      <c r="F44" s="156"/>
      <c r="G44" s="156"/>
      <c r="H44" s="156"/>
      <c r="I44" s="156"/>
      <c r="K44" s="156"/>
      <c r="M44" s="156"/>
      <c r="N44" s="156"/>
      <c r="O44" s="156"/>
      <c r="P44" s="156"/>
      <c r="Q44" s="156"/>
      <c r="R44" s="156"/>
      <c r="S44" s="156"/>
      <c r="T44" s="156"/>
      <c r="U44" s="156"/>
    </row>
    <row r="45" spans="1:21" x14ac:dyDescent="0.2">
      <c r="C45" s="184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</row>
    <row r="46" spans="1:21" x14ac:dyDescent="0.2">
      <c r="C46" s="184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P46" s="156"/>
      <c r="Q46" s="156"/>
      <c r="R46" s="156"/>
      <c r="S46" s="156"/>
      <c r="T46" s="156"/>
      <c r="U46" s="156"/>
    </row>
    <row r="47" spans="1:21" x14ac:dyDescent="0.2">
      <c r="C47" s="184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P47" s="156"/>
      <c r="Q47" s="156"/>
      <c r="R47" s="156"/>
      <c r="S47" s="156"/>
      <c r="T47" s="156"/>
      <c r="U47" s="156"/>
    </row>
    <row r="48" spans="1:21" x14ac:dyDescent="0.2">
      <c r="C48" s="184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P48" s="156"/>
      <c r="Q48" s="156"/>
      <c r="R48" s="156"/>
      <c r="S48" s="156"/>
      <c r="T48" s="156"/>
      <c r="U48" s="156"/>
    </row>
    <row r="49" spans="3:21" x14ac:dyDescent="0.2">
      <c r="C49" s="184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O49" s="156"/>
      <c r="P49" s="156"/>
      <c r="Q49" s="156"/>
      <c r="R49" s="156"/>
      <c r="S49" s="156"/>
      <c r="T49" s="156"/>
      <c r="U49" s="156"/>
    </row>
    <row r="50" spans="3:21" x14ac:dyDescent="0.2">
      <c r="C50" s="184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P50" s="156"/>
      <c r="Q50" s="156"/>
      <c r="R50" s="156"/>
      <c r="S50" s="156"/>
      <c r="T50" s="156"/>
      <c r="U50" s="156"/>
    </row>
    <row r="51" spans="3:21" x14ac:dyDescent="0.2">
      <c r="C51" s="184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P51" s="156"/>
      <c r="Q51" s="156"/>
      <c r="R51" s="156"/>
      <c r="S51" s="156"/>
      <c r="T51" s="156"/>
      <c r="U51" s="156"/>
    </row>
    <row r="52" spans="3:21" x14ac:dyDescent="0.2">
      <c r="C52" s="184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P52" s="156"/>
      <c r="Q52" s="156"/>
      <c r="R52" s="156"/>
      <c r="S52" s="156"/>
      <c r="T52" s="156"/>
      <c r="U52" s="156"/>
    </row>
    <row r="53" spans="3:21" x14ac:dyDescent="0.2">
      <c r="C53" s="184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P53" s="156"/>
      <c r="Q53" s="156"/>
      <c r="R53" s="156"/>
      <c r="S53" s="156"/>
      <c r="T53" s="156"/>
      <c r="U53" s="156"/>
    </row>
    <row r="54" spans="3:21" x14ac:dyDescent="0.2">
      <c r="C54" s="184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O54" s="156"/>
      <c r="P54" s="156"/>
      <c r="Q54" s="156"/>
      <c r="R54" s="156"/>
      <c r="S54" s="156"/>
      <c r="T54" s="156"/>
      <c r="U54" s="156"/>
    </row>
    <row r="55" spans="3:21" x14ac:dyDescent="0.2">
      <c r="C55" s="184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O55" s="156"/>
      <c r="P55" s="156"/>
      <c r="Q55" s="156"/>
      <c r="R55" s="156"/>
      <c r="S55" s="156"/>
      <c r="T55" s="156"/>
      <c r="U55" s="156"/>
    </row>
    <row r="56" spans="3:21" x14ac:dyDescent="0.2">
      <c r="C56" s="184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P56" s="156"/>
      <c r="Q56" s="156"/>
      <c r="R56" s="156"/>
      <c r="S56" s="156"/>
      <c r="T56" s="156"/>
      <c r="U56" s="156"/>
    </row>
    <row r="57" spans="3:21" x14ac:dyDescent="0.2">
      <c r="C57" s="184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P57" s="156"/>
      <c r="Q57" s="156"/>
      <c r="R57" s="156"/>
      <c r="S57" s="156"/>
      <c r="T57" s="156"/>
      <c r="U57" s="156"/>
    </row>
    <row r="58" spans="3:21" x14ac:dyDescent="0.2">
      <c r="C58" s="184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P58" s="156"/>
      <c r="Q58" s="156"/>
      <c r="R58" s="156"/>
      <c r="S58" s="156"/>
      <c r="T58" s="156"/>
      <c r="U58" s="156"/>
    </row>
    <row r="59" spans="3:21" x14ac:dyDescent="0.2">
      <c r="C59" s="184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P59" s="156"/>
      <c r="Q59" s="156"/>
      <c r="R59" s="156"/>
      <c r="S59" s="156"/>
      <c r="T59" s="156"/>
      <c r="U59" s="156"/>
    </row>
    <row r="60" spans="3:21" x14ac:dyDescent="0.2">
      <c r="C60" s="184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</row>
    <row r="61" spans="3:21" x14ac:dyDescent="0.2">
      <c r="C61" s="184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</row>
    <row r="62" spans="3:21" x14ac:dyDescent="0.2">
      <c r="C62" s="184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</row>
    <row r="63" spans="3:21" x14ac:dyDescent="0.2">
      <c r="C63" s="184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</row>
    <row r="64" spans="3:21" x14ac:dyDescent="0.2">
      <c r="C64" s="184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</row>
    <row r="65" spans="3:21" x14ac:dyDescent="0.2">
      <c r="C65" s="184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P65" s="156"/>
      <c r="Q65" s="156"/>
      <c r="R65" s="156"/>
      <c r="S65" s="156"/>
      <c r="T65" s="156"/>
      <c r="U65" s="156"/>
    </row>
    <row r="66" spans="3:21" x14ac:dyDescent="0.2">
      <c r="C66" s="184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</row>
    <row r="67" spans="3:21" x14ac:dyDescent="0.2">
      <c r="C67" s="184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</row>
    <row r="68" spans="3:21" x14ac:dyDescent="0.2">
      <c r="C68" s="184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P68" s="156"/>
      <c r="Q68" s="156"/>
      <c r="R68" s="156"/>
      <c r="S68" s="156"/>
      <c r="T68" s="156"/>
      <c r="U68" s="156"/>
    </row>
    <row r="69" spans="3:21" x14ac:dyDescent="0.2">
      <c r="C69" s="184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</row>
    <row r="70" spans="3:21" x14ac:dyDescent="0.2">
      <c r="C70" s="184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</row>
    <row r="71" spans="3:21" x14ac:dyDescent="0.2">
      <c r="C71" s="184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</row>
    <row r="72" spans="3:21" x14ac:dyDescent="0.2">
      <c r="C72" s="184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</row>
    <row r="73" spans="3:21" x14ac:dyDescent="0.2"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</row>
    <row r="74" spans="3:21" x14ac:dyDescent="0.2"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O74" s="156"/>
      <c r="P74" s="156"/>
      <c r="Q74" s="156"/>
      <c r="R74" s="156"/>
      <c r="S74" s="156"/>
      <c r="T74" s="156"/>
      <c r="U74" s="156"/>
    </row>
    <row r="75" spans="3:21" x14ac:dyDescent="0.2"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</row>
    <row r="76" spans="3:21" x14ac:dyDescent="0.2"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</row>
    <row r="77" spans="3:21" x14ac:dyDescent="0.2"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</row>
    <row r="78" spans="3:21" x14ac:dyDescent="0.2"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</row>
    <row r="79" spans="3:21" x14ac:dyDescent="0.2"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</row>
    <row r="80" spans="3:21" x14ac:dyDescent="0.2"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</row>
    <row r="81" spans="3:21" x14ac:dyDescent="0.2"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</row>
    <row r="82" spans="3:21" x14ac:dyDescent="0.2"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</row>
    <row r="83" spans="3:21" x14ac:dyDescent="0.2"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</row>
    <row r="84" spans="3:21" x14ac:dyDescent="0.2">
      <c r="D84" s="156"/>
      <c r="E84" s="156"/>
      <c r="F84" s="156"/>
      <c r="G84" s="156"/>
      <c r="H84" s="156"/>
      <c r="I84" s="156"/>
      <c r="J84" s="156"/>
      <c r="K84" s="156"/>
      <c r="L84" s="156"/>
      <c r="N84" s="156"/>
      <c r="O84" s="156"/>
      <c r="P84" s="156"/>
      <c r="Q84" s="156"/>
      <c r="R84" s="156"/>
      <c r="S84" s="156"/>
      <c r="T84" s="156"/>
      <c r="U84" s="156"/>
    </row>
    <row r="85" spans="3:21" x14ac:dyDescent="0.2">
      <c r="C85" s="184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</row>
    <row r="86" spans="3:21" x14ac:dyDescent="0.2">
      <c r="C86" s="184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</row>
    <row r="87" spans="3:21" x14ac:dyDescent="0.2">
      <c r="C87" s="184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</row>
    <row r="88" spans="3:21" x14ac:dyDescent="0.2">
      <c r="C88" s="184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</row>
    <row r="89" spans="3:21" x14ac:dyDescent="0.2">
      <c r="C89" s="184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</row>
    <row r="90" spans="3:21" x14ac:dyDescent="0.2">
      <c r="C90" s="184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</row>
    <row r="91" spans="3:21" x14ac:dyDescent="0.2"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</row>
    <row r="92" spans="3:21" x14ac:dyDescent="0.2"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</row>
    <row r="93" spans="3:21" x14ac:dyDescent="0.2"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</row>
    <row r="94" spans="3:21" x14ac:dyDescent="0.2">
      <c r="C94" s="184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</row>
    <row r="95" spans="3:21" x14ac:dyDescent="0.2">
      <c r="C95" s="184"/>
      <c r="F95" s="156"/>
      <c r="G95" s="156"/>
      <c r="H95" s="156"/>
      <c r="I95" s="156"/>
      <c r="K95" s="156"/>
      <c r="M95" s="156"/>
      <c r="N95" s="156"/>
    </row>
    <row r="96" spans="3:21" x14ac:dyDescent="0.2">
      <c r="C96" s="184"/>
      <c r="F96" s="156"/>
      <c r="G96" s="156"/>
      <c r="H96" s="156"/>
      <c r="I96" s="156"/>
      <c r="K96" s="156"/>
      <c r="M96" s="156"/>
      <c r="N96" s="156"/>
    </row>
    <row r="97" spans="3:14" x14ac:dyDescent="0.2">
      <c r="C97" s="184"/>
      <c r="F97" s="156"/>
      <c r="G97" s="156"/>
      <c r="H97" s="156"/>
      <c r="I97" s="156"/>
      <c r="K97" s="156"/>
      <c r="M97" s="156"/>
      <c r="N97" s="156"/>
    </row>
    <row r="98" spans="3:14" x14ac:dyDescent="0.2">
      <c r="C98" s="184"/>
      <c r="F98" s="156"/>
      <c r="G98" s="156"/>
      <c r="H98" s="156"/>
      <c r="I98" s="156"/>
      <c r="K98" s="156"/>
      <c r="M98" s="156"/>
      <c r="N98" s="156"/>
    </row>
    <row r="99" spans="3:14" x14ac:dyDescent="0.2">
      <c r="F99" s="156"/>
      <c r="G99" s="156"/>
      <c r="H99" s="156"/>
      <c r="I99" s="156"/>
      <c r="K99" s="156"/>
      <c r="M99" s="156"/>
      <c r="N99" s="156"/>
    </row>
    <row r="100" spans="3:14" x14ac:dyDescent="0.2">
      <c r="C100" s="184"/>
      <c r="F100" s="156"/>
      <c r="G100" s="156"/>
      <c r="H100" s="156"/>
      <c r="I100" s="156"/>
      <c r="K100" s="156"/>
      <c r="M100" s="156"/>
      <c r="N100" s="156"/>
    </row>
    <row r="101" spans="3:14" x14ac:dyDescent="0.2">
      <c r="C101" s="184"/>
      <c r="F101" s="156"/>
      <c r="G101" s="156"/>
      <c r="H101" s="156"/>
      <c r="I101" s="156"/>
      <c r="K101" s="156"/>
      <c r="M101" s="156"/>
      <c r="N101" s="156"/>
    </row>
    <row r="102" spans="3:14" x14ac:dyDescent="0.2">
      <c r="C102" s="184"/>
      <c r="F102" s="156"/>
      <c r="G102" s="156"/>
      <c r="H102" s="156"/>
      <c r="I102" s="156"/>
      <c r="K102" s="156"/>
      <c r="M102" s="156"/>
      <c r="N102" s="156"/>
    </row>
    <row r="103" spans="3:14" x14ac:dyDescent="0.2">
      <c r="F103" s="156"/>
      <c r="G103" s="156"/>
      <c r="H103" s="156"/>
      <c r="I103" s="156"/>
      <c r="K103" s="156"/>
      <c r="M103" s="156"/>
      <c r="N103" s="156"/>
    </row>
    <row r="104" spans="3:14" x14ac:dyDescent="0.2">
      <c r="F104" s="156"/>
      <c r="G104" s="156"/>
      <c r="H104" s="156"/>
      <c r="I104" s="156"/>
      <c r="K104" s="156"/>
      <c r="M104" s="156"/>
      <c r="N104" s="156"/>
    </row>
    <row r="105" spans="3:14" x14ac:dyDescent="0.2">
      <c r="M105" s="156"/>
      <c r="N105" s="156"/>
    </row>
    <row r="106" spans="3:14" x14ac:dyDescent="0.2">
      <c r="F106" s="156"/>
      <c r="G106" s="156"/>
      <c r="H106" s="156"/>
      <c r="I106" s="156"/>
      <c r="K106" s="156"/>
      <c r="M106" s="156"/>
      <c r="N106" s="156"/>
    </row>
    <row r="107" spans="3:14" x14ac:dyDescent="0.2"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</row>
    <row r="108" spans="3:14" x14ac:dyDescent="0.2"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</row>
    <row r="109" spans="3:14" x14ac:dyDescent="0.2">
      <c r="F109" s="156"/>
      <c r="G109" s="156"/>
      <c r="H109" s="156"/>
      <c r="I109" s="156"/>
      <c r="K109" s="156"/>
      <c r="M109" s="156"/>
    </row>
    <row r="110" spans="3:14" x14ac:dyDescent="0.2"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</row>
    <row r="111" spans="3:14" x14ac:dyDescent="0.2"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</row>
    <row r="112" spans="3:14" x14ac:dyDescent="0.2"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</row>
    <row r="113" spans="4:13" x14ac:dyDescent="0.2"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</row>
    <row r="114" spans="4:13" x14ac:dyDescent="0.2"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</row>
    <row r="115" spans="4:13" x14ac:dyDescent="0.2"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</row>
    <row r="116" spans="4:13" x14ac:dyDescent="0.2"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</row>
    <row r="117" spans="4:13" x14ac:dyDescent="0.2"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</row>
    <row r="118" spans="4:13" x14ac:dyDescent="0.2"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</row>
    <row r="119" spans="4:13" x14ac:dyDescent="0.2"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4:13" x14ac:dyDescent="0.2">
      <c r="D120" s="156"/>
      <c r="E120" s="156"/>
      <c r="F120" s="156"/>
      <c r="G120" s="156"/>
      <c r="H120" s="156"/>
      <c r="I120" s="156"/>
      <c r="J120" s="156"/>
      <c r="K120" s="156"/>
      <c r="L120" s="156"/>
    </row>
    <row r="121" spans="4:13" x14ac:dyDescent="0.2">
      <c r="D121" s="156"/>
      <c r="E121" s="156"/>
      <c r="F121" s="156"/>
      <c r="G121" s="156"/>
      <c r="H121" s="156"/>
      <c r="I121" s="156"/>
      <c r="J121" s="156"/>
      <c r="K121" s="156"/>
      <c r="L121" s="156"/>
    </row>
    <row r="122" spans="4:13" x14ac:dyDescent="0.2">
      <c r="D122" s="156"/>
      <c r="E122" s="156"/>
      <c r="F122" s="156"/>
      <c r="G122" s="156"/>
      <c r="H122" s="156"/>
      <c r="I122" s="156"/>
      <c r="J122" s="156"/>
      <c r="K122" s="156"/>
      <c r="L122" s="156"/>
    </row>
    <row r="123" spans="4:13" x14ac:dyDescent="0.2">
      <c r="D123" s="156"/>
      <c r="E123" s="156"/>
      <c r="F123" s="156"/>
      <c r="G123" s="156"/>
      <c r="H123" s="156"/>
      <c r="I123" s="156"/>
      <c r="J123" s="156"/>
      <c r="K123" s="156"/>
      <c r="L123" s="156"/>
    </row>
    <row r="124" spans="4:13" x14ac:dyDescent="0.2">
      <c r="D124" s="156"/>
      <c r="E124" s="156"/>
      <c r="F124" s="156"/>
      <c r="G124" s="156"/>
      <c r="H124" s="156"/>
      <c r="I124" s="156"/>
      <c r="J124" s="156"/>
      <c r="K124" s="156"/>
      <c r="L124" s="156"/>
    </row>
  </sheetData>
  <mergeCells count="6">
    <mergeCell ref="O7:P7"/>
    <mergeCell ref="A1:Q1"/>
    <mergeCell ref="A3:Q3"/>
    <mergeCell ref="C5:O5"/>
    <mergeCell ref="J6:M6"/>
    <mergeCell ref="H6:H7"/>
  </mergeCells>
  <phoneticPr fontId="0" type="noConversion"/>
  <printOptions horizontalCentered="1"/>
  <pageMargins left="0.25" right="0.23" top="0.87" bottom="0.82" header="0.67" footer="0.5"/>
  <pageSetup scale="70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408"/>
  <sheetViews>
    <sheetView topLeftCell="D1" zoomScaleNormal="100" workbookViewId="0">
      <selection activeCell="B9" sqref="B9"/>
    </sheetView>
  </sheetViews>
  <sheetFormatPr defaultColWidth="9.140625" defaultRowHeight="12.75" x14ac:dyDescent="0.2"/>
  <cols>
    <col min="1" max="1" width="13.85546875" style="18" customWidth="1"/>
    <col min="2" max="2" width="15.140625" style="4" customWidth="1"/>
    <col min="3" max="3" width="15" style="4" bestFit="1" customWidth="1"/>
    <col min="4" max="4" width="12.28515625" style="4" bestFit="1" customWidth="1"/>
    <col min="5" max="6" width="13.42578125" style="4" bestFit="1" customWidth="1"/>
    <col min="7" max="7" width="13.42578125" style="4" customWidth="1"/>
    <col min="8" max="8" width="12.28515625" style="4" bestFit="1" customWidth="1"/>
    <col min="9" max="9" width="12.85546875" style="4" bestFit="1" customWidth="1"/>
    <col min="10" max="10" width="9.7109375" style="4" bestFit="1" customWidth="1"/>
    <col min="11" max="11" width="8.7109375" style="4" bestFit="1" customWidth="1"/>
    <col min="12" max="12" width="12" style="4" customWidth="1"/>
    <col min="13" max="13" width="11.28515625" style="4" bestFit="1" customWidth="1"/>
    <col min="14" max="14" width="11" style="4" bestFit="1" customWidth="1"/>
    <col min="15" max="15" width="11.28515625" style="4" bestFit="1" customWidth="1"/>
    <col min="16" max="16" width="13.28515625" style="4" customWidth="1"/>
    <col min="17" max="17" width="6.7109375" style="4" bestFit="1" customWidth="1"/>
    <col min="18" max="18" width="4.140625" style="18" customWidth="1"/>
    <col min="19" max="19" width="22.42578125" style="18" bestFit="1" customWidth="1"/>
    <col min="20" max="20" width="3.5703125" style="18" customWidth="1"/>
    <col min="21" max="21" width="9.140625" style="18"/>
    <col min="22" max="22" width="18.5703125" style="18" customWidth="1"/>
    <col min="23" max="25" width="9.140625" style="18"/>
    <col min="26" max="26" width="11.85546875" style="18" customWidth="1"/>
    <col min="27" max="27" width="15" style="18" bestFit="1" customWidth="1"/>
    <col min="28" max="16384" width="9.140625" style="18"/>
  </cols>
  <sheetData>
    <row r="1" spans="1:41" x14ac:dyDescent="0.2">
      <c r="A1" s="299" t="s">
        <v>133</v>
      </c>
      <c r="B1" s="299"/>
      <c r="C1" s="299"/>
      <c r="D1" s="299"/>
      <c r="E1" s="299"/>
      <c r="F1" s="299"/>
      <c r="G1" s="299"/>
      <c r="H1" s="299"/>
      <c r="I1" s="299" t="s">
        <v>226</v>
      </c>
      <c r="J1" s="299"/>
      <c r="K1" s="299"/>
      <c r="L1" s="299"/>
      <c r="M1" s="299"/>
      <c r="N1" s="299"/>
      <c r="O1" s="299"/>
      <c r="P1" s="299"/>
      <c r="Q1" s="299"/>
    </row>
    <row r="2" spans="1:41" x14ac:dyDescent="0.2">
      <c r="C2" s="5"/>
    </row>
    <row r="3" spans="1:41" x14ac:dyDescent="0.2">
      <c r="A3" s="299" t="s">
        <v>259</v>
      </c>
      <c r="B3" s="299"/>
      <c r="C3" s="299"/>
      <c r="D3" s="299"/>
      <c r="E3" s="299"/>
      <c r="F3" s="299"/>
      <c r="G3" s="299"/>
      <c r="H3" s="299"/>
      <c r="I3" s="299" t="s">
        <v>259</v>
      </c>
      <c r="J3" s="299"/>
      <c r="K3" s="299"/>
      <c r="L3" s="299"/>
      <c r="M3" s="299"/>
      <c r="N3" s="299"/>
      <c r="O3" s="299"/>
      <c r="P3" s="299"/>
      <c r="Q3" s="299"/>
    </row>
    <row r="4" spans="1:41" ht="13.5" thickBot="1" x14ac:dyDescent="0.25">
      <c r="A4" s="3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186"/>
      <c r="V4" s="186"/>
    </row>
    <row r="5" spans="1:41" ht="13.5" thickTop="1" x14ac:dyDescent="0.2">
      <c r="A5" s="30"/>
      <c r="B5" s="158"/>
      <c r="C5" s="304" t="s">
        <v>43</v>
      </c>
      <c r="D5" s="304"/>
      <c r="E5" s="304"/>
      <c r="F5" s="304"/>
      <c r="G5" s="304"/>
      <c r="I5" s="271" t="s">
        <v>59</v>
      </c>
      <c r="J5" s="271"/>
      <c r="K5" s="271"/>
      <c r="L5" s="271"/>
      <c r="O5" s="271" t="s">
        <v>10</v>
      </c>
      <c r="P5" s="271"/>
      <c r="Q5" s="271"/>
    </row>
    <row r="6" spans="1:41" x14ac:dyDescent="0.2">
      <c r="A6" s="24" t="s">
        <v>37</v>
      </c>
      <c r="B6" s="158" t="s">
        <v>11</v>
      </c>
      <c r="C6" s="158" t="s">
        <v>11</v>
      </c>
      <c r="D6" s="158"/>
      <c r="E6" s="158"/>
      <c r="F6" s="158"/>
      <c r="G6" s="283" t="s">
        <v>216</v>
      </c>
      <c r="H6" s="158"/>
      <c r="I6" s="158" t="s">
        <v>11</v>
      </c>
      <c r="J6" s="158"/>
      <c r="K6" s="158"/>
      <c r="L6" s="307" t="s">
        <v>210</v>
      </c>
      <c r="M6" s="158"/>
      <c r="N6" s="158"/>
      <c r="O6" s="158"/>
      <c r="P6" s="158"/>
      <c r="Q6" s="158"/>
      <c r="R6" s="168"/>
      <c r="S6" s="168"/>
      <c r="T6" s="168"/>
      <c r="U6" s="168"/>
      <c r="V6" s="305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</row>
    <row r="7" spans="1:41" x14ac:dyDescent="0.2">
      <c r="A7" s="24" t="s">
        <v>38</v>
      </c>
      <c r="B7" s="160" t="s">
        <v>63</v>
      </c>
      <c r="C7" s="158" t="s">
        <v>58</v>
      </c>
      <c r="D7" s="158"/>
      <c r="E7" s="158"/>
      <c r="F7" s="158"/>
      <c r="G7" s="305"/>
      <c r="H7" s="158" t="s">
        <v>3</v>
      </c>
      <c r="I7" s="160" t="s">
        <v>147</v>
      </c>
      <c r="J7" s="160" t="s">
        <v>61</v>
      </c>
      <c r="K7" s="160" t="s">
        <v>49</v>
      </c>
      <c r="L7" s="305"/>
      <c r="M7" s="160" t="s">
        <v>7</v>
      </c>
      <c r="N7" s="160"/>
      <c r="O7" s="160" t="s">
        <v>55</v>
      </c>
      <c r="P7" s="283" t="s">
        <v>207</v>
      </c>
      <c r="Q7" s="160"/>
      <c r="R7" s="168"/>
      <c r="S7" s="168"/>
      <c r="T7" s="168"/>
      <c r="U7" s="168"/>
      <c r="V7" s="305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</row>
    <row r="8" spans="1:41" ht="13.5" thickBot="1" x14ac:dyDescent="0.25">
      <c r="A8" s="26" t="s">
        <v>39</v>
      </c>
      <c r="B8" s="159" t="s">
        <v>118</v>
      </c>
      <c r="C8" s="159" t="s">
        <v>41</v>
      </c>
      <c r="D8" s="159" t="s">
        <v>42</v>
      </c>
      <c r="E8" s="159" t="s">
        <v>7</v>
      </c>
      <c r="F8" s="159" t="s">
        <v>205</v>
      </c>
      <c r="G8" s="306"/>
      <c r="H8" s="159" t="s">
        <v>4</v>
      </c>
      <c r="I8" s="159" t="s">
        <v>6</v>
      </c>
      <c r="J8" s="159" t="s">
        <v>62</v>
      </c>
      <c r="K8" s="159" t="s">
        <v>50</v>
      </c>
      <c r="L8" s="306"/>
      <c r="M8" s="159" t="s">
        <v>8</v>
      </c>
      <c r="N8" s="159" t="s">
        <v>9</v>
      </c>
      <c r="O8" s="159" t="s">
        <v>56</v>
      </c>
      <c r="P8" s="306"/>
      <c r="Q8" s="159" t="s">
        <v>7</v>
      </c>
      <c r="R8" s="168"/>
      <c r="S8" s="168"/>
      <c r="T8" s="168"/>
      <c r="U8" s="168"/>
      <c r="V8" s="305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</row>
    <row r="9" spans="1:41" s="81" customFormat="1" x14ac:dyDescent="0.2">
      <c r="A9" s="43" t="s">
        <v>13</v>
      </c>
      <c r="B9" s="17">
        <f t="shared" ref="B9:H9" si="0">SUM(B11:B38)</f>
        <v>1722915678.3900003</v>
      </c>
      <c r="C9" s="246">
        <f t="shared" si="0"/>
        <v>1322587869.3499997</v>
      </c>
      <c r="D9" s="246">
        <f t="shared" si="0"/>
        <v>32673765.539999999</v>
      </c>
      <c r="E9" s="246">
        <f t="shared" si="0"/>
        <v>361084341.51999992</v>
      </c>
      <c r="F9" s="246">
        <f t="shared" si="0"/>
        <v>742003683.00999987</v>
      </c>
      <c r="G9" s="246">
        <f t="shared" si="0"/>
        <v>186826079.28000006</v>
      </c>
      <c r="H9" s="246">
        <f t="shared" si="0"/>
        <v>94814053.259999976</v>
      </c>
      <c r="I9" s="246">
        <f t="shared" ref="I9:Q9" si="1">SUM(I11:I38)</f>
        <v>16252825.410000002</v>
      </c>
      <c r="J9" s="246">
        <f>SUM(J11:J38)</f>
        <v>218221.37999999998</v>
      </c>
      <c r="K9" s="246">
        <f t="shared" si="1"/>
        <v>50082.499999999993</v>
      </c>
      <c r="L9" s="246">
        <f t="shared" si="1"/>
        <v>15984521.530000001</v>
      </c>
      <c r="M9" s="246">
        <f t="shared" si="1"/>
        <v>8500850.5500000007</v>
      </c>
      <c r="N9" s="246">
        <f t="shared" si="1"/>
        <v>961214.16</v>
      </c>
      <c r="O9" s="246">
        <f t="shared" si="1"/>
        <v>1524535.76</v>
      </c>
      <c r="P9" s="246">
        <f t="shared" si="1"/>
        <v>279798865.65999997</v>
      </c>
      <c r="Q9" s="246">
        <f t="shared" si="1"/>
        <v>0</v>
      </c>
      <c r="S9" s="17"/>
      <c r="V9" s="17"/>
    </row>
    <row r="10" spans="1:41" x14ac:dyDescent="0.2">
      <c r="A10" s="24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41" x14ac:dyDescent="0.2">
      <c r="A11" s="24" t="s">
        <v>14</v>
      </c>
      <c r="B11" s="38">
        <f>+C11+H11+I11+M11+N11+Q11+P11</f>
        <v>17815030.780000001</v>
      </c>
      <c r="C11" s="38">
        <f>SUM(D11:G11)</f>
        <v>11799071.91</v>
      </c>
      <c r="D11" s="38">
        <v>270953.64</v>
      </c>
      <c r="E11" s="38">
        <v>9979229.4299999997</v>
      </c>
      <c r="F11" s="38">
        <v>1526097.94</v>
      </c>
      <c r="G11" s="38">
        <v>22790.9</v>
      </c>
      <c r="H11" s="38">
        <v>2191927.67</v>
      </c>
      <c r="I11" s="38">
        <f>J11+K11+L11</f>
        <v>73560.51999999999</v>
      </c>
      <c r="J11" s="38">
        <v>0</v>
      </c>
      <c r="K11" s="38">
        <v>0</v>
      </c>
      <c r="L11" s="38">
        <v>73560.51999999999</v>
      </c>
      <c r="M11" s="38">
        <v>101349.3</v>
      </c>
      <c r="N11" s="38">
        <v>3386.5</v>
      </c>
      <c r="O11" s="38">
        <v>0</v>
      </c>
      <c r="P11" s="38">
        <v>3645734.88</v>
      </c>
      <c r="Q11" s="4">
        <v>0</v>
      </c>
      <c r="R11" s="30"/>
      <c r="S11" s="56"/>
      <c r="V11" s="56"/>
      <c r="AA11" s="56"/>
    </row>
    <row r="12" spans="1:41" x14ac:dyDescent="0.2">
      <c r="A12" s="24" t="s">
        <v>15</v>
      </c>
      <c r="B12" s="38">
        <f t="shared" ref="B12:B15" si="2">+C12+H12+I12+M12+N12+Q12+P12</f>
        <v>140601238.60999998</v>
      </c>
      <c r="C12" s="38">
        <f t="shared" ref="C12:C38" si="3">SUM(D12:G12)</f>
        <v>104766199.50999999</v>
      </c>
      <c r="D12" s="38">
        <v>1034845.1100000001</v>
      </c>
      <c r="E12" s="38">
        <v>17595454.129999995</v>
      </c>
      <c r="F12" s="38">
        <v>69893936.339999989</v>
      </c>
      <c r="G12" s="38">
        <v>16241963.93</v>
      </c>
      <c r="H12" s="38">
        <v>5349854.5500000007</v>
      </c>
      <c r="I12" s="38">
        <f t="shared" ref="I12:I15" si="4">J12+K12+L12</f>
        <v>1720976.8599999999</v>
      </c>
      <c r="J12" s="38">
        <v>0</v>
      </c>
      <c r="K12" s="38">
        <v>0</v>
      </c>
      <c r="L12" s="38">
        <v>1720976.8599999999</v>
      </c>
      <c r="M12" s="38">
        <v>674968.75</v>
      </c>
      <c r="N12" s="38">
        <v>7054</v>
      </c>
      <c r="O12" s="38">
        <v>191122</v>
      </c>
      <c r="P12" s="38">
        <v>28082184.940000001</v>
      </c>
      <c r="Q12" s="4">
        <v>0</v>
      </c>
      <c r="R12" s="30"/>
      <c r="S12" s="56"/>
      <c r="V12" s="56"/>
      <c r="AA12" s="56"/>
    </row>
    <row r="13" spans="1:41" s="91" customFormat="1" x14ac:dyDescent="0.2">
      <c r="A13" s="41" t="s">
        <v>16</v>
      </c>
      <c r="B13" s="38">
        <f t="shared" si="2"/>
        <v>191501682.13000003</v>
      </c>
      <c r="C13" s="38">
        <f t="shared" si="3"/>
        <v>131818865.98</v>
      </c>
      <c r="D13" s="38">
        <v>1429581.84</v>
      </c>
      <c r="E13" s="38">
        <v>58334279.490000002</v>
      </c>
      <c r="F13" s="38">
        <v>67071637.689999998</v>
      </c>
      <c r="G13" s="38">
        <v>4983366.96</v>
      </c>
      <c r="H13" s="38">
        <v>29435559.049999997</v>
      </c>
      <c r="I13" s="38">
        <f t="shared" si="4"/>
        <v>2336166.04</v>
      </c>
      <c r="J13" s="38">
        <v>12020.34</v>
      </c>
      <c r="K13" s="38">
        <v>4927.51</v>
      </c>
      <c r="L13" s="38">
        <v>2319218.19</v>
      </c>
      <c r="M13" s="38">
        <v>183548.33000000002</v>
      </c>
      <c r="N13" s="38">
        <v>-304.54000000000008</v>
      </c>
      <c r="O13" s="38">
        <v>0</v>
      </c>
      <c r="P13" s="38">
        <v>27727847.27</v>
      </c>
      <c r="Q13" s="4">
        <v>0</v>
      </c>
      <c r="R13" s="41"/>
      <c r="S13" s="56"/>
      <c r="V13" s="56"/>
      <c r="Z13" s="18"/>
      <c r="AA13" s="56"/>
    </row>
    <row r="14" spans="1:41" x14ac:dyDescent="0.2">
      <c r="A14" s="30" t="s">
        <v>17</v>
      </c>
      <c r="B14" s="38">
        <f t="shared" si="2"/>
        <v>221808349.44</v>
      </c>
      <c r="C14" s="38">
        <f t="shared" si="3"/>
        <v>160238127.97999999</v>
      </c>
      <c r="D14" s="38">
        <v>1688985.5</v>
      </c>
      <c r="E14" s="38">
        <v>33091601.580000006</v>
      </c>
      <c r="F14" s="38">
        <v>86928107.549999997</v>
      </c>
      <c r="G14" s="38">
        <v>38529433.350000001</v>
      </c>
      <c r="H14" s="38">
        <v>5565893.3800000018</v>
      </c>
      <c r="I14" s="38">
        <f t="shared" si="4"/>
        <v>1744542.4300000004</v>
      </c>
      <c r="J14" s="38">
        <v>65827.19</v>
      </c>
      <c r="K14" s="38">
        <v>3233</v>
      </c>
      <c r="L14" s="38">
        <v>1675482.2400000005</v>
      </c>
      <c r="M14" s="38">
        <v>2922876.65</v>
      </c>
      <c r="N14" s="38">
        <v>70453</v>
      </c>
      <c r="O14" s="38">
        <v>139089</v>
      </c>
      <c r="P14" s="38">
        <v>51266456</v>
      </c>
      <c r="Q14" s="4">
        <v>0</v>
      </c>
      <c r="R14" s="30"/>
      <c r="S14" s="56"/>
      <c r="V14" s="56"/>
      <c r="Z14" s="91"/>
      <c r="AA14" s="56"/>
    </row>
    <row r="15" spans="1:41" x14ac:dyDescent="0.2">
      <c r="A15" s="30" t="s">
        <v>18</v>
      </c>
      <c r="B15" s="38">
        <f t="shared" si="2"/>
        <v>27461607.699999999</v>
      </c>
      <c r="C15" s="38">
        <f t="shared" si="3"/>
        <v>24105592.259999998</v>
      </c>
      <c r="D15" s="38">
        <v>953934.29999999993</v>
      </c>
      <c r="E15" s="38">
        <v>4891827.0999999987</v>
      </c>
      <c r="F15" s="38">
        <v>13920601.33</v>
      </c>
      <c r="G15" s="38">
        <v>4339229.53</v>
      </c>
      <c r="H15" s="38">
        <v>923551.25</v>
      </c>
      <c r="I15" s="38">
        <f t="shared" si="4"/>
        <v>157942.63000000003</v>
      </c>
      <c r="J15" s="38">
        <v>6202.62</v>
      </c>
      <c r="K15" s="38">
        <v>2046.98</v>
      </c>
      <c r="L15" s="38">
        <v>149693.03000000003</v>
      </c>
      <c r="M15" s="38">
        <v>284380.44</v>
      </c>
      <c r="N15" s="38">
        <v>58104.66</v>
      </c>
      <c r="O15" s="38">
        <v>0</v>
      </c>
      <c r="P15" s="38">
        <v>1932036.46</v>
      </c>
      <c r="Q15" s="4">
        <v>0</v>
      </c>
      <c r="R15" s="30"/>
      <c r="S15" s="56"/>
      <c r="V15" s="56"/>
      <c r="AA15" s="56"/>
    </row>
    <row r="16" spans="1:41" x14ac:dyDescent="0.2">
      <c r="A16" s="30"/>
      <c r="B16" s="103"/>
      <c r="C16" s="38"/>
      <c r="D16" s="38"/>
      <c r="E16" s="38"/>
      <c r="F16" s="38"/>
      <c r="G16" s="38"/>
      <c r="H16" s="38"/>
      <c r="I16" s="103"/>
      <c r="J16" s="38"/>
      <c r="K16" s="38"/>
      <c r="L16" s="38"/>
      <c r="M16" s="38"/>
      <c r="N16" s="38"/>
      <c r="O16" s="38"/>
      <c r="P16" s="38"/>
      <c r="R16" s="30"/>
      <c r="V16" s="56"/>
    </row>
    <row r="17" spans="1:27" x14ac:dyDescent="0.2">
      <c r="A17" s="30" t="s">
        <v>19</v>
      </c>
      <c r="B17" s="38">
        <f t="shared" ref="B17:B21" si="5">+C17+H17+I17+M17+N17+Q17+P17</f>
        <v>7235289.4199999999</v>
      </c>
      <c r="C17" s="38">
        <f t="shared" si="3"/>
        <v>5756860.0999999996</v>
      </c>
      <c r="D17" s="38">
        <v>37988.39</v>
      </c>
      <c r="E17" s="38">
        <v>910223.88</v>
      </c>
      <c r="F17" s="38">
        <v>3744715.41</v>
      </c>
      <c r="G17" s="38">
        <v>1063932.42</v>
      </c>
      <c r="H17" s="38">
        <v>282080.14999999997</v>
      </c>
      <c r="I17" s="38">
        <f>J17+K17+L17</f>
        <v>101007.48000000001</v>
      </c>
      <c r="J17" s="38">
        <v>0</v>
      </c>
      <c r="K17" s="38">
        <v>0</v>
      </c>
      <c r="L17" s="38">
        <v>101007.48000000001</v>
      </c>
      <c r="M17" s="38">
        <v>68547.25</v>
      </c>
      <c r="N17" s="38">
        <v>43239.77</v>
      </c>
      <c r="O17" s="38">
        <v>319648.84000000003</v>
      </c>
      <c r="P17" s="38">
        <v>983554.67</v>
      </c>
      <c r="Q17" s="4">
        <v>0</v>
      </c>
      <c r="R17" s="30"/>
      <c r="S17" s="56"/>
      <c r="V17" s="56"/>
      <c r="AA17" s="56"/>
    </row>
    <row r="18" spans="1:27" x14ac:dyDescent="0.2">
      <c r="A18" s="30" t="s">
        <v>20</v>
      </c>
      <c r="B18" s="38">
        <f t="shared" si="5"/>
        <v>43934230.160000011</v>
      </c>
      <c r="C18" s="38">
        <f t="shared" si="3"/>
        <v>32753180.039999999</v>
      </c>
      <c r="D18" s="38">
        <v>602792.02</v>
      </c>
      <c r="E18" s="38">
        <v>1940631.07</v>
      </c>
      <c r="F18" s="38">
        <v>21039118.34</v>
      </c>
      <c r="G18" s="38">
        <v>9170638.6099999994</v>
      </c>
      <c r="H18" s="38">
        <v>3156674.3400000003</v>
      </c>
      <c r="I18" s="38">
        <f>J18+K18+L18</f>
        <v>492229.31</v>
      </c>
      <c r="J18" s="38">
        <v>0</v>
      </c>
      <c r="K18" s="38">
        <v>0</v>
      </c>
      <c r="L18" s="38">
        <v>492229.31</v>
      </c>
      <c r="M18" s="38">
        <v>352440.95</v>
      </c>
      <c r="N18" s="38">
        <v>22745</v>
      </c>
      <c r="O18" s="38">
        <v>43356</v>
      </c>
      <c r="P18" s="38">
        <v>7156960.5199999996</v>
      </c>
      <c r="Q18" s="4">
        <v>0</v>
      </c>
      <c r="R18" s="30"/>
      <c r="S18" s="56"/>
      <c r="V18" s="56"/>
      <c r="AA18" s="56"/>
    </row>
    <row r="19" spans="1:27" x14ac:dyDescent="0.2">
      <c r="A19" s="30" t="s">
        <v>21</v>
      </c>
      <c r="B19" s="38">
        <f t="shared" si="5"/>
        <v>29504035.439999998</v>
      </c>
      <c r="C19" s="38">
        <f t="shared" si="3"/>
        <v>24203317.870000001</v>
      </c>
      <c r="D19" s="38">
        <v>470273.64</v>
      </c>
      <c r="E19" s="38">
        <v>3754793.3900000006</v>
      </c>
      <c r="F19" s="38">
        <v>15711478</v>
      </c>
      <c r="G19" s="38">
        <v>4266772.84</v>
      </c>
      <c r="H19" s="38">
        <v>2124640.65</v>
      </c>
      <c r="I19" s="38">
        <f>J19+K19+L19</f>
        <v>239466.22</v>
      </c>
      <c r="J19" s="38">
        <v>0</v>
      </c>
      <c r="K19" s="38">
        <v>0</v>
      </c>
      <c r="L19" s="38">
        <v>239466.22</v>
      </c>
      <c r="M19" s="38">
        <v>98561.469999999987</v>
      </c>
      <c r="N19" s="38">
        <v>47504.28</v>
      </c>
      <c r="O19" s="38">
        <v>0</v>
      </c>
      <c r="P19" s="38">
        <v>2790544.95</v>
      </c>
      <c r="Q19" s="4">
        <v>0</v>
      </c>
      <c r="R19" s="30"/>
      <c r="S19" s="56"/>
      <c r="V19" s="56"/>
      <c r="AA19" s="56"/>
    </row>
    <row r="20" spans="1:27" x14ac:dyDescent="0.2">
      <c r="A20" s="30" t="s">
        <v>22</v>
      </c>
      <c r="B20" s="38">
        <f t="shared" si="5"/>
        <v>41159142.769999996</v>
      </c>
      <c r="C20" s="38">
        <f t="shared" si="3"/>
        <v>32971109.659999996</v>
      </c>
      <c r="D20" s="38">
        <v>749615.12</v>
      </c>
      <c r="E20" s="38">
        <v>6145153.9399999995</v>
      </c>
      <c r="F20" s="38">
        <v>18742362.059999999</v>
      </c>
      <c r="G20" s="38">
        <v>7333978.54</v>
      </c>
      <c r="H20" s="38">
        <v>3927443.89</v>
      </c>
      <c r="I20" s="38">
        <f>J20+K20+L20</f>
        <v>366725.07</v>
      </c>
      <c r="J20" s="38">
        <v>0</v>
      </c>
      <c r="K20" s="38">
        <v>0</v>
      </c>
      <c r="L20" s="38">
        <v>366725.07</v>
      </c>
      <c r="M20" s="38">
        <v>152479.71000000002</v>
      </c>
      <c r="N20" s="38">
        <v>36393.5</v>
      </c>
      <c r="O20" s="38">
        <v>0</v>
      </c>
      <c r="P20" s="38">
        <v>3704990.94</v>
      </c>
      <c r="Q20" s="4">
        <v>0</v>
      </c>
      <c r="R20" s="30"/>
      <c r="S20" s="56"/>
      <c r="V20" s="56"/>
      <c r="AA20" s="56"/>
    </row>
    <row r="21" spans="1:27" x14ac:dyDescent="0.2">
      <c r="A21" s="30" t="s">
        <v>23</v>
      </c>
      <c r="B21" s="38">
        <f t="shared" si="5"/>
        <v>6139645.4399999995</v>
      </c>
      <c r="C21" s="38">
        <f t="shared" si="3"/>
        <v>3927322.14</v>
      </c>
      <c r="D21" s="38">
        <v>6232.8</v>
      </c>
      <c r="E21" s="38">
        <v>824777.9</v>
      </c>
      <c r="F21" s="38">
        <v>2383429.02</v>
      </c>
      <c r="G21" s="38">
        <v>712882.42</v>
      </c>
      <c r="H21" s="38">
        <v>2082451.19</v>
      </c>
      <c r="I21" s="38">
        <f>J21+K21+L21</f>
        <v>84904.1</v>
      </c>
      <c r="J21" s="38">
        <v>0</v>
      </c>
      <c r="K21" s="38">
        <v>0</v>
      </c>
      <c r="L21" s="38">
        <v>84904.1</v>
      </c>
      <c r="M21" s="38">
        <v>44968.009999999995</v>
      </c>
      <c r="N21" s="38">
        <v>0</v>
      </c>
      <c r="O21" s="38">
        <v>0</v>
      </c>
      <c r="P21" s="38">
        <v>0</v>
      </c>
      <c r="Q21" s="4">
        <v>0</v>
      </c>
      <c r="R21" s="30"/>
      <c r="S21" s="56"/>
      <c r="V21" s="56"/>
      <c r="AA21" s="56"/>
    </row>
    <row r="22" spans="1:27" x14ac:dyDescent="0.2">
      <c r="A22" s="30"/>
      <c r="B22" s="103"/>
      <c r="C22" s="38"/>
      <c r="D22" s="38"/>
      <c r="E22" s="38"/>
      <c r="F22" s="38"/>
      <c r="G22" s="38"/>
      <c r="H22" s="38"/>
      <c r="I22" s="103"/>
      <c r="J22" s="38"/>
      <c r="K22" s="38"/>
      <c r="L22" s="38"/>
      <c r="M22" s="38"/>
      <c r="N22" s="38"/>
      <c r="O22" s="38"/>
      <c r="P22" s="38"/>
      <c r="R22" s="30"/>
      <c r="V22" s="56"/>
    </row>
    <row r="23" spans="1:27" x14ac:dyDescent="0.2">
      <c r="A23" s="30" t="s">
        <v>24</v>
      </c>
      <c r="B23" s="38">
        <f t="shared" ref="B23:B27" si="6">+C23+H23+I23+M23+N23+Q23+P23</f>
        <v>66116478.170000002</v>
      </c>
      <c r="C23" s="38">
        <f t="shared" si="3"/>
        <v>52043467.649999999</v>
      </c>
      <c r="D23" s="38">
        <v>575073.21</v>
      </c>
      <c r="E23" s="38">
        <v>13481735.349999998</v>
      </c>
      <c r="F23" s="38">
        <v>23802382.739999995</v>
      </c>
      <c r="G23" s="38">
        <v>14184276.350000001</v>
      </c>
      <c r="H23" s="38">
        <v>2758480.0100000002</v>
      </c>
      <c r="I23" s="38">
        <f>J23+K23+L23</f>
        <v>415507.95000000007</v>
      </c>
      <c r="J23" s="38">
        <v>37938.67</v>
      </c>
      <c r="K23" s="38">
        <v>1398.04</v>
      </c>
      <c r="L23" s="38">
        <v>376171.24000000005</v>
      </c>
      <c r="M23" s="38">
        <v>165821.03</v>
      </c>
      <c r="N23" s="38">
        <v>6199.99</v>
      </c>
      <c r="O23" s="38">
        <v>0</v>
      </c>
      <c r="P23" s="38">
        <v>10727001.539999999</v>
      </c>
      <c r="Q23" s="4">
        <v>0</v>
      </c>
      <c r="R23" s="30"/>
      <c r="S23" s="56"/>
      <c r="V23" s="56"/>
      <c r="AA23" s="56"/>
    </row>
    <row r="24" spans="1:27" x14ac:dyDescent="0.2">
      <c r="A24" s="30" t="s">
        <v>25</v>
      </c>
      <c r="B24" s="38">
        <f t="shared" si="6"/>
        <v>4453380.33</v>
      </c>
      <c r="C24" s="38">
        <f t="shared" si="3"/>
        <v>3697191.81</v>
      </c>
      <c r="D24" s="38">
        <v>117774.06</v>
      </c>
      <c r="E24" s="38">
        <v>176326.39</v>
      </c>
      <c r="F24" s="38">
        <v>2752434.3</v>
      </c>
      <c r="G24" s="38">
        <v>650657.06000000006</v>
      </c>
      <c r="H24" s="38">
        <v>467435.55</v>
      </c>
      <c r="I24" s="38">
        <f>J24+K24+L24</f>
        <v>48276.659999999996</v>
      </c>
      <c r="J24" s="38">
        <v>3734.62</v>
      </c>
      <c r="K24" s="38">
        <v>19626.12</v>
      </c>
      <c r="L24" s="38">
        <v>24915.919999999998</v>
      </c>
      <c r="M24" s="38">
        <v>58646.490000000005</v>
      </c>
      <c r="N24" s="38">
        <v>43185.4</v>
      </c>
      <c r="O24" s="38">
        <v>0</v>
      </c>
      <c r="P24" s="38">
        <v>138644.42000000001</v>
      </c>
      <c r="Q24" s="4">
        <v>0</v>
      </c>
      <c r="R24" s="30"/>
      <c r="S24" s="56"/>
      <c r="V24" s="56"/>
      <c r="AA24" s="56"/>
    </row>
    <row r="25" spans="1:27" x14ac:dyDescent="0.2">
      <c r="A25" s="30" t="s">
        <v>26</v>
      </c>
      <c r="B25" s="38">
        <f t="shared" si="6"/>
        <v>60166738.339999996</v>
      </c>
      <c r="C25" s="38">
        <f t="shared" si="3"/>
        <v>46083836.729999997</v>
      </c>
      <c r="D25" s="38">
        <v>852333.96</v>
      </c>
      <c r="E25" s="38">
        <v>4655763.55</v>
      </c>
      <c r="F25" s="38">
        <v>32204073.339999996</v>
      </c>
      <c r="G25" s="38">
        <v>8371665.8799999999</v>
      </c>
      <c r="H25" s="38">
        <v>1655881.51</v>
      </c>
      <c r="I25" s="38">
        <f>J25+K25+L25</f>
        <v>488686.97</v>
      </c>
      <c r="J25" s="38">
        <v>0</v>
      </c>
      <c r="K25" s="38">
        <v>9839.75</v>
      </c>
      <c r="L25" s="38">
        <v>478847.22</v>
      </c>
      <c r="M25" s="38">
        <v>207992.77000000002</v>
      </c>
      <c r="N25" s="38">
        <v>109023.97</v>
      </c>
      <c r="O25" s="38">
        <v>0</v>
      </c>
      <c r="P25" s="38">
        <v>11621316.390000001</v>
      </c>
      <c r="Q25" s="4">
        <v>0</v>
      </c>
      <c r="R25" s="30"/>
      <c r="S25" s="56"/>
      <c r="V25" s="56"/>
      <c r="AA25" s="56"/>
    </row>
    <row r="26" spans="1:27" x14ac:dyDescent="0.2">
      <c r="A26" s="30" t="s">
        <v>27</v>
      </c>
      <c r="B26" s="38">
        <f t="shared" si="6"/>
        <v>126154454.86999996</v>
      </c>
      <c r="C26" s="38">
        <f t="shared" si="3"/>
        <v>100192686.82999998</v>
      </c>
      <c r="D26" s="38">
        <v>1004416</v>
      </c>
      <c r="E26" s="38">
        <v>26589408.829999991</v>
      </c>
      <c r="F26" s="38">
        <v>51989815</v>
      </c>
      <c r="G26" s="38">
        <v>20609047</v>
      </c>
      <c r="H26" s="38">
        <v>9103446.8800000008</v>
      </c>
      <c r="I26" s="38">
        <f>J26+K26+L26</f>
        <v>735942.21</v>
      </c>
      <c r="J26" s="38">
        <v>14979</v>
      </c>
      <c r="K26" s="38">
        <v>0</v>
      </c>
      <c r="L26" s="38">
        <v>720963.21</v>
      </c>
      <c r="M26" s="38">
        <v>278387.71000000002</v>
      </c>
      <c r="N26" s="38">
        <v>25597</v>
      </c>
      <c r="O26" s="38">
        <v>131277</v>
      </c>
      <c r="P26" s="38">
        <v>15818394.24</v>
      </c>
      <c r="Q26" s="4">
        <v>0</v>
      </c>
      <c r="R26" s="30"/>
      <c r="S26" s="56"/>
      <c r="V26" s="56"/>
      <c r="AA26" s="56"/>
    </row>
    <row r="27" spans="1:27" x14ac:dyDescent="0.2">
      <c r="A27" s="30" t="s">
        <v>28</v>
      </c>
      <c r="B27" s="38">
        <f t="shared" si="6"/>
        <v>3758995.63</v>
      </c>
      <c r="C27" s="38">
        <f t="shared" si="3"/>
        <v>2821706.44</v>
      </c>
      <c r="D27" s="38">
        <v>33667.5</v>
      </c>
      <c r="E27" s="38">
        <v>488495.19</v>
      </c>
      <c r="F27" s="38">
        <v>1664952.92</v>
      </c>
      <c r="G27" s="38">
        <v>634590.83000000007</v>
      </c>
      <c r="H27" s="38">
        <v>417075.79</v>
      </c>
      <c r="I27" s="38">
        <f>J27+K27+L27</f>
        <v>43802.55</v>
      </c>
      <c r="J27" s="38">
        <v>0</v>
      </c>
      <c r="K27" s="38">
        <v>0</v>
      </c>
      <c r="L27" s="38">
        <v>43802.55</v>
      </c>
      <c r="M27" s="38">
        <v>19383.22</v>
      </c>
      <c r="N27" s="38">
        <v>0</v>
      </c>
      <c r="O27" s="38">
        <v>0</v>
      </c>
      <c r="P27" s="38">
        <v>457027.63</v>
      </c>
      <c r="Q27" s="4">
        <v>0</v>
      </c>
      <c r="R27" s="30"/>
      <c r="S27" s="56"/>
      <c r="V27" s="56"/>
      <c r="AA27" s="56"/>
    </row>
    <row r="28" spans="1:27" x14ac:dyDescent="0.2">
      <c r="A28" s="30"/>
      <c r="B28" s="103"/>
      <c r="C28" s="38"/>
      <c r="D28" s="38"/>
      <c r="E28" s="38"/>
      <c r="F28" s="38"/>
      <c r="G28" s="38"/>
      <c r="H28" s="38"/>
      <c r="I28" s="103"/>
      <c r="J28" s="38"/>
      <c r="K28" s="38"/>
      <c r="L28" s="38"/>
      <c r="M28" s="38"/>
      <c r="N28" s="38"/>
      <c r="O28" s="38"/>
      <c r="P28" s="38"/>
      <c r="R28" s="30"/>
      <c r="V28" s="56"/>
    </row>
    <row r="29" spans="1:27" x14ac:dyDescent="0.2">
      <c r="A29" s="36" t="s">
        <v>146</v>
      </c>
      <c r="B29" s="38">
        <f t="shared" ref="B29:B33" si="7">+C29+H29+I29+M29+N29+Q29+P29</f>
        <v>347086530.62999994</v>
      </c>
      <c r="C29" s="38">
        <f t="shared" si="3"/>
        <v>288639234.25999999</v>
      </c>
      <c r="D29" s="38">
        <v>4289561.17</v>
      </c>
      <c r="E29" s="38">
        <v>134532290.77000001</v>
      </c>
      <c r="F29" s="38">
        <v>149817382.31999999</v>
      </c>
      <c r="G29" s="38">
        <v>0</v>
      </c>
      <c r="H29" s="38">
        <v>6027248.3999999994</v>
      </c>
      <c r="I29" s="38">
        <f>J29+K29+L29</f>
        <v>4096385.35</v>
      </c>
      <c r="J29" s="38">
        <v>69931.73</v>
      </c>
      <c r="K29" s="38">
        <v>8496.1</v>
      </c>
      <c r="L29" s="38">
        <v>4017957.52</v>
      </c>
      <c r="M29" s="38">
        <v>1013690.8399999999</v>
      </c>
      <c r="N29" s="38">
        <v>248682.2</v>
      </c>
      <c r="O29" s="38">
        <v>0</v>
      </c>
      <c r="P29" s="38">
        <v>47061289.579999998</v>
      </c>
      <c r="Q29" s="4">
        <v>0</v>
      </c>
      <c r="R29" s="30"/>
      <c r="S29" s="56"/>
      <c r="V29" s="56"/>
      <c r="AA29" s="56"/>
    </row>
    <row r="30" spans="1:27" x14ac:dyDescent="0.2">
      <c r="A30" s="30" t="s">
        <v>29</v>
      </c>
      <c r="B30" s="38">
        <f t="shared" si="7"/>
        <v>284430681.56</v>
      </c>
      <c r="C30" s="38">
        <f t="shared" si="3"/>
        <v>208708934.78999999</v>
      </c>
      <c r="D30" s="38">
        <v>16960393.199999999</v>
      </c>
      <c r="E30" s="38">
        <v>30584467.48</v>
      </c>
      <c r="F30" s="38">
        <v>126186597.33</v>
      </c>
      <c r="G30" s="38">
        <v>34977476.780000001</v>
      </c>
      <c r="H30" s="38">
        <v>12963067.750000002</v>
      </c>
      <c r="I30" s="38">
        <f>J30+K30+L30</f>
        <v>1554319.4700000002</v>
      </c>
      <c r="J30" s="38">
        <v>0</v>
      </c>
      <c r="K30" s="38">
        <v>0</v>
      </c>
      <c r="L30" s="38">
        <v>1554319.4700000002</v>
      </c>
      <c r="M30" s="38">
        <v>703876.57000000007</v>
      </c>
      <c r="N30" s="38">
        <v>148593.71000000002</v>
      </c>
      <c r="O30" s="38">
        <v>312880.59999999998</v>
      </c>
      <c r="P30" s="38">
        <v>60351889.270000003</v>
      </c>
      <c r="Q30" s="4">
        <v>0</v>
      </c>
      <c r="R30" s="30"/>
      <c r="S30" s="56"/>
      <c r="V30" s="56"/>
      <c r="AA30" s="153"/>
    </row>
    <row r="31" spans="1:27" x14ac:dyDescent="0.2">
      <c r="A31" s="30" t="s">
        <v>30</v>
      </c>
      <c r="B31" s="38">
        <f t="shared" si="7"/>
        <v>9966198.5199999996</v>
      </c>
      <c r="C31" s="38">
        <f t="shared" si="3"/>
        <v>8677100.0700000003</v>
      </c>
      <c r="D31" s="38">
        <v>65549.070000000007</v>
      </c>
      <c r="E31" s="38">
        <v>1292741.6399999999</v>
      </c>
      <c r="F31" s="38">
        <v>4818922.93</v>
      </c>
      <c r="G31" s="38">
        <v>2499886.4300000002</v>
      </c>
      <c r="H31" s="38">
        <v>542255.6</v>
      </c>
      <c r="I31" s="38">
        <f>J31+K31+L31</f>
        <v>127485.09</v>
      </c>
      <c r="J31" s="38">
        <v>0</v>
      </c>
      <c r="K31" s="38">
        <v>0</v>
      </c>
      <c r="L31" s="38">
        <v>127485.09</v>
      </c>
      <c r="M31" s="38">
        <v>66993.16</v>
      </c>
      <c r="N31" s="38">
        <v>0</v>
      </c>
      <c r="O31" s="38">
        <v>313983</v>
      </c>
      <c r="P31" s="38">
        <v>552364.6</v>
      </c>
      <c r="Q31" s="4">
        <v>0</v>
      </c>
      <c r="R31" s="30"/>
      <c r="S31" s="56"/>
      <c r="V31" s="56"/>
      <c r="AA31" s="56"/>
    </row>
    <row r="32" spans="1:27" x14ac:dyDescent="0.2">
      <c r="A32" s="30" t="s">
        <v>31</v>
      </c>
      <c r="B32" s="38">
        <f t="shared" si="7"/>
        <v>22781613.650000002</v>
      </c>
      <c r="C32" s="38">
        <f t="shared" si="3"/>
        <v>17934075.120000001</v>
      </c>
      <c r="D32" s="38">
        <v>254080.68000000002</v>
      </c>
      <c r="E32" s="38">
        <v>2114826.5099999998</v>
      </c>
      <c r="F32" s="38">
        <v>11870936.800000001</v>
      </c>
      <c r="G32" s="38">
        <v>3694231.13</v>
      </c>
      <c r="H32" s="38">
        <v>2779522.44</v>
      </c>
      <c r="I32" s="38">
        <f>J32+K32+L32</f>
        <v>369492.5</v>
      </c>
      <c r="J32" s="38">
        <v>0</v>
      </c>
      <c r="K32" s="38">
        <v>0</v>
      </c>
      <c r="L32" s="38">
        <v>369492.5</v>
      </c>
      <c r="M32" s="38">
        <v>115270.3</v>
      </c>
      <c r="N32" s="38">
        <v>0</v>
      </c>
      <c r="O32" s="38">
        <v>0</v>
      </c>
      <c r="P32" s="38">
        <v>1583253.29</v>
      </c>
      <c r="Q32" s="4">
        <v>0</v>
      </c>
      <c r="R32" s="30"/>
      <c r="S32" s="56"/>
      <c r="V32" s="56"/>
      <c r="AA32" s="56"/>
    </row>
    <row r="33" spans="1:27" x14ac:dyDescent="0.2">
      <c r="A33" s="30" t="s">
        <v>32</v>
      </c>
      <c r="B33" s="38">
        <f t="shared" si="7"/>
        <v>5062795.49</v>
      </c>
      <c r="C33" s="38">
        <f t="shared" si="3"/>
        <v>4341453.37</v>
      </c>
      <c r="D33" s="38">
        <v>66255.899999999994</v>
      </c>
      <c r="E33" s="38">
        <v>1020010.4600000001</v>
      </c>
      <c r="F33" s="38">
        <v>2383432.41</v>
      </c>
      <c r="G33" s="38">
        <v>871754.6</v>
      </c>
      <c r="H33" s="38">
        <v>479757.80000000005</v>
      </c>
      <c r="I33" s="38">
        <f>J33+K33+L33</f>
        <v>109001.76000000001</v>
      </c>
      <c r="J33" s="38">
        <v>0</v>
      </c>
      <c r="K33" s="38">
        <v>0</v>
      </c>
      <c r="L33" s="38">
        <v>109001.76000000001</v>
      </c>
      <c r="M33" s="38">
        <v>47570.44</v>
      </c>
      <c r="N33" s="38">
        <v>13273.4</v>
      </c>
      <c r="O33" s="38">
        <v>0</v>
      </c>
      <c r="P33" s="38">
        <v>71738.720000000001</v>
      </c>
      <c r="Q33" s="4">
        <v>0</v>
      </c>
      <c r="R33" s="30"/>
      <c r="S33" s="56"/>
      <c r="V33" s="56"/>
      <c r="AA33" s="56"/>
    </row>
    <row r="34" spans="1:27" x14ac:dyDescent="0.2">
      <c r="A34" s="30"/>
      <c r="B34" s="103"/>
      <c r="C34" s="38"/>
      <c r="D34" s="38"/>
      <c r="E34" s="38"/>
      <c r="F34" s="38"/>
      <c r="G34" s="38"/>
      <c r="H34" s="38"/>
      <c r="I34" s="103"/>
      <c r="J34" s="38"/>
      <c r="K34" s="38"/>
      <c r="L34" s="38"/>
      <c r="M34" s="38"/>
      <c r="N34" s="38"/>
      <c r="O34" s="38"/>
      <c r="P34" s="38"/>
      <c r="R34" s="30"/>
      <c r="V34" s="56"/>
    </row>
    <row r="35" spans="1:27" x14ac:dyDescent="0.2">
      <c r="A35" s="30" t="s">
        <v>33</v>
      </c>
      <c r="B35" s="38">
        <f t="shared" ref="B35:B38" si="8">+C35+H35+I35+M35+N35+Q35+P35</f>
        <v>5513553.4299999988</v>
      </c>
      <c r="C35" s="38">
        <f t="shared" si="3"/>
        <v>3935796.2199999993</v>
      </c>
      <c r="D35" s="38">
        <v>1347.5</v>
      </c>
      <c r="E35" s="38">
        <v>575071.88</v>
      </c>
      <c r="F35" s="38">
        <v>2694650.4399999995</v>
      </c>
      <c r="G35" s="38">
        <v>664726.39999999991</v>
      </c>
      <c r="H35" s="38">
        <v>821024.07</v>
      </c>
      <c r="I35" s="38">
        <f>J35+K35+L35</f>
        <v>180384.47000000003</v>
      </c>
      <c r="J35" s="38">
        <v>0</v>
      </c>
      <c r="K35" s="38">
        <v>0</v>
      </c>
      <c r="L35" s="38">
        <v>180384.47000000003</v>
      </c>
      <c r="M35" s="38">
        <v>562666.98999999987</v>
      </c>
      <c r="N35" s="38">
        <v>13681.68</v>
      </c>
      <c r="O35" s="38">
        <v>0</v>
      </c>
      <c r="P35" s="38">
        <v>0</v>
      </c>
      <c r="Q35" s="4">
        <v>0</v>
      </c>
      <c r="R35" s="30"/>
      <c r="S35" s="56"/>
      <c r="V35" s="56"/>
      <c r="AA35" s="56"/>
    </row>
    <row r="36" spans="1:27" x14ac:dyDescent="0.2">
      <c r="A36" s="30" t="s">
        <v>34</v>
      </c>
      <c r="B36" s="38">
        <f t="shared" si="8"/>
        <v>28181545.499999996</v>
      </c>
      <c r="C36" s="38">
        <f t="shared" si="3"/>
        <v>22946757.869999997</v>
      </c>
      <c r="D36" s="38">
        <v>600570.05000000005</v>
      </c>
      <c r="E36" s="38">
        <v>1780792.34</v>
      </c>
      <c r="F36" s="38">
        <v>14463750.4</v>
      </c>
      <c r="G36" s="38">
        <v>6101645.0800000001</v>
      </c>
      <c r="H36" s="38">
        <v>923992.63</v>
      </c>
      <c r="I36" s="38">
        <f>J36+K36+L36</f>
        <v>406017.56</v>
      </c>
      <c r="J36" s="38">
        <v>0</v>
      </c>
      <c r="K36" s="38">
        <v>515</v>
      </c>
      <c r="L36" s="38">
        <v>405502.56</v>
      </c>
      <c r="M36" s="38">
        <v>99913.17</v>
      </c>
      <c r="N36" s="38">
        <v>51523.81</v>
      </c>
      <c r="O36" s="38">
        <v>59819</v>
      </c>
      <c r="P36" s="38">
        <v>3753340.46</v>
      </c>
      <c r="Q36" s="4">
        <v>0</v>
      </c>
      <c r="R36" s="30"/>
      <c r="S36" s="56"/>
      <c r="V36" s="56"/>
      <c r="AA36" s="56"/>
    </row>
    <row r="37" spans="1:27" x14ac:dyDescent="0.2">
      <c r="A37" s="30" t="s">
        <v>35</v>
      </c>
      <c r="B37" s="38">
        <f t="shared" si="8"/>
        <v>19705167.669999998</v>
      </c>
      <c r="C37" s="38">
        <f t="shared" si="3"/>
        <v>18955831.260000002</v>
      </c>
      <c r="D37" s="38">
        <v>260511.69</v>
      </c>
      <c r="E37" s="38">
        <v>3800130.82</v>
      </c>
      <c r="F37" s="38">
        <v>10146887.130000001</v>
      </c>
      <c r="G37" s="38">
        <v>4748301.62</v>
      </c>
      <c r="H37" s="38">
        <v>219827.02</v>
      </c>
      <c r="I37" s="38">
        <f>J37+K37+L37</f>
        <v>144267.81</v>
      </c>
      <c r="J37" s="38">
        <v>7587.21</v>
      </c>
      <c r="K37" s="38">
        <v>0</v>
      </c>
      <c r="L37" s="38">
        <v>136680.6</v>
      </c>
      <c r="M37" s="38">
        <v>121968.40000000001</v>
      </c>
      <c r="N37" s="38">
        <v>0</v>
      </c>
      <c r="O37" s="38">
        <v>13360.32</v>
      </c>
      <c r="P37" s="38">
        <v>263273.18000000005</v>
      </c>
      <c r="Q37" s="4">
        <v>0</v>
      </c>
      <c r="R37" s="30"/>
      <c r="S37" s="56"/>
      <c r="V37" s="56"/>
      <c r="AA37" s="56"/>
    </row>
    <row r="38" spans="1:27" x14ac:dyDescent="0.2">
      <c r="A38" s="32" t="s">
        <v>36</v>
      </c>
      <c r="B38" s="33">
        <f t="shared" si="8"/>
        <v>12377292.710000001</v>
      </c>
      <c r="C38" s="33">
        <f t="shared" si="3"/>
        <v>11270149.48</v>
      </c>
      <c r="D38" s="33">
        <v>347029.18999999994</v>
      </c>
      <c r="E38" s="33">
        <v>2524308.4</v>
      </c>
      <c r="F38" s="33">
        <v>6245981.2699999996</v>
      </c>
      <c r="G38" s="33">
        <v>2152830.62</v>
      </c>
      <c r="H38" s="33">
        <v>614961.68999999994</v>
      </c>
      <c r="I38" s="33">
        <f>J38+K38+L38</f>
        <v>215734.39999999999</v>
      </c>
      <c r="J38" s="33">
        <v>0</v>
      </c>
      <c r="K38" s="33">
        <v>0</v>
      </c>
      <c r="L38" s="33">
        <v>215734.39999999999</v>
      </c>
      <c r="M38" s="33">
        <v>154548.6</v>
      </c>
      <c r="N38" s="33">
        <v>12876.83</v>
      </c>
      <c r="O38" s="33">
        <v>0</v>
      </c>
      <c r="P38" s="33">
        <v>109021.71</v>
      </c>
      <c r="Q38" s="14">
        <v>0</v>
      </c>
      <c r="R38" s="32"/>
      <c r="S38" s="56"/>
      <c r="V38" s="56"/>
      <c r="AA38" s="56"/>
    </row>
    <row r="39" spans="1:27" x14ac:dyDescent="0.2">
      <c r="A39" s="30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S39" s="56"/>
    </row>
    <row r="40" spans="1:27" s="30" customFormat="1" ht="11.25" customHeight="1" x14ac:dyDescent="0.2">
      <c r="B40" s="236" t="s">
        <v>238</v>
      </c>
      <c r="C40" s="5"/>
      <c r="D40" s="5"/>
      <c r="E40" s="5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27" s="30" customFormat="1" ht="11.25" customHeight="1" x14ac:dyDescent="0.2">
      <c r="B41" s="5"/>
      <c r="C41" s="5"/>
      <c r="D41" s="5"/>
      <c r="E41" s="5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27" s="30" customFormat="1" ht="11.25" customHeight="1" x14ac:dyDescent="0.2">
      <c r="B42" s="5"/>
      <c r="C42" s="5"/>
      <c r="D42" s="5"/>
      <c r="E42" s="5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1:27" s="30" customForma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Q43" s="5"/>
    </row>
    <row r="44" spans="1:27" s="30" customFormat="1" x14ac:dyDescent="0.2">
      <c r="A44" s="14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44"/>
      <c r="O44" s="144"/>
      <c r="P44" s="144"/>
      <c r="Q44" s="218"/>
    </row>
    <row r="45" spans="1:27" s="30" customFormat="1" x14ac:dyDescent="0.2">
      <c r="A45" s="14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O45" s="144"/>
      <c r="P45" s="144"/>
      <c r="Q45" s="219"/>
    </row>
    <row r="46" spans="1:27" s="30" customFormat="1" x14ac:dyDescent="0.2">
      <c r="A46" s="14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44"/>
      <c r="O46" s="144"/>
      <c r="P46" s="144"/>
      <c r="Q46" s="219"/>
    </row>
    <row r="47" spans="1:27" s="30" customFormat="1" x14ac:dyDescent="0.2">
      <c r="A47" s="14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44"/>
      <c r="O47" s="144"/>
      <c r="P47" s="144"/>
      <c r="Q47" s="219"/>
    </row>
    <row r="48" spans="1:27" s="30" customForma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44"/>
      <c r="O48" s="144"/>
      <c r="P48" s="144"/>
      <c r="Q48" s="219"/>
    </row>
    <row r="49" spans="1:17" s="30" customFormat="1" x14ac:dyDescent="0.2">
      <c r="A49" s="14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44"/>
      <c r="O49" s="144"/>
      <c r="P49" s="144"/>
      <c r="Q49" s="219"/>
    </row>
    <row r="50" spans="1:17" s="30" customFormat="1" x14ac:dyDescent="0.2">
      <c r="A50" s="14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44"/>
      <c r="O50" s="144"/>
      <c r="P50" s="144"/>
      <c r="Q50" s="219"/>
    </row>
    <row r="51" spans="1:17" s="30" customFormat="1" x14ac:dyDescent="0.2">
      <c r="A51" s="14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44"/>
      <c r="O51" s="144"/>
      <c r="P51" s="144"/>
      <c r="Q51" s="218"/>
    </row>
    <row r="52" spans="1:17" s="30" customFormat="1" x14ac:dyDescent="0.2">
      <c r="A52" s="14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44"/>
      <c r="O52" s="144"/>
      <c r="P52" s="144"/>
      <c r="Q52" s="218"/>
    </row>
    <row r="53" spans="1:17" s="30" customFormat="1" x14ac:dyDescent="0.2">
      <c r="A53" s="14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44"/>
      <c r="O53" s="144"/>
      <c r="P53" s="144"/>
      <c r="Q53" s="218"/>
    </row>
    <row r="54" spans="1:17" s="30" customFormat="1" ht="13.5" customHeight="1" x14ac:dyDescent="0.2">
      <c r="A54" s="14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44"/>
      <c r="O54" s="144"/>
      <c r="P54" s="144"/>
      <c r="Q54" s="218"/>
    </row>
    <row r="55" spans="1:17" s="30" customFormat="1" ht="13.5" customHeight="1" x14ac:dyDescent="0.2">
      <c r="A55" s="14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144"/>
      <c r="O55" s="144"/>
      <c r="P55" s="144"/>
      <c r="Q55" s="219"/>
    </row>
    <row r="56" spans="1:17" s="30" customFormat="1" ht="13.5" customHeight="1" x14ac:dyDescent="0.2">
      <c r="A56" s="14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44"/>
      <c r="O56" s="144"/>
      <c r="P56" s="144"/>
      <c r="Q56" s="219"/>
    </row>
    <row r="57" spans="1:17" s="30" customFormat="1" ht="13.5" customHeight="1" x14ac:dyDescent="0.2">
      <c r="A57" s="14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44"/>
      <c r="O57" s="144"/>
      <c r="P57" s="144"/>
      <c r="Q57" s="219"/>
    </row>
    <row r="58" spans="1:17" s="30" customFormat="1" ht="13.5" customHeight="1" x14ac:dyDescent="0.2">
      <c r="A58" s="14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144"/>
      <c r="O58" s="144"/>
      <c r="P58" s="144"/>
      <c r="Q58" s="219"/>
    </row>
    <row r="59" spans="1:17" s="30" customFormat="1" ht="13.5" customHeight="1" x14ac:dyDescent="0.2">
      <c r="A59" s="14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44"/>
      <c r="O59" s="144"/>
      <c r="P59" s="144"/>
      <c r="Q59" s="219"/>
    </row>
    <row r="60" spans="1:17" s="30" customFormat="1" ht="13.5" customHeight="1" x14ac:dyDescent="0.2">
      <c r="A60" s="14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44"/>
      <c r="O60" s="144"/>
      <c r="P60" s="144"/>
      <c r="Q60" s="219"/>
    </row>
    <row r="61" spans="1:17" s="30" customFormat="1" ht="13.5" customHeight="1" x14ac:dyDescent="0.2">
      <c r="A61" s="14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44"/>
      <c r="O61" s="144"/>
      <c r="P61" s="144"/>
      <c r="Q61" s="219"/>
    </row>
    <row r="62" spans="1:17" s="30" customFormat="1" ht="13.5" customHeight="1" x14ac:dyDescent="0.2">
      <c r="A62" s="14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44"/>
      <c r="O62" s="144"/>
      <c r="P62" s="144"/>
      <c r="Q62" s="219"/>
    </row>
    <row r="63" spans="1:17" s="30" customFormat="1" x14ac:dyDescent="0.2">
      <c r="A63" s="14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44"/>
      <c r="O63" s="144"/>
      <c r="P63" s="144"/>
      <c r="Q63" s="219"/>
    </row>
    <row r="64" spans="1:17" s="30" customFormat="1" x14ac:dyDescent="0.2">
      <c r="A64" s="14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44"/>
      <c r="O64" s="144"/>
      <c r="P64" s="144"/>
      <c r="Q64" s="219"/>
    </row>
    <row r="65" spans="1:17" s="30" customFormat="1" x14ac:dyDescent="0.2">
      <c r="A65" s="14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44"/>
      <c r="O65" s="144"/>
      <c r="P65" s="144"/>
      <c r="Q65" s="219"/>
    </row>
    <row r="66" spans="1:17" s="30" customFormat="1" x14ac:dyDescent="0.2">
      <c r="A66" s="14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144"/>
      <c r="O66" s="144"/>
      <c r="P66" s="144"/>
      <c r="Q66" s="219"/>
    </row>
    <row r="67" spans="1:17" s="30" customFormat="1" x14ac:dyDescent="0.2">
      <c r="A67" s="14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144"/>
      <c r="O67" s="144"/>
      <c r="P67" s="144"/>
      <c r="Q67" s="220"/>
    </row>
    <row r="68" spans="1:17" s="30" customFormat="1" x14ac:dyDescent="0.2">
      <c r="A68" s="14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44"/>
      <c r="O68" s="144"/>
      <c r="P68" s="144"/>
      <c r="Q68" s="220"/>
    </row>
    <row r="69" spans="1:17" s="30" customFormat="1" x14ac:dyDescent="0.2">
      <c r="A69" s="14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144"/>
      <c r="O69" s="144"/>
      <c r="P69" s="144"/>
      <c r="Q69" s="220"/>
    </row>
    <row r="70" spans="1:17" s="30" customFormat="1" x14ac:dyDescent="0.2">
      <c r="A70" s="14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144"/>
      <c r="O70" s="144"/>
      <c r="P70" s="144"/>
      <c r="Q70" s="220"/>
    </row>
    <row r="71" spans="1:17" s="30" customFormat="1" x14ac:dyDescent="0.2">
      <c r="A71" s="14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44"/>
      <c r="O71" s="144"/>
      <c r="P71" s="144"/>
      <c r="Q71" s="220"/>
    </row>
    <row r="72" spans="1:17" s="30" customFormat="1" x14ac:dyDescent="0.2">
      <c r="A72" s="14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144"/>
      <c r="O72" s="144"/>
      <c r="P72" s="144"/>
      <c r="Q72" s="219"/>
    </row>
    <row r="73" spans="1:17" s="30" customFormat="1" x14ac:dyDescent="0.2">
      <c r="A73" s="144"/>
      <c r="B73" s="5"/>
      <c r="C73" s="5"/>
      <c r="D73" s="5"/>
      <c r="E73" s="5"/>
      <c r="F73" s="5"/>
      <c r="G73" s="5"/>
      <c r="H73" s="5"/>
      <c r="I73" s="5"/>
    </row>
    <row r="74" spans="1:17" s="30" customFormat="1" x14ac:dyDescent="0.2">
      <c r="A74" s="14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144"/>
      <c r="O74" s="144"/>
      <c r="P74" s="219"/>
    </row>
    <row r="75" spans="1:17" s="30" customFormat="1" x14ac:dyDescent="0.2">
      <c r="A75" s="14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144"/>
      <c r="O75" s="144"/>
      <c r="P75" s="219"/>
    </row>
    <row r="76" spans="1:17" x14ac:dyDescent="0.2">
      <c r="J76" s="5"/>
      <c r="K76" s="5"/>
      <c r="L76" s="5"/>
      <c r="N76" s="5"/>
      <c r="O76" s="144"/>
      <c r="P76" s="219"/>
      <c r="Q76" s="30"/>
    </row>
    <row r="77" spans="1:17" s="30" customFormat="1" x14ac:dyDescent="0.2">
      <c r="A77" s="14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144"/>
      <c r="O77" s="144"/>
      <c r="P77" s="219"/>
    </row>
    <row r="78" spans="1:17" s="30" customFormat="1" x14ac:dyDescent="0.2">
      <c r="A78" s="14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44"/>
      <c r="O78" s="144"/>
      <c r="P78" s="219"/>
    </row>
    <row r="79" spans="1:17" s="30" customFormat="1" x14ac:dyDescent="0.2">
      <c r="A79" s="144"/>
      <c r="B79" s="5"/>
      <c r="C79" s="5"/>
      <c r="D79" s="5"/>
      <c r="E79" s="5"/>
      <c r="F79" s="5"/>
      <c r="G79" s="5"/>
      <c r="H79" s="5"/>
      <c r="I79" s="5"/>
      <c r="J79" s="145"/>
      <c r="K79" s="5"/>
      <c r="L79" s="5"/>
      <c r="M79" s="5"/>
      <c r="N79" s="144"/>
      <c r="O79" s="144"/>
      <c r="P79" s="219"/>
    </row>
    <row r="80" spans="1:17" x14ac:dyDescent="0.2">
      <c r="J80" s="5"/>
      <c r="K80" s="5"/>
      <c r="L80" s="5"/>
      <c r="M80" s="5"/>
      <c r="N80" s="144"/>
      <c r="O80" s="144"/>
      <c r="P80" s="219"/>
      <c r="Q80" s="30"/>
    </row>
    <row r="81" spans="1:22" s="30" customFormat="1" x14ac:dyDescent="0.2">
      <c r="A81" s="14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4"/>
    </row>
    <row r="82" spans="1:22" s="30" customFormat="1" x14ac:dyDescent="0.2">
      <c r="A82" s="14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144"/>
      <c r="O82" s="5"/>
    </row>
    <row r="83" spans="1:22" s="30" customFormat="1" x14ac:dyDescent="0.2">
      <c r="A83" s="14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5"/>
    </row>
    <row r="84" spans="1:22" s="30" customFormat="1" x14ac:dyDescent="0.2">
      <c r="A84" s="14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5"/>
    </row>
    <row r="85" spans="1:22" s="30" customFormat="1" x14ac:dyDescent="0.2">
      <c r="A85" s="144"/>
      <c r="B85" s="5"/>
      <c r="C85" s="5"/>
      <c r="D85" s="5"/>
      <c r="E85" s="5"/>
      <c r="F85" s="5"/>
      <c r="G85" s="5"/>
      <c r="H85" s="5"/>
      <c r="I85" s="5"/>
      <c r="J85" s="4"/>
      <c r="K85" s="4"/>
      <c r="L85" s="4"/>
      <c r="M85" s="4"/>
      <c r="N85" s="5"/>
      <c r="O85" s="4"/>
    </row>
    <row r="86" spans="1:22" x14ac:dyDescent="0.2">
      <c r="J86" s="5"/>
      <c r="K86" s="5"/>
      <c r="L86" s="5"/>
      <c r="M86" s="5"/>
      <c r="N86" s="5"/>
      <c r="O86" s="5"/>
      <c r="P86" s="18"/>
      <c r="Q86" s="30"/>
    </row>
    <row r="87" spans="1:22" s="30" customFormat="1" x14ac:dyDescent="0.2">
      <c r="A87" s="14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144"/>
    </row>
    <row r="88" spans="1:22" s="30" customFormat="1" x14ac:dyDescent="0.2">
      <c r="A88" s="14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4"/>
      <c r="O88" s="5"/>
      <c r="P88" s="144"/>
    </row>
    <row r="89" spans="1:22" s="30" customFormat="1" x14ac:dyDescent="0.2">
      <c r="A89" s="14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22" s="30" customFormat="1" x14ac:dyDescent="0.2">
      <c r="A90" s="14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4"/>
    </row>
    <row r="91" spans="1:22" x14ac:dyDescent="0.2">
      <c r="N91" s="5"/>
      <c r="O91" s="5"/>
      <c r="P91" s="5"/>
      <c r="Q91" s="18"/>
      <c r="R91" s="30"/>
      <c r="S91" s="30"/>
      <c r="T91" s="30"/>
      <c r="U91" s="30"/>
      <c r="V91" s="30"/>
    </row>
    <row r="92" spans="1:22" s="30" customFormat="1" x14ac:dyDescent="0.2">
      <c r="A92" s="14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4"/>
      <c r="P92" s="5"/>
      <c r="Q92" s="5"/>
    </row>
    <row r="93" spans="1:22" s="30" customFormat="1" x14ac:dyDescent="0.2">
      <c r="A93" s="14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22" s="30" customForma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22" s="30" customForma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Q95" s="4"/>
    </row>
    <row r="96" spans="1:22" s="30" customForma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4"/>
      <c r="Q96" s="144"/>
    </row>
    <row r="97" spans="2:22" s="30" customForma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4"/>
      <c r="O97" s="5"/>
      <c r="P97" s="5"/>
      <c r="Q97" s="144"/>
    </row>
    <row r="98" spans="2:22" s="30" customForma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44"/>
      <c r="R98" s="18"/>
      <c r="S98" s="18"/>
      <c r="T98" s="18"/>
      <c r="U98" s="18"/>
      <c r="V98" s="18"/>
    </row>
    <row r="99" spans="2:22" s="30" customFormat="1" x14ac:dyDescent="0.2">
      <c r="B99" s="5"/>
      <c r="C99" s="5"/>
      <c r="D99" s="5"/>
      <c r="E99" s="5"/>
      <c r="F99" s="5"/>
      <c r="G99" s="5"/>
      <c r="H99" s="5"/>
      <c r="I99" s="5"/>
      <c r="J99" s="4"/>
      <c r="K99" s="4"/>
      <c r="L99" s="4"/>
      <c r="M99" s="4"/>
      <c r="N99" s="5"/>
      <c r="O99" s="5"/>
      <c r="P99" s="5"/>
      <c r="Q99" s="144"/>
    </row>
    <row r="100" spans="2:22" s="30" customForma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P100" s="5"/>
    </row>
    <row r="101" spans="2:22" s="30" customForma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P101" s="5"/>
      <c r="Q101" s="4"/>
    </row>
    <row r="102" spans="2:22" s="30" customForma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18"/>
      <c r="P102" s="5"/>
      <c r="Q102" s="144"/>
    </row>
    <row r="103" spans="2:22" s="30" customForma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P103" s="5"/>
      <c r="Q103" s="144"/>
    </row>
    <row r="104" spans="2:22" s="30" customForma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P104" s="5"/>
      <c r="Q104" s="144"/>
    </row>
    <row r="105" spans="2:22" s="30" customFormat="1" x14ac:dyDescent="0.2">
      <c r="B105" s="5"/>
      <c r="C105" s="5"/>
      <c r="D105" s="5"/>
      <c r="E105" s="5"/>
      <c r="F105" s="5"/>
      <c r="G105" s="5"/>
      <c r="H105" s="5"/>
      <c r="I105" s="5"/>
      <c r="J105" s="4"/>
      <c r="K105" s="4"/>
      <c r="L105" s="4"/>
      <c r="M105" s="4"/>
      <c r="N105" s="5"/>
      <c r="P105" s="5"/>
      <c r="Q105" s="144"/>
    </row>
    <row r="106" spans="2:22" s="30" customForma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44"/>
    </row>
    <row r="107" spans="2:22" s="30" customFormat="1" x14ac:dyDescent="0.2">
      <c r="B107" s="5"/>
      <c r="C107" s="5"/>
      <c r="D107" s="5"/>
      <c r="E107" s="5"/>
      <c r="F107" s="5"/>
      <c r="G107" s="5"/>
      <c r="H107" s="5"/>
      <c r="I107" s="5"/>
      <c r="P107" s="4"/>
      <c r="Q107" s="144"/>
    </row>
    <row r="108" spans="2:22" s="30" customForma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"/>
      <c r="P108" s="5"/>
      <c r="Q108" s="144"/>
    </row>
    <row r="109" spans="2:22" s="30" customForma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P109" s="5"/>
      <c r="Q109" s="4"/>
    </row>
    <row r="110" spans="2:22" s="30" customForma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P110" s="5"/>
      <c r="Q110" s="5"/>
    </row>
    <row r="111" spans="2:22" s="30" customForma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P111" s="5"/>
      <c r="Q111" s="5"/>
    </row>
    <row r="112" spans="2:22" s="30" customForma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P112" s="5"/>
      <c r="Q112" s="5"/>
    </row>
    <row r="113" spans="2:17" s="30" customForma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P113" s="5"/>
      <c r="Q113" s="5"/>
    </row>
    <row r="114" spans="2:17" s="30" customFormat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5"/>
    </row>
    <row r="115" spans="2:17" s="30" customFormat="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P115" s="5"/>
      <c r="Q115" s="5"/>
    </row>
    <row r="116" spans="2:17" s="30" customFormat="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P116" s="5"/>
      <c r="Q116" s="5"/>
    </row>
    <row r="117" spans="2:17" s="30" customFormat="1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P117" s="5"/>
      <c r="Q117" s="5"/>
    </row>
    <row r="118" spans="2:17" s="30" customFormat="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P118" s="5"/>
      <c r="Q118" s="5"/>
    </row>
    <row r="119" spans="2:17" s="30" customFormat="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P119" s="5"/>
      <c r="Q119" s="5"/>
    </row>
    <row r="120" spans="2:17" s="30" customFormat="1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P120" s="5"/>
      <c r="Q120" s="5"/>
    </row>
    <row r="121" spans="2:17" s="30" customFormat="1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P121" s="5"/>
      <c r="Q121" s="5"/>
    </row>
    <row r="122" spans="2:17" s="30" customFormat="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2:17" s="30" customFormat="1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2:17" s="30" customFormat="1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2:17" s="30" customFormat="1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2:17" s="30" customFormat="1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2:17" s="30" customFormat="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2:17" s="30" customFormat="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2:17" s="30" customFormat="1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2:17" s="30" customFormat="1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2:17" s="30" customFormat="1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2:17" s="30" customFormat="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2:17" s="30" customFormat="1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2:17" s="30" customFormat="1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2:17" s="30" customFormat="1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2:17" s="30" customFormat="1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2:17" s="30" customFormat="1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2:17" s="30" customFormat="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2:17" s="30" customFormat="1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2:17" s="30" customFormat="1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2:17" s="30" customFormat="1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2:17" s="30" customFormat="1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2:17" s="30" customFormat="1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2:17" s="30" customFormat="1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2:17" s="30" customFormat="1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2:17" s="30" customFormat="1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2:17" s="30" customFormat="1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2:17" s="30" customFormat="1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2:17" s="30" customFormat="1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2:17" s="30" customFormat="1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2:17" s="30" customFormat="1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2:17" s="30" customFormat="1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2:17" s="30" customFormat="1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2:17" s="30" customFormat="1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2:17" s="30" customFormat="1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2:17" s="30" customFormat="1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2:17" s="30" customFormat="1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2:17" s="30" customFormat="1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2:17" s="30" customFormat="1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2:17" s="30" customFormat="1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2:17" s="30" customFormat="1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2:17" s="30" customFormat="1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2:17" s="30" customFormat="1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2:17" s="30" customFormat="1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2:17" s="30" customFormat="1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2:17" s="30" customFormat="1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2:17" s="30" customFormat="1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2:17" s="30" customFormat="1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2:17" s="30" customFormat="1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2:17" s="30" customFormat="1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2:17" s="30" customFormat="1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2:17" s="30" customFormat="1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2:17" s="30" customFormat="1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2:17" s="30" customFormat="1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2:17" s="30" customFormat="1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2:17" s="30" customFormat="1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2:17" s="30" customFormat="1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2:17" s="30" customFormat="1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2:17" s="30" customFormat="1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2:17" s="30" customFormat="1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2:17" s="30" customFormat="1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2:17" s="30" customFormat="1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2:17" s="30" customFormat="1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2:17" s="30" customFormat="1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2:17" s="30" customFormat="1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2:17" s="30" customFormat="1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2:17" s="30" customFormat="1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2:17" s="30" customFormat="1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2:17" s="30" customFormat="1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2:17" s="30" customFormat="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2:17" s="30" customFormat="1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2:17" s="30" customFormat="1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2:17" s="30" customFormat="1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2:17" s="30" customFormat="1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2:17" s="30" customFormat="1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2:17" s="30" customFormat="1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2:17" s="30" customFormat="1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2:17" s="30" customFormat="1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2:17" s="30" customFormat="1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2:17" s="30" customFormat="1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2:17" s="30" customFormat="1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2:17" s="30" customFormat="1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2:17" s="30" customFormat="1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2:17" s="30" customFormat="1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2:17" s="30" customFormat="1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2:17" s="30" customFormat="1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2:17" s="30" customFormat="1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2:17" s="30" customFormat="1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2:17" s="30" customFormat="1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2:17" s="30" customFormat="1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2:17" s="30" customFormat="1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2:17" s="30" customFormat="1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2:17" s="30" customFormat="1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2:17" s="30" customFormat="1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2:17" s="30" customFormat="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2:17" s="30" customFormat="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2:17" s="30" customFormat="1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2:17" s="30" customFormat="1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2:17" s="30" customFormat="1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2:17" s="30" customFormat="1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2:17" s="30" customFormat="1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2:17" s="30" customFormat="1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2:17" s="30" customFormat="1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2:17" s="30" customFormat="1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2:17" s="30" customFormat="1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2:17" s="30" customFormat="1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2:17" s="30" customFormat="1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2:17" s="30" customFormat="1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2:17" s="30" customFormat="1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2:17" s="30" customFormat="1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2:17" s="30" customFormat="1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2:17" s="30" customFormat="1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2:17" s="30" customFormat="1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2:17" s="30" customFormat="1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2:17" s="30" customFormat="1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2:17" s="30" customFormat="1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2:17" s="30" customFormat="1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2:17" s="30" customFormat="1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2:17" s="30" customFormat="1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2:17" s="30" customFormat="1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2:17" s="30" customFormat="1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2:17" s="30" customFormat="1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2:17" s="30" customFormat="1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2:17" s="30" customFormat="1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2:17" s="30" customFormat="1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2:17" s="30" customFormat="1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2:17" s="30" customFormat="1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2:17" s="30" customFormat="1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2:17" s="30" customFormat="1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2:17" s="30" customFormat="1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2:17" s="30" customFormat="1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2:17" s="30" customFormat="1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2:17" s="30" customFormat="1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2:17" s="30" customFormat="1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2:17" s="30" customFormat="1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2:17" s="30" customFormat="1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2:17" s="30" customFormat="1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2:17" s="30" customFormat="1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2:17" s="30" customFormat="1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2:17" s="30" customFormat="1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2:17" s="30" customFormat="1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2:17" s="30" customFormat="1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2:17" s="30" customFormat="1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2:17" s="30" customFormat="1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2:17" s="30" customFormat="1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2:17" s="30" customFormat="1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2:17" s="30" customFormat="1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2:17" s="30" customFormat="1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2:17" s="30" customFormat="1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2:17" s="30" customFormat="1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2:17" s="30" customFormat="1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2:17" s="30" customFormat="1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2:17" s="30" customFormat="1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2:17" s="30" customFormat="1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2:17" s="30" customFormat="1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2:17" s="30" customFormat="1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2:17" s="30" customFormat="1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2:17" s="30" customFormat="1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2:17" s="30" customFormat="1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2:17" s="30" customFormat="1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2:17" s="30" customFormat="1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2:17" s="30" customFormat="1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2:17" s="30" customFormat="1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2:17" s="30" customFormat="1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2:17" s="30" customFormat="1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2:17" s="30" customFormat="1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2:17" s="30" customFormat="1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2:17" s="30" customFormat="1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2:17" s="30" customFormat="1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2:17" s="30" customFormat="1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2:17" s="30" customFormat="1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2:17" s="30" customFormat="1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2:17" s="30" customFormat="1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2:17" s="30" customFormat="1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2:17" s="30" customFormat="1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2:17" s="30" customFormat="1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2:17" s="30" customFormat="1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2:17" s="30" customFormat="1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2:17" s="30" customFormat="1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2:17" s="30" customFormat="1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2:17" s="30" customFormat="1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2:17" s="30" customFormat="1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2:17" s="30" customFormat="1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2:17" s="30" customFormat="1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2:17" s="30" customFormat="1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2:17" s="30" customFormat="1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2:17" s="30" customFormat="1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2:17" s="30" customFormat="1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2:17" s="30" customFormat="1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2:17" s="30" customFormat="1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2:17" s="30" customFormat="1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2:17" s="30" customFormat="1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2:17" s="30" customFormat="1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2:17" s="30" customFormat="1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2:17" s="30" customFormat="1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2:17" s="30" customFormat="1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2:17" s="30" customFormat="1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2:17" s="30" customFormat="1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2:17" s="30" customFormat="1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2:17" s="30" customFormat="1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2:17" s="30" customFormat="1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2:17" s="30" customFormat="1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2:17" s="30" customFormat="1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2:17" s="30" customFormat="1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2:17" s="30" customFormat="1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2:17" s="30" customFormat="1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2:17" s="30" customFormat="1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2:17" s="30" customFormat="1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2:17" s="30" customFormat="1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2:17" s="30" customFormat="1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2:17" s="30" customFormat="1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2:17" s="30" customFormat="1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2:17" s="30" customFormat="1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2:17" s="30" customFormat="1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2:17" s="30" customFormat="1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2:17" s="30" customFormat="1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2:17" s="30" customFormat="1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2:17" s="30" customFormat="1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2:17" s="30" customFormat="1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2:17" s="30" customFormat="1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2:17" s="30" customFormat="1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2:17" s="30" customFormat="1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2:17" s="30" customFormat="1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2:17" s="30" customFormat="1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2:17" s="30" customFormat="1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2:17" s="30" customFormat="1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2:17" s="30" customFormat="1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2:17" s="30" customFormat="1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2:17" s="30" customFormat="1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2:17" s="30" customFormat="1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2:17" s="30" customFormat="1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2:17" s="30" customFormat="1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2:17" s="30" customFormat="1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2:17" s="30" customFormat="1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2:17" s="30" customFormat="1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2:17" s="30" customFormat="1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2:17" s="30" customFormat="1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2:17" s="30" customFormat="1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2:17" s="30" customFormat="1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2:17" s="30" customFormat="1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2:17" s="30" customFormat="1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2:17" s="30" customFormat="1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2:17" s="30" customFormat="1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2:17" s="30" customFormat="1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2:17" s="30" customFormat="1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2:17" s="30" customFormat="1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2:17" s="30" customFormat="1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2:17" s="30" customFormat="1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2:17" s="30" customFormat="1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2:17" s="30" customFormat="1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2:17" s="30" customFormat="1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2:17" s="30" customFormat="1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2:17" s="30" customFormat="1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2:17" s="30" customFormat="1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2:17" s="30" customFormat="1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2:17" s="30" customFormat="1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pans="2:17" s="30" customFormat="1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2:17" s="30" customFormat="1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</row>
    <row r="379" spans="2:17" s="30" customFormat="1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2:17" s="30" customFormat="1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</row>
    <row r="381" spans="2:17" s="30" customFormat="1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</row>
    <row r="382" spans="2:17" s="30" customFormat="1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</row>
    <row r="383" spans="2:17" s="30" customFormat="1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</row>
    <row r="384" spans="2:17" s="30" customFormat="1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</row>
    <row r="385" spans="2:22" s="30" customFormat="1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2:22" s="30" customFormat="1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pans="2:22" x14ac:dyDescent="0.2">
      <c r="J387" s="5"/>
      <c r="K387" s="5"/>
      <c r="L387" s="5"/>
      <c r="M387" s="5"/>
      <c r="N387" s="5"/>
      <c r="O387" s="5"/>
      <c r="P387" s="5"/>
      <c r="Q387" s="5"/>
      <c r="R387" s="30"/>
      <c r="S387" s="30"/>
      <c r="T387" s="30"/>
      <c r="U387" s="30"/>
      <c r="V387" s="30"/>
    </row>
    <row r="388" spans="2:22" x14ac:dyDescent="0.2">
      <c r="J388" s="5"/>
      <c r="K388" s="5"/>
      <c r="L388" s="5"/>
      <c r="M388" s="5"/>
      <c r="N388" s="5"/>
      <c r="O388" s="5"/>
      <c r="P388" s="5"/>
      <c r="Q388" s="5"/>
      <c r="R388" s="30"/>
      <c r="S388" s="30"/>
      <c r="T388" s="30"/>
      <c r="U388" s="30"/>
      <c r="V388" s="30"/>
    </row>
    <row r="389" spans="2:22" x14ac:dyDescent="0.2">
      <c r="J389" s="5"/>
      <c r="K389" s="5"/>
      <c r="L389" s="5"/>
      <c r="M389" s="5"/>
      <c r="N389" s="5"/>
      <c r="O389" s="5"/>
      <c r="P389" s="5"/>
      <c r="Q389" s="5"/>
      <c r="R389" s="30"/>
      <c r="S389" s="30"/>
      <c r="T389" s="30"/>
      <c r="U389" s="30"/>
      <c r="V389" s="30"/>
    </row>
    <row r="390" spans="2:22" x14ac:dyDescent="0.2">
      <c r="J390" s="5"/>
      <c r="K390" s="5"/>
      <c r="L390" s="5"/>
      <c r="M390" s="5"/>
      <c r="N390" s="5"/>
      <c r="O390" s="5"/>
      <c r="P390" s="5"/>
      <c r="Q390" s="5"/>
      <c r="R390" s="30"/>
      <c r="S390" s="30"/>
      <c r="T390" s="30"/>
      <c r="U390" s="30"/>
      <c r="V390" s="30"/>
    </row>
    <row r="391" spans="2:22" x14ac:dyDescent="0.2">
      <c r="J391" s="5"/>
      <c r="K391" s="5"/>
      <c r="L391" s="5"/>
      <c r="M391" s="5"/>
      <c r="N391" s="5"/>
      <c r="O391" s="5"/>
      <c r="P391" s="5"/>
      <c r="Q391" s="5"/>
      <c r="R391" s="30"/>
      <c r="S391" s="30"/>
      <c r="T391" s="30"/>
      <c r="U391" s="30"/>
      <c r="V391" s="30"/>
    </row>
    <row r="392" spans="2:22" x14ac:dyDescent="0.2">
      <c r="J392" s="5"/>
      <c r="K392" s="5"/>
      <c r="L392" s="5"/>
      <c r="M392" s="5"/>
      <c r="N392" s="5"/>
      <c r="O392" s="5"/>
      <c r="P392" s="5"/>
      <c r="Q392" s="5"/>
      <c r="R392" s="30"/>
      <c r="S392" s="30"/>
      <c r="T392" s="30"/>
      <c r="U392" s="30"/>
      <c r="V392" s="30"/>
    </row>
    <row r="393" spans="2:22" x14ac:dyDescent="0.2">
      <c r="J393" s="5"/>
      <c r="K393" s="5"/>
      <c r="L393" s="5"/>
      <c r="M393" s="5"/>
      <c r="N393" s="5"/>
      <c r="O393" s="5"/>
      <c r="P393" s="5"/>
      <c r="Q393" s="5"/>
      <c r="R393" s="30"/>
      <c r="S393" s="30"/>
      <c r="T393" s="30"/>
      <c r="U393" s="30"/>
      <c r="V393" s="30"/>
    </row>
    <row r="394" spans="2:22" x14ac:dyDescent="0.2">
      <c r="J394" s="5"/>
      <c r="K394" s="5"/>
      <c r="L394" s="5"/>
      <c r="M394" s="5"/>
      <c r="N394" s="5"/>
      <c r="O394" s="5"/>
      <c r="P394" s="5"/>
      <c r="Q394" s="5"/>
    </row>
    <row r="395" spans="2:22" x14ac:dyDescent="0.2">
      <c r="J395" s="5"/>
      <c r="K395" s="5"/>
      <c r="L395" s="5"/>
      <c r="M395" s="5"/>
      <c r="N395" s="5"/>
      <c r="O395" s="5"/>
      <c r="P395" s="5"/>
      <c r="Q395" s="5"/>
    </row>
    <row r="396" spans="2:22" x14ac:dyDescent="0.2">
      <c r="J396" s="5"/>
      <c r="K396" s="5"/>
      <c r="L396" s="5"/>
      <c r="M396" s="5"/>
      <c r="N396" s="5"/>
      <c r="O396" s="5"/>
      <c r="P396" s="5"/>
      <c r="Q396" s="5"/>
    </row>
    <row r="397" spans="2:22" x14ac:dyDescent="0.2">
      <c r="J397" s="5"/>
      <c r="K397" s="5"/>
      <c r="L397" s="5"/>
      <c r="M397" s="5"/>
      <c r="N397" s="5"/>
      <c r="O397" s="5"/>
      <c r="P397" s="5"/>
      <c r="Q397" s="5"/>
    </row>
    <row r="398" spans="2:22" x14ac:dyDescent="0.2">
      <c r="J398" s="5"/>
      <c r="K398" s="5"/>
      <c r="L398" s="5"/>
      <c r="M398" s="5"/>
      <c r="N398" s="5"/>
      <c r="O398" s="5"/>
      <c r="P398" s="5"/>
      <c r="Q398" s="5"/>
    </row>
    <row r="399" spans="2:22" x14ac:dyDescent="0.2">
      <c r="J399" s="5"/>
      <c r="K399" s="5"/>
      <c r="L399" s="5"/>
      <c r="M399" s="5"/>
      <c r="N399" s="5"/>
      <c r="O399" s="5"/>
      <c r="P399" s="5"/>
      <c r="Q399" s="5"/>
    </row>
    <row r="400" spans="2:22" x14ac:dyDescent="0.2">
      <c r="J400" s="5"/>
      <c r="K400" s="5"/>
      <c r="L400" s="5"/>
      <c r="M400" s="5"/>
      <c r="N400" s="5"/>
      <c r="O400" s="5"/>
      <c r="P400" s="5"/>
      <c r="Q400" s="5"/>
    </row>
    <row r="401" spans="14:17" x14ac:dyDescent="0.2">
      <c r="N401" s="5"/>
      <c r="O401" s="5"/>
      <c r="P401" s="5"/>
      <c r="Q401" s="5"/>
    </row>
    <row r="402" spans="14:17" x14ac:dyDescent="0.2">
      <c r="N402" s="5"/>
      <c r="O402" s="5"/>
      <c r="P402" s="5"/>
      <c r="Q402" s="5"/>
    </row>
    <row r="403" spans="14:17" x14ac:dyDescent="0.2">
      <c r="N403" s="5"/>
      <c r="O403" s="5"/>
      <c r="Q403" s="5"/>
    </row>
    <row r="404" spans="14:17" x14ac:dyDescent="0.2">
      <c r="N404" s="5"/>
      <c r="O404" s="5"/>
      <c r="Q404" s="5"/>
    </row>
    <row r="405" spans="14:17" x14ac:dyDescent="0.2">
      <c r="N405" s="5"/>
      <c r="O405" s="5"/>
    </row>
    <row r="406" spans="14:17" x14ac:dyDescent="0.2">
      <c r="N406" s="5"/>
    </row>
    <row r="407" spans="14:17" x14ac:dyDescent="0.2">
      <c r="N407" s="5"/>
    </row>
    <row r="408" spans="14:17" x14ac:dyDescent="0.2">
      <c r="N408" s="5"/>
    </row>
  </sheetData>
  <mergeCells count="11">
    <mergeCell ref="V6:V8"/>
    <mergeCell ref="P7:P8"/>
    <mergeCell ref="I5:L5"/>
    <mergeCell ref="O5:Q5"/>
    <mergeCell ref="L6:L8"/>
    <mergeCell ref="C5:G5"/>
    <mergeCell ref="G6:G8"/>
    <mergeCell ref="A3:H3"/>
    <mergeCell ref="A1:H1"/>
    <mergeCell ref="I1:Q1"/>
    <mergeCell ref="I3:Q3"/>
  </mergeCells>
  <phoneticPr fontId="0" type="noConversion"/>
  <printOptions horizontalCentered="1"/>
  <pageMargins left="0.25" right="0.23" top="0.62" bottom="0.56999999999999995" header="0.67" footer="0.5"/>
  <pageSetup fitToWidth="2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  <colBreaks count="1" manualBreakCount="1">
    <brk id="8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1221"/>
  <sheetViews>
    <sheetView zoomScaleNormal="100" workbookViewId="0">
      <selection activeCell="Q2" sqref="Q1:Q1048576"/>
    </sheetView>
  </sheetViews>
  <sheetFormatPr defaultColWidth="9.140625" defaultRowHeight="12.75" x14ac:dyDescent="0.2"/>
  <cols>
    <col min="1" max="1" width="14.5703125" style="41" customWidth="1"/>
    <col min="2" max="2" width="14" style="41" bestFit="1" customWidth="1"/>
    <col min="3" max="3" width="12.28515625" style="41" bestFit="1" customWidth="1"/>
    <col min="4" max="4" width="11.28515625" style="41" bestFit="1" customWidth="1"/>
    <col min="5" max="6" width="9.7109375" style="41" bestFit="1" customWidth="1"/>
    <col min="7" max="7" width="11" style="41" bestFit="1" customWidth="1"/>
    <col min="8" max="8" width="11.85546875" style="41" customWidth="1"/>
    <col min="9" max="9" width="10.7109375" style="41" customWidth="1"/>
    <col min="10" max="10" width="2" style="41" customWidth="1"/>
    <col min="11" max="11" width="12.28515625" style="41" bestFit="1" customWidth="1"/>
    <col min="12" max="12" width="12.28515625" style="41" customWidth="1"/>
    <col min="13" max="13" width="12.28515625" style="41" bestFit="1" customWidth="1"/>
    <col min="14" max="14" width="11.28515625" style="41" bestFit="1" customWidth="1"/>
    <col min="15" max="15" width="9.7109375" style="41" bestFit="1" customWidth="1"/>
    <col min="16" max="16" width="10.42578125" style="41" customWidth="1"/>
    <col min="17" max="17" width="11.42578125" style="41" customWidth="1"/>
    <col min="18" max="18" width="9.7109375" style="91" bestFit="1" customWidth="1"/>
    <col min="19" max="19" width="9.85546875" style="41" customWidth="1"/>
    <col min="20" max="20" width="5" style="30" customWidth="1"/>
    <col min="21" max="16384" width="9.140625" style="30"/>
  </cols>
  <sheetData>
    <row r="1" spans="1:20" x14ac:dyDescent="0.2">
      <c r="A1" s="290" t="s">
        <v>134</v>
      </c>
      <c r="B1" s="290"/>
      <c r="C1" s="290"/>
      <c r="D1" s="290"/>
      <c r="E1" s="290"/>
      <c r="F1" s="290"/>
      <c r="G1" s="290"/>
      <c r="H1" s="290"/>
      <c r="I1" s="290"/>
      <c r="K1" s="312" t="s">
        <v>227</v>
      </c>
      <c r="L1" s="312"/>
      <c r="M1" s="312"/>
      <c r="N1" s="312"/>
      <c r="O1" s="312"/>
      <c r="P1" s="312"/>
      <c r="Q1" s="312"/>
      <c r="R1" s="312"/>
      <c r="S1" s="312"/>
    </row>
    <row r="2" spans="1:2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0" x14ac:dyDescent="0.2">
      <c r="A3" s="290" t="s">
        <v>260</v>
      </c>
      <c r="B3" s="290"/>
      <c r="C3" s="290"/>
      <c r="D3" s="290"/>
      <c r="E3" s="290"/>
      <c r="F3" s="290"/>
      <c r="G3" s="290"/>
      <c r="H3" s="290"/>
      <c r="I3" s="290"/>
      <c r="J3" s="290" t="s">
        <v>260</v>
      </c>
      <c r="K3" s="290"/>
      <c r="L3" s="290"/>
      <c r="M3" s="290"/>
      <c r="N3" s="290"/>
      <c r="O3" s="290"/>
      <c r="P3" s="290"/>
      <c r="Q3" s="290"/>
      <c r="R3" s="290"/>
      <c r="S3" s="290"/>
    </row>
    <row r="4" spans="1:20" ht="13.5" thickBo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20" ht="13.5" thickTop="1" x14ac:dyDescent="0.2">
      <c r="A5" s="38"/>
      <c r="B5" s="304" t="s">
        <v>67</v>
      </c>
      <c r="C5" s="304"/>
      <c r="D5" s="304"/>
      <c r="E5" s="304"/>
      <c r="F5" s="304"/>
      <c r="G5" s="304"/>
      <c r="H5" s="169"/>
      <c r="I5" s="95"/>
      <c r="J5" s="38"/>
      <c r="K5" s="304" t="s">
        <v>68</v>
      </c>
      <c r="L5" s="304"/>
      <c r="M5" s="304"/>
      <c r="N5" s="304"/>
      <c r="O5" s="304"/>
      <c r="P5" s="304"/>
      <c r="Q5" s="304"/>
      <c r="R5" s="304"/>
      <c r="S5" s="292" t="s">
        <v>209</v>
      </c>
      <c r="T5" s="161"/>
    </row>
    <row r="6" spans="1:20" s="162" customFormat="1" x14ac:dyDescent="0.2">
      <c r="A6" s="166"/>
      <c r="B6" s="166" t="s">
        <v>11</v>
      </c>
      <c r="C6" s="166"/>
      <c r="D6" s="166"/>
      <c r="E6" s="166"/>
      <c r="F6" s="166"/>
      <c r="G6" s="166"/>
      <c r="H6" s="310" t="s">
        <v>10</v>
      </c>
      <c r="I6" s="310"/>
      <c r="J6" s="166"/>
      <c r="K6" s="166" t="s">
        <v>11</v>
      </c>
      <c r="L6" s="166"/>
      <c r="M6" s="166"/>
      <c r="N6" s="166"/>
      <c r="O6" s="166"/>
      <c r="P6" s="166"/>
      <c r="Q6" s="310" t="s">
        <v>10</v>
      </c>
      <c r="R6" s="310"/>
      <c r="S6" s="313"/>
      <c r="T6" s="187"/>
    </row>
    <row r="7" spans="1:20" s="162" customFormat="1" x14ac:dyDescent="0.2">
      <c r="A7" s="37" t="s">
        <v>37</v>
      </c>
      <c r="B7" s="166" t="s">
        <v>64</v>
      </c>
      <c r="C7" s="166" t="s">
        <v>0</v>
      </c>
      <c r="D7" s="166"/>
      <c r="E7" s="166" t="s">
        <v>5</v>
      </c>
      <c r="F7" s="166"/>
      <c r="G7" s="166"/>
      <c r="H7" s="311"/>
      <c r="I7" s="311"/>
      <c r="J7" s="166"/>
      <c r="K7" s="166" t="s">
        <v>64</v>
      </c>
      <c r="L7" s="166" t="s">
        <v>0</v>
      </c>
      <c r="M7" s="166"/>
      <c r="N7" s="166" t="s">
        <v>5</v>
      </c>
      <c r="O7" s="166"/>
      <c r="P7" s="166"/>
      <c r="Q7" s="311"/>
      <c r="R7" s="311"/>
      <c r="S7" s="313"/>
      <c r="T7" s="187"/>
    </row>
    <row r="8" spans="1:20" s="162" customFormat="1" x14ac:dyDescent="0.2">
      <c r="A8" s="37" t="s">
        <v>38</v>
      </c>
      <c r="B8" s="166" t="s">
        <v>65</v>
      </c>
      <c r="C8" s="166" t="s">
        <v>1</v>
      </c>
      <c r="D8" s="166" t="s">
        <v>3</v>
      </c>
      <c r="E8" s="166" t="s">
        <v>1</v>
      </c>
      <c r="F8" s="166" t="s">
        <v>7</v>
      </c>
      <c r="G8" s="166"/>
      <c r="H8" s="314" t="s">
        <v>207</v>
      </c>
      <c r="I8" s="297" t="s">
        <v>7</v>
      </c>
      <c r="J8" s="166"/>
      <c r="K8" s="166" t="s">
        <v>66</v>
      </c>
      <c r="L8" s="166" t="s">
        <v>1</v>
      </c>
      <c r="M8" s="166" t="s">
        <v>3</v>
      </c>
      <c r="N8" s="166" t="s">
        <v>1</v>
      </c>
      <c r="O8" s="166" t="s">
        <v>7</v>
      </c>
      <c r="P8" s="166"/>
      <c r="Q8" s="314" t="s">
        <v>207</v>
      </c>
      <c r="R8" s="314" t="s">
        <v>7</v>
      </c>
      <c r="S8" s="313"/>
      <c r="T8" s="187"/>
    </row>
    <row r="9" spans="1:20" s="162" customFormat="1" ht="13.5" thickBot="1" x14ac:dyDescent="0.25">
      <c r="A9" s="64" t="s">
        <v>39</v>
      </c>
      <c r="B9" s="65" t="s">
        <v>4</v>
      </c>
      <c r="C9" s="65" t="s">
        <v>2</v>
      </c>
      <c r="D9" s="65" t="s">
        <v>4</v>
      </c>
      <c r="E9" s="65" t="s">
        <v>6</v>
      </c>
      <c r="F9" s="65" t="s">
        <v>8</v>
      </c>
      <c r="G9" s="65" t="s">
        <v>9</v>
      </c>
      <c r="H9" s="294"/>
      <c r="I9" s="294"/>
      <c r="J9" s="166"/>
      <c r="K9" s="65" t="s">
        <v>4</v>
      </c>
      <c r="L9" s="65" t="s">
        <v>2</v>
      </c>
      <c r="M9" s="65" t="s">
        <v>4</v>
      </c>
      <c r="N9" s="65" t="s">
        <v>6</v>
      </c>
      <c r="O9" s="65" t="s">
        <v>8</v>
      </c>
      <c r="P9" s="65" t="s">
        <v>9</v>
      </c>
      <c r="Q9" s="294"/>
      <c r="R9" s="294"/>
      <c r="S9" s="294"/>
      <c r="T9" s="187"/>
    </row>
    <row r="10" spans="1:20" s="21" customFormat="1" x14ac:dyDescent="0.2">
      <c r="A10" s="37" t="s">
        <v>13</v>
      </c>
      <c r="B10" s="51">
        <f t="shared" ref="B10:G10" si="0">SUM(B12:B39)</f>
        <v>100989728.51000002</v>
      </c>
      <c r="C10" s="51">
        <f t="shared" si="0"/>
        <v>94258506</v>
      </c>
      <c r="D10" s="51">
        <f t="shared" si="0"/>
        <v>4507371.45</v>
      </c>
      <c r="E10" s="51">
        <f t="shared" si="0"/>
        <v>829937.02999999991</v>
      </c>
      <c r="F10" s="51">
        <f t="shared" si="0"/>
        <v>920106.5199999999</v>
      </c>
      <c r="G10" s="51">
        <f t="shared" si="0"/>
        <v>77761</v>
      </c>
      <c r="H10" s="51">
        <f>SUM(H12:H39)</f>
        <v>0</v>
      </c>
      <c r="I10" s="51">
        <f>SUM(I12:I39)</f>
        <v>396046.51</v>
      </c>
      <c r="J10" s="51"/>
      <c r="K10" s="51">
        <f t="shared" ref="K10:Q10" si="1">SUM(K12:K39)</f>
        <v>73213566.350000009</v>
      </c>
      <c r="L10" s="51">
        <f t="shared" si="1"/>
        <v>56580171.639999993</v>
      </c>
      <c r="M10" s="51">
        <f t="shared" si="1"/>
        <v>14383385.02</v>
      </c>
      <c r="N10" s="51">
        <f t="shared" si="1"/>
        <v>1476373.0300000003</v>
      </c>
      <c r="O10" s="51">
        <f t="shared" si="1"/>
        <v>124232.81000000001</v>
      </c>
      <c r="P10" s="51">
        <f t="shared" si="1"/>
        <v>160542.85</v>
      </c>
      <c r="Q10" s="51">
        <f t="shared" si="1"/>
        <v>0</v>
      </c>
      <c r="R10" s="51">
        <f>SUM(R12:R39)</f>
        <v>488861</v>
      </c>
      <c r="S10" s="51">
        <f>SUM(S12:S39)</f>
        <v>0</v>
      </c>
    </row>
    <row r="11" spans="1:20" x14ac:dyDescent="0.2">
      <c r="A11" s="37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24"/>
      <c r="T11" s="41"/>
    </row>
    <row r="12" spans="1:20" x14ac:dyDescent="0.2">
      <c r="A12" s="37" t="s">
        <v>14</v>
      </c>
      <c r="B12" s="38">
        <f>SUM(C12:I12)</f>
        <v>608237.09000000008</v>
      </c>
      <c r="C12" s="38">
        <v>583620.44999999995</v>
      </c>
      <c r="D12" s="38">
        <v>-174.59</v>
      </c>
      <c r="E12" s="38">
        <v>2062.81</v>
      </c>
      <c r="F12" s="38">
        <v>22728.42</v>
      </c>
      <c r="G12" s="38">
        <v>0</v>
      </c>
      <c r="H12" s="38">
        <v>0</v>
      </c>
      <c r="I12" s="38">
        <v>0</v>
      </c>
      <c r="J12" s="38"/>
      <c r="K12" s="38">
        <f>SUM(L12+M12+N12+O12+P12+R12)</f>
        <v>985165.84</v>
      </c>
      <c r="L12" s="38">
        <v>0</v>
      </c>
      <c r="M12" s="263">
        <v>971585.92999999993</v>
      </c>
      <c r="N12" s="263">
        <v>13579.91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71"/>
    </row>
    <row r="13" spans="1:20" x14ac:dyDescent="0.2">
      <c r="A13" s="37" t="s">
        <v>15</v>
      </c>
      <c r="B13" s="38">
        <f>SUM(C13:I13)</f>
        <v>8590964.3600000013</v>
      </c>
      <c r="C13" s="38">
        <v>8224937.0499999998</v>
      </c>
      <c r="D13" s="38">
        <v>157081.92000000001</v>
      </c>
      <c r="E13" s="38">
        <v>105372.18</v>
      </c>
      <c r="F13" s="38">
        <v>103573.21</v>
      </c>
      <c r="G13" s="38">
        <v>0</v>
      </c>
      <c r="H13" s="38">
        <v>0</v>
      </c>
      <c r="I13" s="38">
        <v>0</v>
      </c>
      <c r="J13" s="103"/>
      <c r="K13" s="38">
        <f t="shared" ref="K13:K37" si="2">SUM(L13+M13+N13+O13+P13+R13)</f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71"/>
    </row>
    <row r="14" spans="1:20" s="41" customFormat="1" x14ac:dyDescent="0.2">
      <c r="A14" s="38" t="s">
        <v>16</v>
      </c>
      <c r="B14" s="38">
        <f>SUM(C14:I14)</f>
        <v>16749634.220000001</v>
      </c>
      <c r="C14" s="38">
        <v>16749572.32</v>
      </c>
      <c r="D14" s="38">
        <v>0</v>
      </c>
      <c r="E14" s="38">
        <v>0</v>
      </c>
      <c r="F14" s="38">
        <v>61.9</v>
      </c>
      <c r="G14" s="38">
        <v>0</v>
      </c>
      <c r="H14" s="38">
        <v>0</v>
      </c>
      <c r="I14" s="38">
        <v>0</v>
      </c>
      <c r="J14" s="38"/>
      <c r="K14" s="38">
        <f>SUM(L15+M15+N15+O15+P15+R14)</f>
        <v>17961834.16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488861</v>
      </c>
      <c r="S14" s="38">
        <v>0</v>
      </c>
      <c r="T14" s="71"/>
    </row>
    <row r="15" spans="1:20" x14ac:dyDescent="0.2">
      <c r="A15" s="38" t="s">
        <v>17</v>
      </c>
      <c r="B15" s="38">
        <f>SUM(C15:I15)</f>
        <v>14424249.079999998</v>
      </c>
      <c r="C15" s="38">
        <v>14137207.26</v>
      </c>
      <c r="D15" s="38">
        <v>157594.49</v>
      </c>
      <c r="E15" s="38">
        <v>28177.29</v>
      </c>
      <c r="F15" s="38">
        <v>101270.04</v>
      </c>
      <c r="G15" s="38">
        <v>0</v>
      </c>
      <c r="H15" s="38">
        <v>0</v>
      </c>
      <c r="I15" s="38">
        <v>0</v>
      </c>
      <c r="J15" s="38"/>
      <c r="K15" s="38">
        <f>SUM(L16+M16+N16+O16+P16+R15)</f>
        <v>1596439.0699999998</v>
      </c>
      <c r="L15" s="263">
        <v>16022477.25</v>
      </c>
      <c r="M15" s="263">
        <v>1099095.2799999998</v>
      </c>
      <c r="N15" s="263">
        <v>324831.38</v>
      </c>
      <c r="O15" s="263">
        <v>26569.25</v>
      </c>
      <c r="P15" s="38">
        <v>0</v>
      </c>
      <c r="Q15" s="38">
        <v>0</v>
      </c>
      <c r="R15" s="38">
        <v>0</v>
      </c>
      <c r="S15" s="38">
        <v>0</v>
      </c>
      <c r="T15" s="71"/>
    </row>
    <row r="16" spans="1:20" x14ac:dyDescent="0.2">
      <c r="A16" s="38" t="s">
        <v>18</v>
      </c>
      <c r="B16" s="38">
        <f>SUM(C16:I16)</f>
        <v>2003970.59</v>
      </c>
      <c r="C16" s="38">
        <v>1626768.36</v>
      </c>
      <c r="D16" s="38">
        <v>256311.32</v>
      </c>
      <c r="E16" s="38">
        <v>20308.36</v>
      </c>
      <c r="F16" s="38">
        <v>76345.399999999994</v>
      </c>
      <c r="G16" s="38">
        <v>24237.15</v>
      </c>
      <c r="H16" s="38">
        <v>0</v>
      </c>
      <c r="I16" s="38">
        <v>0</v>
      </c>
      <c r="J16" s="38"/>
      <c r="K16" s="38">
        <f>SUM(L17+M17+N17+O17+P17+R16)</f>
        <v>0</v>
      </c>
      <c r="L16" s="263">
        <v>1541435.99</v>
      </c>
      <c r="M16" s="263">
        <v>1850</v>
      </c>
      <c r="N16" s="263">
        <v>29531.65</v>
      </c>
      <c r="O16" s="263">
        <v>12651.189999999999</v>
      </c>
      <c r="P16" s="263">
        <v>10970.24</v>
      </c>
      <c r="Q16" s="38">
        <v>0</v>
      </c>
      <c r="R16" s="38">
        <v>0</v>
      </c>
      <c r="S16" s="38">
        <v>0</v>
      </c>
      <c r="T16" s="71"/>
    </row>
    <row r="17" spans="1:20" x14ac:dyDescent="0.2">
      <c r="A17" s="38"/>
      <c r="B17" s="103"/>
      <c r="C17" s="38"/>
      <c r="D17" s="38"/>
      <c r="E17" s="38"/>
      <c r="F17" s="38"/>
      <c r="G17" s="38"/>
      <c r="H17" s="103"/>
      <c r="I17" s="103"/>
      <c r="J17" s="103"/>
      <c r="K17" s="38"/>
      <c r="L17" s="38"/>
      <c r="M17" s="38"/>
      <c r="N17" s="57"/>
      <c r="O17" s="38"/>
      <c r="P17" s="38"/>
      <c r="Q17" s="103"/>
      <c r="R17" s="124"/>
      <c r="S17" s="103"/>
      <c r="T17" s="41"/>
    </row>
    <row r="18" spans="1:20" x14ac:dyDescent="0.2">
      <c r="A18" s="38" t="s">
        <v>19</v>
      </c>
      <c r="B18" s="38">
        <f>SUM(C18:I18)</f>
        <v>561948.70000000007</v>
      </c>
      <c r="C18" s="38">
        <v>530212.44999999995</v>
      </c>
      <c r="D18" s="38">
        <v>13219.67</v>
      </c>
      <c r="E18" s="38">
        <v>7187.02</v>
      </c>
      <c r="F18" s="38">
        <v>11329.56</v>
      </c>
      <c r="G18" s="38">
        <v>0</v>
      </c>
      <c r="H18" s="38">
        <v>0</v>
      </c>
      <c r="I18" s="38">
        <v>0</v>
      </c>
      <c r="J18" s="38"/>
      <c r="K18" s="38">
        <f t="shared" si="2"/>
        <v>821878.89999999991</v>
      </c>
      <c r="L18" s="38">
        <v>734384.48</v>
      </c>
      <c r="M18" s="38">
        <v>62788.5</v>
      </c>
      <c r="N18" s="57">
        <v>14873.95</v>
      </c>
      <c r="O18" s="38">
        <v>4418.75</v>
      </c>
      <c r="P18" s="38">
        <v>5413.22</v>
      </c>
      <c r="Q18" s="38">
        <v>0</v>
      </c>
      <c r="R18" s="38">
        <v>0</v>
      </c>
      <c r="S18" s="38">
        <v>0</v>
      </c>
      <c r="T18" s="71"/>
    </row>
    <row r="19" spans="1:20" x14ac:dyDescent="0.2">
      <c r="A19" s="38" t="s">
        <v>20</v>
      </c>
      <c r="B19" s="38">
        <f>SUM(C19:I19)</f>
        <v>1648733.56</v>
      </c>
      <c r="C19" s="38">
        <v>1548978.27</v>
      </c>
      <c r="D19" s="38">
        <v>69893.19</v>
      </c>
      <c r="E19" s="38">
        <v>19938.36</v>
      </c>
      <c r="F19" s="38">
        <v>9923.7400000000016</v>
      </c>
      <c r="G19" s="38">
        <v>0</v>
      </c>
      <c r="H19" s="38">
        <v>0</v>
      </c>
      <c r="I19" s="38">
        <v>0</v>
      </c>
      <c r="J19" s="38"/>
      <c r="K19" s="38">
        <f t="shared" si="2"/>
        <v>3812137.8200000003</v>
      </c>
      <c r="L19" s="38">
        <v>3409927.81</v>
      </c>
      <c r="M19" s="38">
        <v>286403.93</v>
      </c>
      <c r="N19" s="57">
        <v>102705.37999999999</v>
      </c>
      <c r="O19" s="38">
        <v>13100.7</v>
      </c>
      <c r="P19" s="38">
        <v>0</v>
      </c>
      <c r="Q19" s="38">
        <v>0</v>
      </c>
      <c r="R19" s="38">
        <v>0</v>
      </c>
      <c r="S19" s="38">
        <v>0</v>
      </c>
      <c r="T19" s="41"/>
    </row>
    <row r="20" spans="1:20" x14ac:dyDescent="0.2">
      <c r="A20" s="38" t="s">
        <v>21</v>
      </c>
      <c r="B20" s="38">
        <f>SUM(C20:I20)</f>
        <v>2130476.2600000002</v>
      </c>
      <c r="C20" s="38">
        <v>1517919.05</v>
      </c>
      <c r="D20" s="38">
        <v>566357.67000000004</v>
      </c>
      <c r="E20" s="38">
        <v>9033.58</v>
      </c>
      <c r="F20" s="38">
        <v>35126.71</v>
      </c>
      <c r="G20" s="38">
        <v>2039.25</v>
      </c>
      <c r="H20" s="38">
        <v>0</v>
      </c>
      <c r="I20" s="38">
        <v>0</v>
      </c>
      <c r="J20" s="38"/>
      <c r="K20" s="38">
        <f t="shared" si="2"/>
        <v>1710843.55</v>
      </c>
      <c r="L20" s="38">
        <v>1661187.98</v>
      </c>
      <c r="M20" s="38">
        <v>19728.53</v>
      </c>
      <c r="N20" s="57">
        <v>20996.489999999998</v>
      </c>
      <c r="O20" s="38">
        <v>2040.27</v>
      </c>
      <c r="P20" s="38">
        <v>6890.28</v>
      </c>
      <c r="Q20" s="38">
        <v>0</v>
      </c>
      <c r="R20" s="38">
        <v>0</v>
      </c>
      <c r="S20" s="38">
        <v>0</v>
      </c>
      <c r="T20" s="71"/>
    </row>
    <row r="21" spans="1:20" x14ac:dyDescent="0.2">
      <c r="A21" s="38" t="s">
        <v>22</v>
      </c>
      <c r="B21" s="38">
        <f>SUM(C21:I21)</f>
        <v>3713726.24</v>
      </c>
      <c r="C21" s="38">
        <v>3578353.02</v>
      </c>
      <c r="D21" s="38">
        <v>120707.21</v>
      </c>
      <c r="E21" s="38">
        <v>5804.41</v>
      </c>
      <c r="F21" s="38">
        <v>8861.6</v>
      </c>
      <c r="G21" s="38">
        <v>0</v>
      </c>
      <c r="H21" s="38">
        <v>0</v>
      </c>
      <c r="I21" s="38">
        <v>0</v>
      </c>
      <c r="J21" s="38"/>
      <c r="K21" s="38">
        <f t="shared" si="2"/>
        <v>3463631.2600000002</v>
      </c>
      <c r="L21" s="38">
        <v>0</v>
      </c>
      <c r="M21" s="38">
        <v>3428047.97</v>
      </c>
      <c r="N21" s="57">
        <v>32645.55</v>
      </c>
      <c r="O21" s="38">
        <v>2937.74</v>
      </c>
      <c r="P21" s="38">
        <v>0</v>
      </c>
      <c r="Q21" s="38">
        <v>0</v>
      </c>
      <c r="R21" s="38">
        <v>0</v>
      </c>
      <c r="S21" s="38">
        <v>0</v>
      </c>
      <c r="T21" s="71"/>
    </row>
    <row r="22" spans="1:20" x14ac:dyDescent="0.2">
      <c r="A22" s="38" t="s">
        <v>23</v>
      </c>
      <c r="B22" s="38">
        <f>SUM(C22:I22)</f>
        <v>779973.45</v>
      </c>
      <c r="C22" s="38">
        <v>671475.18</v>
      </c>
      <c r="D22" s="38">
        <v>79084.95</v>
      </c>
      <c r="E22" s="38">
        <v>20939.47</v>
      </c>
      <c r="F22" s="38">
        <v>8473.85</v>
      </c>
      <c r="G22" s="38">
        <v>0</v>
      </c>
      <c r="H22" s="38">
        <v>0</v>
      </c>
      <c r="I22" s="38">
        <v>0</v>
      </c>
      <c r="J22" s="38"/>
      <c r="K22" s="38">
        <f t="shared" si="2"/>
        <v>630860.59</v>
      </c>
      <c r="L22" s="38">
        <v>0</v>
      </c>
      <c r="M22" s="38">
        <v>630860.59</v>
      </c>
      <c r="N22" s="5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71"/>
    </row>
    <row r="23" spans="1:20" x14ac:dyDescent="0.2">
      <c r="A23" s="38"/>
      <c r="B23" s="103"/>
      <c r="C23" s="38"/>
      <c r="D23" s="38"/>
      <c r="E23" s="38"/>
      <c r="F23" s="38"/>
      <c r="G23" s="38"/>
      <c r="H23" s="103"/>
      <c r="I23" s="103"/>
      <c r="J23" s="103"/>
      <c r="K23" s="103"/>
      <c r="L23" s="38"/>
      <c r="M23" s="38"/>
      <c r="N23" s="57"/>
      <c r="O23" s="38"/>
      <c r="P23" s="38"/>
      <c r="Q23" s="103"/>
      <c r="R23" s="103"/>
      <c r="S23" s="103"/>
      <c r="T23" s="71"/>
    </row>
    <row r="24" spans="1:20" x14ac:dyDescent="0.2">
      <c r="A24" s="38" t="s">
        <v>24</v>
      </c>
      <c r="B24" s="38">
        <f>SUM(C24:I24)</f>
        <v>1909894.1300000001</v>
      </c>
      <c r="C24" s="38">
        <v>1856373.83</v>
      </c>
      <c r="D24" s="38">
        <v>13977.57</v>
      </c>
      <c r="E24" s="38">
        <v>11722.67</v>
      </c>
      <c r="F24" s="38">
        <v>27820.06</v>
      </c>
      <c r="G24" s="38">
        <v>0</v>
      </c>
      <c r="H24" s="38">
        <v>0</v>
      </c>
      <c r="I24" s="38">
        <v>0</v>
      </c>
      <c r="J24" s="38"/>
      <c r="K24" s="38">
        <f t="shared" si="2"/>
        <v>405522.70000000007</v>
      </c>
      <c r="L24" s="38">
        <v>128166</v>
      </c>
      <c r="M24" s="38">
        <v>130471.39</v>
      </c>
      <c r="N24" s="57">
        <v>140674.92000000001</v>
      </c>
      <c r="O24" s="38">
        <v>6210.39</v>
      </c>
      <c r="P24" s="38">
        <v>0</v>
      </c>
      <c r="Q24" s="38">
        <v>0</v>
      </c>
      <c r="R24" s="38">
        <v>0</v>
      </c>
      <c r="S24" s="38">
        <v>0</v>
      </c>
      <c r="T24" s="71"/>
    </row>
    <row r="25" spans="1:20" x14ac:dyDescent="0.2">
      <c r="A25" s="38" t="s">
        <v>25</v>
      </c>
      <c r="B25" s="38">
        <f>SUM(C25:I25)</f>
        <v>650890.23</v>
      </c>
      <c r="C25" s="38">
        <v>580227.4</v>
      </c>
      <c r="D25" s="38">
        <v>33360.629999999997</v>
      </c>
      <c r="E25" s="38">
        <v>17800.849999999999</v>
      </c>
      <c r="F25" s="38">
        <v>16545.349999999999</v>
      </c>
      <c r="G25" s="38">
        <v>2956</v>
      </c>
      <c r="H25" s="38">
        <v>0</v>
      </c>
      <c r="I25" s="38">
        <v>0</v>
      </c>
      <c r="J25" s="38"/>
      <c r="K25" s="38">
        <f t="shared" si="2"/>
        <v>635431.44999999995</v>
      </c>
      <c r="L25" s="38">
        <v>614642.09</v>
      </c>
      <c r="M25" s="38">
        <v>1147.32</v>
      </c>
      <c r="N25" s="57">
        <v>11358.66</v>
      </c>
      <c r="O25" s="38">
        <v>1151.3800000000001</v>
      </c>
      <c r="P25" s="38">
        <v>7132</v>
      </c>
      <c r="Q25" s="38">
        <v>0</v>
      </c>
      <c r="R25" s="38">
        <v>0</v>
      </c>
      <c r="S25" s="38">
        <v>0</v>
      </c>
      <c r="T25" s="71"/>
    </row>
    <row r="26" spans="1:20" x14ac:dyDescent="0.2">
      <c r="A26" s="38" t="s">
        <v>26</v>
      </c>
      <c r="B26" s="38">
        <f>SUM(C26:I26)</f>
        <v>1790215.63</v>
      </c>
      <c r="C26" s="38">
        <v>1765374.63</v>
      </c>
      <c r="D26" s="38">
        <v>12603.6</v>
      </c>
      <c r="E26" s="38">
        <v>6673.9</v>
      </c>
      <c r="F26" s="38">
        <v>5563.5</v>
      </c>
      <c r="G26" s="38">
        <v>0</v>
      </c>
      <c r="H26" s="38">
        <v>0</v>
      </c>
      <c r="I26" s="38">
        <v>0</v>
      </c>
      <c r="J26" s="103"/>
      <c r="K26" s="38">
        <f t="shared" si="2"/>
        <v>3909168.6900000004</v>
      </c>
      <c r="L26" s="38">
        <v>3801604.75</v>
      </c>
      <c r="M26" s="38">
        <v>4382</v>
      </c>
      <c r="N26" s="57">
        <v>90908.99</v>
      </c>
      <c r="O26" s="38">
        <v>5662.29</v>
      </c>
      <c r="P26" s="38">
        <v>6610.66</v>
      </c>
      <c r="Q26" s="38">
        <v>0</v>
      </c>
      <c r="R26" s="38">
        <v>0</v>
      </c>
      <c r="S26" s="38">
        <v>0</v>
      </c>
      <c r="T26" s="71"/>
    </row>
    <row r="27" spans="1:20" x14ac:dyDescent="0.2">
      <c r="A27" s="38" t="s">
        <v>27</v>
      </c>
      <c r="B27" s="38">
        <f>SUM(C27:I27)</f>
        <v>3634430.1999999997</v>
      </c>
      <c r="C27" s="38">
        <v>3106267.25</v>
      </c>
      <c r="D27" s="38">
        <v>462047.05</v>
      </c>
      <c r="E27" s="38">
        <v>26766.880000000001</v>
      </c>
      <c r="F27" s="38">
        <v>39349.020000000004</v>
      </c>
      <c r="G27" s="38">
        <v>0</v>
      </c>
      <c r="H27" s="38">
        <v>0</v>
      </c>
      <c r="I27" s="38">
        <v>0</v>
      </c>
      <c r="J27" s="103"/>
      <c r="K27" s="38">
        <f t="shared" si="2"/>
        <v>8661670</v>
      </c>
      <c r="L27" s="38">
        <v>8027739</v>
      </c>
      <c r="M27" s="38">
        <v>374418</v>
      </c>
      <c r="N27" s="57">
        <v>246096</v>
      </c>
      <c r="O27" s="38">
        <v>13417</v>
      </c>
      <c r="P27" s="38">
        <v>0</v>
      </c>
      <c r="Q27" s="38">
        <v>0</v>
      </c>
      <c r="R27" s="38">
        <v>0</v>
      </c>
      <c r="S27" s="38">
        <v>0</v>
      </c>
      <c r="T27" s="71"/>
    </row>
    <row r="28" spans="1:20" x14ac:dyDescent="0.2">
      <c r="A28" s="38" t="s">
        <v>28</v>
      </c>
      <c r="B28" s="38">
        <f>SUM(C28:I28)</f>
        <v>401351.74000000005</v>
      </c>
      <c r="C28" s="38">
        <v>398195.20000000001</v>
      </c>
      <c r="D28" s="38">
        <v>0</v>
      </c>
      <c r="E28" s="38">
        <v>874.51</v>
      </c>
      <c r="F28" s="38">
        <v>2282.0300000000002</v>
      </c>
      <c r="G28" s="38">
        <v>0</v>
      </c>
      <c r="H28" s="38">
        <v>0</v>
      </c>
      <c r="I28" s="38">
        <v>0</v>
      </c>
      <c r="J28" s="103"/>
      <c r="K28" s="38">
        <f t="shared" si="2"/>
        <v>354109.31</v>
      </c>
      <c r="L28" s="38">
        <v>723.91</v>
      </c>
      <c r="M28" s="38">
        <v>350000</v>
      </c>
      <c r="N28" s="57">
        <v>3202.2700000000004</v>
      </c>
      <c r="O28" s="38">
        <v>183.13</v>
      </c>
      <c r="P28" s="38">
        <v>0</v>
      </c>
      <c r="Q28" s="38">
        <v>0</v>
      </c>
      <c r="R28" s="38">
        <v>0</v>
      </c>
      <c r="S28" s="38">
        <v>0</v>
      </c>
      <c r="T28" s="71"/>
    </row>
    <row r="29" spans="1:20" x14ac:dyDescent="0.2">
      <c r="A29" s="38"/>
      <c r="B29" s="103"/>
      <c r="C29" s="38"/>
      <c r="D29" s="38"/>
      <c r="E29" s="38"/>
      <c r="F29" s="38"/>
      <c r="G29" s="38"/>
      <c r="H29" s="103"/>
      <c r="I29" s="103"/>
      <c r="J29" s="103"/>
      <c r="K29" s="103"/>
      <c r="L29" s="38"/>
      <c r="M29" s="38"/>
      <c r="N29" s="57"/>
      <c r="O29" s="38"/>
      <c r="P29" s="38"/>
      <c r="Q29" s="103"/>
      <c r="R29" s="103"/>
      <c r="S29" s="103"/>
      <c r="T29" s="71"/>
    </row>
    <row r="30" spans="1:20" x14ac:dyDescent="0.2">
      <c r="A30" s="37" t="s">
        <v>146</v>
      </c>
      <c r="B30" s="38">
        <f>SUM(C30:I30)</f>
        <v>12379390.75</v>
      </c>
      <c r="C30" s="38">
        <v>12067997.68</v>
      </c>
      <c r="D30" s="38">
        <v>225089.53000000003</v>
      </c>
      <c r="E30" s="38">
        <v>40441.229999999996</v>
      </c>
      <c r="F30" s="38">
        <v>45862.310000000005</v>
      </c>
      <c r="G30" s="38">
        <v>0</v>
      </c>
      <c r="H30" s="38">
        <v>0</v>
      </c>
      <c r="I30" s="38">
        <v>0</v>
      </c>
      <c r="J30" s="103"/>
      <c r="K30" s="38">
        <f t="shared" si="2"/>
        <v>1589.99</v>
      </c>
      <c r="L30" s="38"/>
      <c r="M30" s="38"/>
      <c r="N30" s="57">
        <v>1589.99</v>
      </c>
      <c r="O30" s="38"/>
      <c r="P30" s="38"/>
      <c r="Q30" s="38">
        <v>0</v>
      </c>
      <c r="R30" s="38">
        <v>0</v>
      </c>
      <c r="S30" s="38">
        <v>0</v>
      </c>
      <c r="T30" s="71"/>
    </row>
    <row r="31" spans="1:20" x14ac:dyDescent="0.2">
      <c r="A31" s="38" t="s">
        <v>29</v>
      </c>
      <c r="B31" s="38">
        <f>SUM(C31:I31)</f>
        <v>20431613.500000004</v>
      </c>
      <c r="C31" s="38">
        <v>18116560.700000003</v>
      </c>
      <c r="D31" s="38">
        <v>1224433.5099999998</v>
      </c>
      <c r="E31" s="38">
        <v>366745.42999999993</v>
      </c>
      <c r="F31" s="38">
        <v>279298.75</v>
      </c>
      <c r="G31" s="38">
        <v>48528.600000000006</v>
      </c>
      <c r="H31" s="38">
        <v>0</v>
      </c>
      <c r="I31" s="38">
        <v>396046.51</v>
      </c>
      <c r="J31" s="103"/>
      <c r="K31" s="38">
        <f t="shared" si="2"/>
        <v>17464219.159999996</v>
      </c>
      <c r="L31" s="38">
        <v>13578028.609999999</v>
      </c>
      <c r="M31" s="38">
        <v>3739467.51</v>
      </c>
      <c r="N31" s="57">
        <v>113450.59</v>
      </c>
      <c r="O31" s="38">
        <v>14423.52</v>
      </c>
      <c r="P31" s="38">
        <v>18848.93</v>
      </c>
      <c r="Q31" s="38">
        <v>0</v>
      </c>
      <c r="R31" s="38">
        <v>0</v>
      </c>
      <c r="S31" s="38">
        <v>0</v>
      </c>
      <c r="T31" s="71"/>
    </row>
    <row r="32" spans="1:20" x14ac:dyDescent="0.2">
      <c r="A32" s="38" t="s">
        <v>30</v>
      </c>
      <c r="B32" s="38">
        <f>SUM(C32:I32)</f>
        <v>494733.83999999997</v>
      </c>
      <c r="C32" s="38">
        <v>483767.72</v>
      </c>
      <c r="D32" s="38"/>
      <c r="E32" s="38">
        <v>1617.57</v>
      </c>
      <c r="F32" s="38">
        <v>9348.5499999999993</v>
      </c>
      <c r="G32" s="38">
        <v>0</v>
      </c>
      <c r="H32" s="38">
        <v>0</v>
      </c>
      <c r="I32" s="38">
        <v>0</v>
      </c>
      <c r="J32" s="103"/>
      <c r="K32" s="38">
        <f t="shared" si="2"/>
        <v>824578.21</v>
      </c>
      <c r="L32" s="38">
        <v>804981.63</v>
      </c>
      <c r="M32" s="38"/>
      <c r="N32" s="57">
        <v>18901.580000000002</v>
      </c>
      <c r="O32" s="38">
        <v>695</v>
      </c>
      <c r="P32" s="38">
        <v>0</v>
      </c>
      <c r="Q32" s="38">
        <v>0</v>
      </c>
      <c r="R32" s="38">
        <v>0</v>
      </c>
      <c r="S32" s="38">
        <v>0</v>
      </c>
      <c r="T32" s="71"/>
    </row>
    <row r="33" spans="1:20" x14ac:dyDescent="0.2">
      <c r="A33" s="38" t="s">
        <v>31</v>
      </c>
      <c r="B33" s="38">
        <f>SUM(C33:I33)</f>
        <v>1311276.3299999998</v>
      </c>
      <c r="C33" s="38">
        <v>1193120.24</v>
      </c>
      <c r="D33" s="38">
        <v>21189.16</v>
      </c>
      <c r="E33" s="38">
        <v>84831.18</v>
      </c>
      <c r="F33" s="38">
        <v>12135.75</v>
      </c>
      <c r="G33" s="38">
        <v>0</v>
      </c>
      <c r="H33" s="38">
        <v>0</v>
      </c>
      <c r="I33" s="38">
        <v>0</v>
      </c>
      <c r="J33" s="103"/>
      <c r="K33" s="38">
        <f t="shared" si="2"/>
        <v>2556037.2599999993</v>
      </c>
      <c r="L33" s="38">
        <v>2467504.1199999996</v>
      </c>
      <c r="M33" s="38">
        <v>31811.75</v>
      </c>
      <c r="N33" s="57">
        <v>48248.76</v>
      </c>
      <c r="O33" s="38">
        <v>8472.630000000001</v>
      </c>
      <c r="P33" s="38">
        <v>0</v>
      </c>
      <c r="Q33" s="38">
        <v>0</v>
      </c>
      <c r="R33" s="38">
        <v>0</v>
      </c>
      <c r="S33" s="38">
        <v>0</v>
      </c>
      <c r="T33" s="71"/>
    </row>
    <row r="34" spans="1:20" x14ac:dyDescent="0.2">
      <c r="A34" s="38" t="s">
        <v>32</v>
      </c>
      <c r="B34" s="38">
        <f>SUM(C34:I34)</f>
        <v>1124956.31</v>
      </c>
      <c r="C34" s="38">
        <v>987105.01</v>
      </c>
      <c r="D34" s="38">
        <v>83474.570000000007</v>
      </c>
      <c r="E34" s="38">
        <v>16256.89</v>
      </c>
      <c r="F34" s="38">
        <v>38119.839999999997</v>
      </c>
      <c r="G34" s="38">
        <v>0</v>
      </c>
      <c r="H34" s="38">
        <v>0</v>
      </c>
      <c r="I34" s="38">
        <v>0</v>
      </c>
      <c r="J34" s="103"/>
      <c r="K34" s="38">
        <f t="shared" si="2"/>
        <v>489164.07</v>
      </c>
      <c r="L34" s="38">
        <v>474045.92</v>
      </c>
      <c r="M34" s="38">
        <v>2379</v>
      </c>
      <c r="N34" s="57">
        <v>5606.51</v>
      </c>
      <c r="O34" s="38">
        <v>2122.34</v>
      </c>
      <c r="P34" s="38">
        <v>5010.3</v>
      </c>
      <c r="Q34" s="38">
        <v>0</v>
      </c>
      <c r="R34" s="38">
        <v>0</v>
      </c>
      <c r="S34" s="38">
        <v>0</v>
      </c>
      <c r="T34" s="71"/>
    </row>
    <row r="35" spans="1:20" x14ac:dyDescent="0.2">
      <c r="A35" s="38"/>
      <c r="B35" s="103"/>
      <c r="C35" s="38"/>
      <c r="D35" s="38"/>
      <c r="E35" s="38"/>
      <c r="F35" s="38"/>
      <c r="G35" s="38"/>
      <c r="H35" s="103"/>
      <c r="I35" s="103"/>
      <c r="J35" s="103"/>
      <c r="K35" s="103"/>
      <c r="L35" s="38"/>
      <c r="M35" s="38"/>
      <c r="N35" s="57"/>
      <c r="O35" s="38"/>
      <c r="P35" s="38"/>
      <c r="Q35" s="38"/>
      <c r="R35" s="38"/>
      <c r="S35" s="38"/>
      <c r="T35" s="71"/>
    </row>
    <row r="36" spans="1:20" x14ac:dyDescent="0.2">
      <c r="A36" s="38" t="s">
        <v>33</v>
      </c>
      <c r="B36" s="38">
        <f>SUM(C36:I36)</f>
        <v>426354.36</v>
      </c>
      <c r="C36" s="38">
        <v>169961.41999999998</v>
      </c>
      <c r="D36" s="38">
        <v>190752.01</v>
      </c>
      <c r="E36" s="38">
        <v>14724.95</v>
      </c>
      <c r="F36" s="38">
        <v>50915.979999999996</v>
      </c>
      <c r="G36" s="38">
        <v>0</v>
      </c>
      <c r="H36" s="38">
        <v>0</v>
      </c>
      <c r="I36" s="38">
        <v>0</v>
      </c>
      <c r="J36" s="103"/>
      <c r="K36" s="38">
        <f t="shared" si="2"/>
        <v>4203113.62</v>
      </c>
      <c r="L36" s="38">
        <v>854380.75</v>
      </c>
      <c r="M36" s="38">
        <v>3159008.46</v>
      </c>
      <c r="N36" s="57">
        <v>181333.23</v>
      </c>
      <c r="O36" s="38">
        <v>6158.96</v>
      </c>
      <c r="P36" s="38">
        <v>2232.2199999999998</v>
      </c>
      <c r="Q36" s="38">
        <v>0</v>
      </c>
      <c r="R36" s="38">
        <v>0</v>
      </c>
      <c r="S36" s="38">
        <v>0</v>
      </c>
      <c r="T36" s="71"/>
    </row>
    <row r="37" spans="1:20" x14ac:dyDescent="0.2">
      <c r="A37" s="38" t="s">
        <v>34</v>
      </c>
      <c r="B37" s="38">
        <f>SUM(C37:I37)</f>
        <v>1766136.8299999998</v>
      </c>
      <c r="C37" s="38">
        <v>1636743.94</v>
      </c>
      <c r="D37" s="38">
        <v>120438.2</v>
      </c>
      <c r="E37" s="38">
        <v>8954.69</v>
      </c>
      <c r="F37" s="38">
        <v>0</v>
      </c>
      <c r="G37" s="38">
        <v>0</v>
      </c>
      <c r="H37" s="38">
        <v>0</v>
      </c>
      <c r="I37" s="38">
        <v>0</v>
      </c>
      <c r="J37" s="103"/>
      <c r="K37" s="38">
        <f t="shared" si="2"/>
        <v>1755909.1500000001</v>
      </c>
      <c r="L37" s="38">
        <v>1513409.93</v>
      </c>
      <c r="M37" s="38">
        <v>89608.86</v>
      </c>
      <c r="N37" s="57">
        <v>51755.09</v>
      </c>
      <c r="O37" s="38">
        <v>3700.27</v>
      </c>
      <c r="P37" s="38">
        <v>97435</v>
      </c>
      <c r="Q37" s="38">
        <v>0</v>
      </c>
      <c r="R37" s="38">
        <v>0</v>
      </c>
      <c r="S37" s="38">
        <v>0</v>
      </c>
      <c r="T37" s="71"/>
    </row>
    <row r="38" spans="1:20" x14ac:dyDescent="0.2">
      <c r="A38" s="38" t="s">
        <v>35</v>
      </c>
      <c r="B38" s="38">
        <f>SUM(C38:I38)</f>
        <v>3108539.38</v>
      </c>
      <c r="C38" s="38">
        <v>2386969.85</v>
      </c>
      <c r="D38" s="38">
        <v>697882.36</v>
      </c>
      <c r="E38" s="38">
        <v>11266.67</v>
      </c>
      <c r="F38" s="38">
        <v>12420.5</v>
      </c>
      <c r="G38" s="38">
        <v>0</v>
      </c>
      <c r="H38" s="38">
        <v>0</v>
      </c>
      <c r="I38" s="38">
        <v>0</v>
      </c>
      <c r="J38" s="103"/>
      <c r="K38" s="38">
        <f>SUM(L38+M38+N38+O38+P38+R38)</f>
        <v>970261.55</v>
      </c>
      <c r="L38" s="38">
        <v>945531.42</v>
      </c>
      <c r="M38" s="38">
        <v>330</v>
      </c>
      <c r="N38" s="57">
        <v>24082.13</v>
      </c>
      <c r="O38" s="38">
        <v>318</v>
      </c>
      <c r="P38" s="38">
        <v>0</v>
      </c>
      <c r="Q38" s="38">
        <v>0</v>
      </c>
      <c r="R38" s="38">
        <v>0</v>
      </c>
      <c r="S38" s="38">
        <v>0</v>
      </c>
      <c r="T38" s="71"/>
    </row>
    <row r="39" spans="1:20" x14ac:dyDescent="0.2">
      <c r="A39" s="33" t="s">
        <v>36</v>
      </c>
      <c r="B39" s="33">
        <f>SUM(C39:I39)</f>
        <v>348031.73</v>
      </c>
      <c r="C39" s="33">
        <v>340797.72</v>
      </c>
      <c r="D39" s="33">
        <v>2047.43</v>
      </c>
      <c r="E39" s="33">
        <v>2436.13</v>
      </c>
      <c r="F39" s="33">
        <v>2750.45</v>
      </c>
      <c r="G39" s="33">
        <v>0</v>
      </c>
      <c r="H39" s="33">
        <v>0</v>
      </c>
      <c r="I39" s="33">
        <v>0</v>
      </c>
      <c r="J39" s="104"/>
      <c r="K39" s="33">
        <f>SUM(L39+M39+N39+O39+P39+R39)</f>
        <v>0</v>
      </c>
      <c r="L39" s="33">
        <v>0</v>
      </c>
      <c r="M39" s="33">
        <v>0</v>
      </c>
      <c r="N39" s="134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71"/>
    </row>
    <row r="40" spans="1:20" ht="12.75" customHeight="1" x14ac:dyDescent="0.2">
      <c r="A40" s="76" t="s">
        <v>233</v>
      </c>
      <c r="B40" s="308" t="s">
        <v>213</v>
      </c>
      <c r="C40" s="308"/>
      <c r="D40" s="308"/>
      <c r="E40" s="308"/>
      <c r="F40" s="308"/>
      <c r="G40" s="308"/>
      <c r="H40" s="308"/>
      <c r="I40" s="308"/>
      <c r="K40" s="308" t="s">
        <v>213</v>
      </c>
      <c r="L40" s="308"/>
      <c r="M40" s="308"/>
      <c r="N40" s="308"/>
      <c r="O40" s="308"/>
      <c r="P40" s="308"/>
      <c r="Q40" s="308"/>
      <c r="R40" s="308"/>
      <c r="T40" s="41"/>
    </row>
    <row r="41" spans="1:20" x14ac:dyDescent="0.2">
      <c r="B41" s="309"/>
      <c r="C41" s="309"/>
      <c r="D41" s="309"/>
      <c r="E41" s="309"/>
      <c r="F41" s="309"/>
      <c r="G41" s="309"/>
      <c r="H41" s="309"/>
      <c r="I41" s="309"/>
      <c r="K41" s="309"/>
      <c r="L41" s="309"/>
      <c r="M41" s="309"/>
      <c r="N41" s="309"/>
      <c r="O41" s="309"/>
      <c r="P41" s="309"/>
      <c r="Q41" s="309"/>
      <c r="R41" s="309"/>
      <c r="T41" s="41"/>
    </row>
    <row r="42" spans="1:20" x14ac:dyDescent="0.2">
      <c r="L42" s="40"/>
      <c r="M42" s="40"/>
      <c r="N42" s="40"/>
      <c r="O42" s="40"/>
      <c r="P42" s="40"/>
      <c r="Q42" s="40"/>
      <c r="T42" s="41"/>
    </row>
    <row r="43" spans="1:20" s="144" customForma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188"/>
      <c r="S43" s="40"/>
      <c r="T43" s="40"/>
    </row>
    <row r="44" spans="1:20" s="144" customForma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188"/>
      <c r="S44" s="40"/>
      <c r="T44" s="40"/>
    </row>
    <row r="45" spans="1:20" s="144" customForma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188"/>
      <c r="S45" s="40"/>
      <c r="T45" s="40"/>
    </row>
    <row r="46" spans="1:20" s="144" customFormat="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1:20" s="144" customForma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R47" s="188"/>
      <c r="S47" s="40"/>
      <c r="T47" s="40"/>
    </row>
    <row r="48" spans="1:20" s="144" customForma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R48" s="188"/>
      <c r="S48" s="40"/>
      <c r="T48" s="40"/>
    </row>
    <row r="49" spans="1:20" s="144" customForma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96"/>
      <c r="M49" s="40"/>
      <c r="N49" s="40"/>
      <c r="O49" s="40"/>
      <c r="P49" s="40"/>
      <c r="R49" s="188"/>
      <c r="S49" s="40"/>
      <c r="T49" s="40"/>
    </row>
    <row r="50" spans="1:20" s="144" customForma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188"/>
      <c r="S50" s="40"/>
      <c r="T50" s="40"/>
    </row>
    <row r="51" spans="1:20" s="144" customForma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188"/>
      <c r="S51" s="40"/>
      <c r="T51" s="40"/>
    </row>
    <row r="52" spans="1:20" s="144" customForma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3" spans="1:20" s="144" customForma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20" s="144" customForma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 s="144" customForma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 s="144" customForma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188"/>
      <c r="S56" s="40"/>
      <c r="T56" s="40"/>
    </row>
    <row r="57" spans="1:20" s="144" customFormat="1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188"/>
      <c r="S57" s="40"/>
      <c r="T57" s="40"/>
    </row>
    <row r="58" spans="1:20" s="144" customForma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188"/>
      <c r="S58" s="40"/>
      <c r="T58" s="40"/>
    </row>
    <row r="59" spans="1:20" s="144" customFormat="1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188"/>
      <c r="S59" s="40"/>
      <c r="T59" s="40"/>
    </row>
    <row r="60" spans="1:20" s="144" customFormat="1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188"/>
      <c r="S60" s="40"/>
      <c r="T60" s="40"/>
    </row>
    <row r="61" spans="1:20" s="144" customForma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188"/>
      <c r="S61" s="40"/>
      <c r="T61" s="40"/>
    </row>
    <row r="62" spans="1:20" s="144" customFormat="1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188"/>
      <c r="S62" s="40"/>
      <c r="T62" s="40"/>
    </row>
    <row r="63" spans="1:20" s="144" customFormat="1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188"/>
      <c r="S63" s="40"/>
      <c r="T63" s="40"/>
    </row>
    <row r="64" spans="1:20" s="144" customFormat="1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188"/>
      <c r="S64" s="40"/>
      <c r="T64" s="40"/>
    </row>
    <row r="65" spans="1:21" s="144" customForma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188"/>
      <c r="S65" s="40"/>
      <c r="T65" s="40"/>
    </row>
    <row r="66" spans="1:21" s="144" customForma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188"/>
      <c r="S66" s="40"/>
      <c r="T66" s="40"/>
    </row>
    <row r="67" spans="1:21" s="144" customFormat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188"/>
      <c r="S67" s="40"/>
      <c r="T67" s="40"/>
    </row>
    <row r="68" spans="1:21" s="144" customForma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188"/>
      <c r="S68" s="40"/>
      <c r="T68" s="40"/>
    </row>
    <row r="69" spans="1:21" s="144" customFormat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188"/>
      <c r="S69" s="40"/>
      <c r="T69" s="40"/>
    </row>
    <row r="70" spans="1:21" s="144" customFormat="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188"/>
      <c r="S70" s="40"/>
      <c r="T70" s="40"/>
    </row>
    <row r="71" spans="1:21" s="144" customForma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188"/>
      <c r="S71" s="40"/>
      <c r="T71" s="40"/>
    </row>
    <row r="72" spans="1:21" s="144" customFormat="1" x14ac:dyDescent="0.2">
      <c r="A72" s="40"/>
      <c r="B72" s="40"/>
      <c r="C72" s="40"/>
      <c r="D72" s="40"/>
      <c r="E72" s="40"/>
      <c r="F72" s="40"/>
      <c r="G72" s="40"/>
      <c r="I72" s="40"/>
      <c r="J72" s="40"/>
      <c r="K72" s="40"/>
      <c r="L72" s="196"/>
      <c r="M72" s="40"/>
      <c r="N72" s="40"/>
      <c r="O72" s="40"/>
      <c r="P72" s="40"/>
      <c r="Q72" s="40"/>
      <c r="R72" s="188"/>
      <c r="S72" s="40"/>
      <c r="T72" s="40"/>
    </row>
    <row r="73" spans="1:21" s="144" customForma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188"/>
      <c r="S73" s="40"/>
      <c r="T73" s="40"/>
    </row>
    <row r="74" spans="1:21" s="144" customForma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188"/>
      <c r="S74" s="40"/>
      <c r="T74" s="40"/>
    </row>
    <row r="75" spans="1:21" x14ac:dyDescent="0.2">
      <c r="L75" s="40"/>
      <c r="M75" s="40"/>
      <c r="N75" s="40"/>
      <c r="O75" s="40"/>
      <c r="P75" s="40"/>
      <c r="Q75" s="40"/>
      <c r="R75" s="188"/>
      <c r="S75" s="144"/>
      <c r="T75" s="40"/>
      <c r="U75" s="144"/>
    </row>
    <row r="76" spans="1:21" s="144" customFormat="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S76" s="40"/>
      <c r="T76" s="40"/>
    </row>
    <row r="77" spans="1:21" s="144" customForma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188"/>
      <c r="S77" s="40"/>
      <c r="T77" s="40"/>
      <c r="U77" s="30"/>
    </row>
    <row r="78" spans="1:21" s="144" customForma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188"/>
      <c r="S78" s="40"/>
      <c r="T78" s="30"/>
    </row>
    <row r="79" spans="1:21" s="144" customForma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188"/>
      <c r="S79" s="40"/>
      <c r="T79" s="40"/>
    </row>
    <row r="80" spans="1:21" x14ac:dyDescent="0.2">
      <c r="I80" s="40"/>
      <c r="K80" s="40"/>
      <c r="L80" s="40"/>
      <c r="M80" s="40"/>
      <c r="N80" s="40"/>
      <c r="O80" s="40"/>
      <c r="P80" s="40"/>
      <c r="Q80" s="40"/>
      <c r="R80" s="188"/>
      <c r="S80" s="40"/>
      <c r="T80" s="40"/>
      <c r="U80" s="144"/>
    </row>
    <row r="81" spans="1:21" s="144" customFormat="1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188"/>
      <c r="S81" s="41"/>
      <c r="T81" s="40"/>
    </row>
    <row r="82" spans="1:21" s="144" customFormat="1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1"/>
      <c r="L82" s="41"/>
      <c r="M82" s="41"/>
      <c r="N82" s="41"/>
      <c r="O82" s="41"/>
      <c r="P82" s="41"/>
      <c r="Q82" s="41"/>
      <c r="R82" s="91"/>
      <c r="S82" s="40"/>
      <c r="T82" s="40"/>
      <c r="U82" s="30"/>
    </row>
    <row r="83" spans="1:21" s="144" customFormat="1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188"/>
      <c r="S83" s="40"/>
      <c r="T83" s="30"/>
    </row>
    <row r="84" spans="1:21" s="144" customFormat="1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188"/>
      <c r="S84" s="40"/>
      <c r="T84" s="40"/>
    </row>
    <row r="85" spans="1:21" x14ac:dyDescent="0.2">
      <c r="K85" s="40"/>
      <c r="L85" s="40"/>
      <c r="M85" s="40"/>
      <c r="N85" s="40"/>
      <c r="O85" s="40"/>
      <c r="P85" s="40"/>
      <c r="Q85" s="40"/>
      <c r="R85" s="188"/>
      <c r="S85" s="40"/>
      <c r="T85" s="40"/>
      <c r="U85" s="144"/>
    </row>
    <row r="86" spans="1:21" s="144" customFormat="1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188"/>
      <c r="S86" s="41"/>
      <c r="T86" s="40"/>
    </row>
    <row r="87" spans="1:21" s="144" customFormat="1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188"/>
      <c r="S87" s="40"/>
      <c r="T87" s="40"/>
      <c r="U87" s="30"/>
    </row>
    <row r="88" spans="1:21" s="144" customForma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188"/>
      <c r="S88" s="40"/>
      <c r="T88" s="30"/>
    </row>
    <row r="89" spans="1:21" s="144" customFormat="1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1"/>
      <c r="L89" s="41"/>
      <c r="M89" s="41"/>
      <c r="N89" s="41"/>
      <c r="O89" s="41"/>
      <c r="P89" s="41"/>
      <c r="Q89" s="41"/>
      <c r="R89" s="188"/>
      <c r="S89" s="40"/>
      <c r="T89" s="40"/>
    </row>
    <row r="90" spans="1:21" s="144" customFormat="1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188"/>
      <c r="S90" s="40"/>
      <c r="T90" s="40"/>
    </row>
    <row r="91" spans="1:21" s="144" customFormat="1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188"/>
      <c r="S91" s="41"/>
      <c r="T91" s="40"/>
    </row>
    <row r="92" spans="1:21" s="144" customFormat="1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91"/>
      <c r="S92" s="40"/>
      <c r="T92" s="40"/>
    </row>
    <row r="93" spans="1:21" s="144" customFormat="1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188"/>
      <c r="S93" s="40"/>
    </row>
    <row r="94" spans="1:21" s="144" customFormat="1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188"/>
      <c r="S94" s="40"/>
      <c r="T94" s="40"/>
    </row>
    <row r="95" spans="1:21" s="144" customFormat="1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188"/>
      <c r="S95" s="40"/>
      <c r="T95" s="40"/>
    </row>
    <row r="96" spans="1:21" s="144" customFormat="1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1"/>
      <c r="M96" s="41"/>
      <c r="N96" s="41"/>
      <c r="O96" s="41"/>
      <c r="P96" s="41"/>
      <c r="Q96" s="41"/>
      <c r="R96" s="188"/>
      <c r="S96" s="40"/>
      <c r="T96" s="40"/>
    </row>
    <row r="97" spans="1:21" s="144" customFormat="1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188"/>
      <c r="S97" s="40"/>
      <c r="T97" s="40"/>
    </row>
    <row r="98" spans="1:21" s="144" customFormat="1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188"/>
      <c r="S98" s="40"/>
      <c r="T98" s="40"/>
    </row>
    <row r="99" spans="1:21" x14ac:dyDescent="0.2">
      <c r="K99" s="40"/>
      <c r="L99" s="40"/>
      <c r="M99" s="40"/>
      <c r="N99" s="40"/>
      <c r="O99" s="40"/>
      <c r="P99" s="40"/>
      <c r="Q99" s="40"/>
      <c r="R99" s="188"/>
      <c r="S99" s="40"/>
      <c r="T99" s="40"/>
      <c r="U99" s="144"/>
    </row>
    <row r="100" spans="1:21" x14ac:dyDescent="0.2">
      <c r="K100" s="40"/>
      <c r="L100" s="40"/>
      <c r="M100" s="40"/>
      <c r="N100" s="40"/>
      <c r="O100" s="40"/>
      <c r="P100" s="40"/>
      <c r="Q100" s="40"/>
      <c r="R100" s="188"/>
      <c r="S100" s="40"/>
      <c r="T100" s="40"/>
      <c r="U100" s="144"/>
    </row>
    <row r="101" spans="1:21" x14ac:dyDescent="0.2">
      <c r="K101" s="40"/>
      <c r="L101" s="40"/>
      <c r="M101" s="40"/>
      <c r="N101" s="40"/>
      <c r="O101" s="40"/>
      <c r="P101" s="40"/>
      <c r="Q101" s="40"/>
      <c r="R101" s="188"/>
      <c r="S101" s="40"/>
      <c r="T101" s="40"/>
    </row>
    <row r="102" spans="1:21" x14ac:dyDescent="0.2">
      <c r="K102" s="40"/>
      <c r="L102" s="40"/>
      <c r="M102" s="40"/>
      <c r="N102" s="40"/>
      <c r="O102" s="40"/>
      <c r="P102" s="40"/>
      <c r="Q102" s="40"/>
      <c r="R102" s="188"/>
      <c r="S102" s="40"/>
      <c r="T102" s="41"/>
    </row>
    <row r="103" spans="1:21" x14ac:dyDescent="0.2">
      <c r="L103" s="40"/>
      <c r="M103" s="40"/>
      <c r="N103" s="40"/>
      <c r="O103" s="40"/>
      <c r="P103" s="40"/>
      <c r="Q103" s="40"/>
      <c r="R103" s="188"/>
      <c r="S103" s="40"/>
      <c r="T103" s="41"/>
    </row>
    <row r="104" spans="1:21" x14ac:dyDescent="0.2">
      <c r="L104" s="40"/>
      <c r="M104" s="40"/>
      <c r="N104" s="40"/>
      <c r="O104" s="40"/>
      <c r="P104" s="40"/>
      <c r="Q104" s="40"/>
      <c r="R104" s="188"/>
      <c r="S104" s="40"/>
      <c r="T104" s="41"/>
    </row>
    <row r="105" spans="1:21" x14ac:dyDescent="0.2">
      <c r="L105" s="40"/>
      <c r="M105" s="40"/>
      <c r="N105" s="40"/>
      <c r="O105" s="40"/>
      <c r="P105" s="40"/>
      <c r="Q105" s="40"/>
      <c r="R105" s="188"/>
      <c r="T105" s="41"/>
    </row>
    <row r="106" spans="1:21" x14ac:dyDescent="0.2">
      <c r="L106" s="40"/>
      <c r="M106" s="40"/>
      <c r="N106" s="40"/>
      <c r="O106" s="40"/>
      <c r="P106" s="40"/>
      <c r="Q106" s="40"/>
      <c r="T106" s="41"/>
    </row>
    <row r="107" spans="1:21" x14ac:dyDescent="0.2">
      <c r="L107" s="40"/>
      <c r="M107" s="40"/>
      <c r="N107" s="40"/>
      <c r="O107" s="40"/>
      <c r="P107" s="40"/>
      <c r="Q107" s="40"/>
      <c r="T107" s="41"/>
    </row>
    <row r="108" spans="1:21" x14ac:dyDescent="0.2">
      <c r="L108" s="40"/>
      <c r="M108" s="40"/>
      <c r="N108" s="40"/>
      <c r="O108" s="40"/>
      <c r="P108" s="40"/>
      <c r="Q108" s="40"/>
      <c r="T108" s="41"/>
    </row>
    <row r="109" spans="1:21" x14ac:dyDescent="0.2">
      <c r="L109" s="40"/>
      <c r="M109" s="40"/>
      <c r="N109" s="40"/>
      <c r="O109" s="40"/>
      <c r="P109" s="40"/>
      <c r="Q109" s="40"/>
      <c r="T109" s="41"/>
    </row>
    <row r="110" spans="1:21" x14ac:dyDescent="0.2">
      <c r="T110" s="41"/>
    </row>
    <row r="111" spans="1:21" x14ac:dyDescent="0.2">
      <c r="T111" s="41"/>
    </row>
    <row r="112" spans="1:21" x14ac:dyDescent="0.2">
      <c r="T112" s="41"/>
    </row>
    <row r="113" spans="20:20" x14ac:dyDescent="0.2">
      <c r="T113" s="41"/>
    </row>
    <row r="114" spans="20:20" x14ac:dyDescent="0.2">
      <c r="T114" s="41"/>
    </row>
    <row r="115" spans="20:20" x14ac:dyDescent="0.2">
      <c r="T115" s="41"/>
    </row>
    <row r="116" spans="20:20" x14ac:dyDescent="0.2">
      <c r="T116" s="41"/>
    </row>
    <row r="117" spans="20:20" x14ac:dyDescent="0.2">
      <c r="T117" s="41"/>
    </row>
    <row r="118" spans="20:20" x14ac:dyDescent="0.2">
      <c r="T118" s="41"/>
    </row>
    <row r="119" spans="20:20" x14ac:dyDescent="0.2">
      <c r="T119" s="41"/>
    </row>
    <row r="120" spans="20:20" x14ac:dyDescent="0.2">
      <c r="T120" s="41"/>
    </row>
    <row r="121" spans="20:20" x14ac:dyDescent="0.2">
      <c r="T121" s="41"/>
    </row>
    <row r="122" spans="20:20" x14ac:dyDescent="0.2">
      <c r="T122" s="41"/>
    </row>
    <row r="123" spans="20:20" x14ac:dyDescent="0.2">
      <c r="T123" s="41"/>
    </row>
    <row r="124" spans="20:20" x14ac:dyDescent="0.2">
      <c r="T124" s="41"/>
    </row>
    <row r="125" spans="20:20" x14ac:dyDescent="0.2">
      <c r="T125" s="41"/>
    </row>
    <row r="126" spans="20:20" x14ac:dyDescent="0.2">
      <c r="T126" s="41"/>
    </row>
    <row r="127" spans="20:20" x14ac:dyDescent="0.2">
      <c r="T127" s="41"/>
    </row>
    <row r="128" spans="20:20" x14ac:dyDescent="0.2">
      <c r="T128" s="41"/>
    </row>
    <row r="129" spans="20:20" x14ac:dyDescent="0.2">
      <c r="T129" s="41"/>
    </row>
    <row r="130" spans="20:20" x14ac:dyDescent="0.2">
      <c r="T130" s="41"/>
    </row>
    <row r="131" spans="20:20" x14ac:dyDescent="0.2">
      <c r="T131" s="41"/>
    </row>
    <row r="132" spans="20:20" x14ac:dyDescent="0.2">
      <c r="T132" s="41"/>
    </row>
    <row r="133" spans="20:20" x14ac:dyDescent="0.2">
      <c r="T133" s="41"/>
    </row>
    <row r="134" spans="20:20" x14ac:dyDescent="0.2">
      <c r="T134" s="41"/>
    </row>
    <row r="135" spans="20:20" x14ac:dyDescent="0.2">
      <c r="T135" s="41"/>
    </row>
    <row r="136" spans="20:20" x14ac:dyDescent="0.2">
      <c r="T136" s="41"/>
    </row>
    <row r="137" spans="20:20" x14ac:dyDescent="0.2">
      <c r="T137" s="41"/>
    </row>
    <row r="138" spans="20:20" x14ac:dyDescent="0.2">
      <c r="T138" s="41"/>
    </row>
    <row r="139" spans="20:20" x14ac:dyDescent="0.2">
      <c r="T139" s="41"/>
    </row>
    <row r="140" spans="20:20" x14ac:dyDescent="0.2">
      <c r="T140" s="41"/>
    </row>
    <row r="141" spans="20:20" x14ac:dyDescent="0.2">
      <c r="T141" s="41"/>
    </row>
    <row r="142" spans="20:20" x14ac:dyDescent="0.2">
      <c r="T142" s="41"/>
    </row>
    <row r="143" spans="20:20" x14ac:dyDescent="0.2">
      <c r="T143" s="41"/>
    </row>
    <row r="144" spans="20:20" x14ac:dyDescent="0.2">
      <c r="T144" s="41"/>
    </row>
    <row r="145" spans="20:20" x14ac:dyDescent="0.2">
      <c r="T145" s="41"/>
    </row>
    <row r="146" spans="20:20" x14ac:dyDescent="0.2">
      <c r="T146" s="41"/>
    </row>
    <row r="147" spans="20:20" x14ac:dyDescent="0.2">
      <c r="T147" s="41"/>
    </row>
    <row r="148" spans="20:20" x14ac:dyDescent="0.2">
      <c r="T148" s="41"/>
    </row>
    <row r="149" spans="20:20" x14ac:dyDescent="0.2">
      <c r="T149" s="41"/>
    </row>
    <row r="150" spans="20:20" x14ac:dyDescent="0.2">
      <c r="T150" s="41"/>
    </row>
    <row r="151" spans="20:20" x14ac:dyDescent="0.2">
      <c r="T151" s="41"/>
    </row>
    <row r="152" spans="20:20" x14ac:dyDescent="0.2">
      <c r="T152" s="41"/>
    </row>
    <row r="153" spans="20:20" x14ac:dyDescent="0.2">
      <c r="T153" s="41"/>
    </row>
    <row r="154" spans="20:20" x14ac:dyDescent="0.2">
      <c r="T154" s="41"/>
    </row>
    <row r="155" spans="20:20" x14ac:dyDescent="0.2">
      <c r="T155" s="41"/>
    </row>
    <row r="156" spans="20:20" x14ac:dyDescent="0.2">
      <c r="T156" s="41"/>
    </row>
    <row r="157" spans="20:20" x14ac:dyDescent="0.2">
      <c r="T157" s="41"/>
    </row>
    <row r="158" spans="20:20" x14ac:dyDescent="0.2">
      <c r="T158" s="41"/>
    </row>
    <row r="159" spans="20:20" x14ac:dyDescent="0.2">
      <c r="T159" s="41"/>
    </row>
    <row r="160" spans="20:20" x14ac:dyDescent="0.2">
      <c r="T160" s="41"/>
    </row>
    <row r="161" spans="20:20" x14ac:dyDescent="0.2">
      <c r="T161" s="41"/>
    </row>
    <row r="162" spans="20:20" x14ac:dyDescent="0.2">
      <c r="T162" s="41"/>
    </row>
    <row r="163" spans="20:20" x14ac:dyDescent="0.2">
      <c r="T163" s="41"/>
    </row>
    <row r="164" spans="20:20" x14ac:dyDescent="0.2">
      <c r="T164" s="41"/>
    </row>
    <row r="165" spans="20:20" x14ac:dyDescent="0.2">
      <c r="T165" s="41"/>
    </row>
    <row r="166" spans="20:20" x14ac:dyDescent="0.2">
      <c r="T166" s="41"/>
    </row>
    <row r="167" spans="20:20" x14ac:dyDescent="0.2">
      <c r="T167" s="41"/>
    </row>
    <row r="168" spans="20:20" x14ac:dyDescent="0.2">
      <c r="T168" s="41"/>
    </row>
    <row r="169" spans="20:20" x14ac:dyDescent="0.2">
      <c r="T169" s="41"/>
    </row>
    <row r="170" spans="20:20" x14ac:dyDescent="0.2">
      <c r="T170" s="41"/>
    </row>
    <row r="171" spans="20:20" x14ac:dyDescent="0.2">
      <c r="T171" s="41"/>
    </row>
    <row r="172" spans="20:20" x14ac:dyDescent="0.2">
      <c r="T172" s="41"/>
    </row>
    <row r="173" spans="20:20" x14ac:dyDescent="0.2">
      <c r="T173" s="41"/>
    </row>
    <row r="174" spans="20:20" x14ac:dyDescent="0.2">
      <c r="T174" s="41"/>
    </row>
    <row r="175" spans="20:20" x14ac:dyDescent="0.2">
      <c r="T175" s="41"/>
    </row>
    <row r="176" spans="20:20" x14ac:dyDescent="0.2">
      <c r="T176" s="41"/>
    </row>
    <row r="177" spans="20:20" x14ac:dyDescent="0.2">
      <c r="T177" s="41"/>
    </row>
    <row r="178" spans="20:20" x14ac:dyDescent="0.2">
      <c r="T178" s="41"/>
    </row>
    <row r="179" spans="20:20" x14ac:dyDescent="0.2">
      <c r="T179" s="41"/>
    </row>
    <row r="180" spans="20:20" x14ac:dyDescent="0.2">
      <c r="T180" s="41"/>
    </row>
    <row r="181" spans="20:20" x14ac:dyDescent="0.2">
      <c r="T181" s="41"/>
    </row>
    <row r="182" spans="20:20" x14ac:dyDescent="0.2">
      <c r="T182" s="41"/>
    </row>
    <row r="183" spans="20:20" x14ac:dyDescent="0.2">
      <c r="T183" s="41"/>
    </row>
    <row r="184" spans="20:20" x14ac:dyDescent="0.2">
      <c r="T184" s="41"/>
    </row>
    <row r="185" spans="20:20" x14ac:dyDescent="0.2">
      <c r="T185" s="41"/>
    </row>
    <row r="186" spans="20:20" x14ac:dyDescent="0.2">
      <c r="T186" s="41"/>
    </row>
    <row r="187" spans="20:20" x14ac:dyDescent="0.2">
      <c r="T187" s="41"/>
    </row>
    <row r="188" spans="20:20" x14ac:dyDescent="0.2">
      <c r="T188" s="41"/>
    </row>
    <row r="189" spans="20:20" x14ac:dyDescent="0.2">
      <c r="T189" s="41"/>
    </row>
    <row r="190" spans="20:20" x14ac:dyDescent="0.2">
      <c r="T190" s="41"/>
    </row>
    <row r="191" spans="20:20" x14ac:dyDescent="0.2">
      <c r="T191" s="41"/>
    </row>
    <row r="192" spans="20:20" x14ac:dyDescent="0.2">
      <c r="T192" s="41"/>
    </row>
    <row r="193" spans="20:20" x14ac:dyDescent="0.2">
      <c r="T193" s="41"/>
    </row>
    <row r="194" spans="20:20" x14ac:dyDescent="0.2">
      <c r="T194" s="41"/>
    </row>
    <row r="195" spans="20:20" x14ac:dyDescent="0.2">
      <c r="T195" s="41"/>
    </row>
    <row r="196" spans="20:20" x14ac:dyDescent="0.2">
      <c r="T196" s="41"/>
    </row>
    <row r="197" spans="20:20" x14ac:dyDescent="0.2">
      <c r="T197" s="41"/>
    </row>
    <row r="198" spans="20:20" x14ac:dyDescent="0.2">
      <c r="T198" s="41"/>
    </row>
    <row r="199" spans="20:20" x14ac:dyDescent="0.2">
      <c r="T199" s="41"/>
    </row>
    <row r="200" spans="20:20" x14ac:dyDescent="0.2">
      <c r="T200" s="41"/>
    </row>
    <row r="201" spans="20:20" x14ac:dyDescent="0.2">
      <c r="T201" s="41"/>
    </row>
    <row r="202" spans="20:20" x14ac:dyDescent="0.2">
      <c r="T202" s="41"/>
    </row>
    <row r="203" spans="20:20" x14ac:dyDescent="0.2">
      <c r="T203" s="41"/>
    </row>
    <row r="204" spans="20:20" x14ac:dyDescent="0.2">
      <c r="T204" s="41"/>
    </row>
    <row r="205" spans="20:20" x14ac:dyDescent="0.2">
      <c r="T205" s="41"/>
    </row>
    <row r="206" spans="20:20" x14ac:dyDescent="0.2">
      <c r="T206" s="41"/>
    </row>
    <row r="207" spans="20:20" x14ac:dyDescent="0.2">
      <c r="T207" s="41"/>
    </row>
    <row r="208" spans="20:20" x14ac:dyDescent="0.2">
      <c r="T208" s="41"/>
    </row>
    <row r="209" spans="20:20" x14ac:dyDescent="0.2">
      <c r="T209" s="41"/>
    </row>
    <row r="210" spans="20:20" x14ac:dyDescent="0.2">
      <c r="T210" s="41"/>
    </row>
    <row r="211" spans="20:20" x14ac:dyDescent="0.2">
      <c r="T211" s="41"/>
    </row>
    <row r="212" spans="20:20" x14ac:dyDescent="0.2">
      <c r="T212" s="41"/>
    </row>
    <row r="213" spans="20:20" x14ac:dyDescent="0.2">
      <c r="T213" s="41"/>
    </row>
    <row r="214" spans="20:20" x14ac:dyDescent="0.2">
      <c r="T214" s="41"/>
    </row>
    <row r="215" spans="20:20" x14ac:dyDescent="0.2">
      <c r="T215" s="41"/>
    </row>
    <row r="216" spans="20:20" x14ac:dyDescent="0.2">
      <c r="T216" s="41"/>
    </row>
    <row r="217" spans="20:20" x14ac:dyDescent="0.2">
      <c r="T217" s="41"/>
    </row>
    <row r="218" spans="20:20" x14ac:dyDescent="0.2">
      <c r="T218" s="41"/>
    </row>
    <row r="219" spans="20:20" x14ac:dyDescent="0.2">
      <c r="T219" s="41"/>
    </row>
    <row r="220" spans="20:20" x14ac:dyDescent="0.2">
      <c r="T220" s="41"/>
    </row>
    <row r="221" spans="20:20" x14ac:dyDescent="0.2">
      <c r="T221" s="41"/>
    </row>
    <row r="222" spans="20:20" x14ac:dyDescent="0.2">
      <c r="T222" s="41"/>
    </row>
    <row r="223" spans="20:20" x14ac:dyDescent="0.2">
      <c r="T223" s="41"/>
    </row>
    <row r="224" spans="20:20" x14ac:dyDescent="0.2">
      <c r="T224" s="41"/>
    </row>
    <row r="225" spans="20:20" x14ac:dyDescent="0.2">
      <c r="T225" s="41"/>
    </row>
    <row r="226" spans="20:20" x14ac:dyDescent="0.2">
      <c r="T226" s="41"/>
    </row>
    <row r="227" spans="20:20" x14ac:dyDescent="0.2">
      <c r="T227" s="41"/>
    </row>
    <row r="228" spans="20:20" x14ac:dyDescent="0.2">
      <c r="T228" s="41"/>
    </row>
    <row r="229" spans="20:20" x14ac:dyDescent="0.2">
      <c r="T229" s="41"/>
    </row>
    <row r="230" spans="20:20" x14ac:dyDescent="0.2">
      <c r="T230" s="41"/>
    </row>
    <row r="231" spans="20:20" x14ac:dyDescent="0.2">
      <c r="T231" s="41"/>
    </row>
    <row r="232" spans="20:20" x14ac:dyDescent="0.2">
      <c r="T232" s="41"/>
    </row>
    <row r="233" spans="20:20" x14ac:dyDescent="0.2">
      <c r="T233" s="41"/>
    </row>
    <row r="234" spans="20:20" x14ac:dyDescent="0.2">
      <c r="T234" s="41"/>
    </row>
    <row r="235" spans="20:20" x14ac:dyDescent="0.2">
      <c r="T235" s="41"/>
    </row>
    <row r="236" spans="20:20" x14ac:dyDescent="0.2">
      <c r="T236" s="41"/>
    </row>
    <row r="237" spans="20:20" x14ac:dyDescent="0.2">
      <c r="T237" s="41"/>
    </row>
    <row r="238" spans="20:20" x14ac:dyDescent="0.2">
      <c r="T238" s="41"/>
    </row>
    <row r="239" spans="20:20" x14ac:dyDescent="0.2">
      <c r="T239" s="41"/>
    </row>
    <row r="240" spans="20:20" x14ac:dyDescent="0.2">
      <c r="T240" s="41"/>
    </row>
    <row r="241" spans="20:20" x14ac:dyDescent="0.2">
      <c r="T241" s="41"/>
    </row>
    <row r="242" spans="20:20" x14ac:dyDescent="0.2">
      <c r="T242" s="41"/>
    </row>
    <row r="243" spans="20:20" x14ac:dyDescent="0.2">
      <c r="T243" s="41"/>
    </row>
    <row r="244" spans="20:20" x14ac:dyDescent="0.2">
      <c r="T244" s="41"/>
    </row>
    <row r="245" spans="20:20" x14ac:dyDescent="0.2">
      <c r="T245" s="41"/>
    </row>
    <row r="246" spans="20:20" x14ac:dyDescent="0.2">
      <c r="T246" s="41"/>
    </row>
    <row r="247" spans="20:20" x14ac:dyDescent="0.2">
      <c r="T247" s="41"/>
    </row>
    <row r="248" spans="20:20" x14ac:dyDescent="0.2">
      <c r="T248" s="41"/>
    </row>
    <row r="249" spans="20:20" x14ac:dyDescent="0.2">
      <c r="T249" s="41"/>
    </row>
    <row r="250" spans="20:20" x14ac:dyDescent="0.2">
      <c r="T250" s="41"/>
    </row>
    <row r="251" spans="20:20" x14ac:dyDescent="0.2">
      <c r="T251" s="41"/>
    </row>
    <row r="252" spans="20:20" x14ac:dyDescent="0.2">
      <c r="T252" s="41"/>
    </row>
    <row r="253" spans="20:20" x14ac:dyDescent="0.2">
      <c r="T253" s="41"/>
    </row>
    <row r="254" spans="20:20" x14ac:dyDescent="0.2">
      <c r="T254" s="41"/>
    </row>
    <row r="255" spans="20:20" x14ac:dyDescent="0.2">
      <c r="T255" s="41"/>
    </row>
    <row r="256" spans="20:20" x14ac:dyDescent="0.2">
      <c r="T256" s="41"/>
    </row>
    <row r="257" spans="20:20" x14ac:dyDescent="0.2">
      <c r="T257" s="41"/>
    </row>
    <row r="258" spans="20:20" x14ac:dyDescent="0.2">
      <c r="T258" s="41"/>
    </row>
    <row r="259" spans="20:20" x14ac:dyDescent="0.2">
      <c r="T259" s="41"/>
    </row>
    <row r="260" spans="20:20" x14ac:dyDescent="0.2">
      <c r="T260" s="41"/>
    </row>
    <row r="261" spans="20:20" x14ac:dyDescent="0.2">
      <c r="T261" s="41"/>
    </row>
    <row r="262" spans="20:20" x14ac:dyDescent="0.2">
      <c r="T262" s="41"/>
    </row>
    <row r="263" spans="20:20" x14ac:dyDescent="0.2">
      <c r="T263" s="41"/>
    </row>
    <row r="264" spans="20:20" x14ac:dyDescent="0.2">
      <c r="T264" s="41"/>
    </row>
    <row r="265" spans="20:20" x14ac:dyDescent="0.2">
      <c r="T265" s="41"/>
    </row>
    <row r="266" spans="20:20" x14ac:dyDescent="0.2">
      <c r="T266" s="41"/>
    </row>
    <row r="267" spans="20:20" x14ac:dyDescent="0.2">
      <c r="T267" s="41"/>
    </row>
    <row r="268" spans="20:20" x14ac:dyDescent="0.2">
      <c r="T268" s="41"/>
    </row>
    <row r="269" spans="20:20" x14ac:dyDescent="0.2">
      <c r="T269" s="41"/>
    </row>
    <row r="270" spans="20:20" x14ac:dyDescent="0.2">
      <c r="T270" s="41"/>
    </row>
    <row r="271" spans="20:20" x14ac:dyDescent="0.2">
      <c r="T271" s="41"/>
    </row>
    <row r="272" spans="20:20" x14ac:dyDescent="0.2">
      <c r="T272" s="41"/>
    </row>
    <row r="273" spans="20:20" x14ac:dyDescent="0.2">
      <c r="T273" s="41"/>
    </row>
    <row r="274" spans="20:20" x14ac:dyDescent="0.2">
      <c r="T274" s="41"/>
    </row>
    <row r="275" spans="20:20" x14ac:dyDescent="0.2">
      <c r="T275" s="41"/>
    </row>
    <row r="276" spans="20:20" x14ac:dyDescent="0.2">
      <c r="T276" s="41"/>
    </row>
    <row r="277" spans="20:20" x14ac:dyDescent="0.2">
      <c r="T277" s="41"/>
    </row>
    <row r="278" spans="20:20" x14ac:dyDescent="0.2">
      <c r="T278" s="41"/>
    </row>
    <row r="279" spans="20:20" x14ac:dyDescent="0.2">
      <c r="T279" s="41"/>
    </row>
    <row r="280" spans="20:20" x14ac:dyDescent="0.2">
      <c r="T280" s="41"/>
    </row>
    <row r="281" spans="20:20" x14ac:dyDescent="0.2">
      <c r="T281" s="41"/>
    </row>
    <row r="282" spans="20:20" x14ac:dyDescent="0.2">
      <c r="T282" s="41"/>
    </row>
    <row r="283" spans="20:20" x14ac:dyDescent="0.2">
      <c r="T283" s="41"/>
    </row>
    <row r="284" spans="20:20" x14ac:dyDescent="0.2">
      <c r="T284" s="41"/>
    </row>
    <row r="285" spans="20:20" x14ac:dyDescent="0.2">
      <c r="T285" s="41"/>
    </row>
    <row r="286" spans="20:20" x14ac:dyDescent="0.2">
      <c r="T286" s="41"/>
    </row>
    <row r="287" spans="20:20" x14ac:dyDescent="0.2">
      <c r="T287" s="41"/>
    </row>
    <row r="288" spans="20:20" x14ac:dyDescent="0.2">
      <c r="T288" s="41"/>
    </row>
    <row r="289" spans="20:20" x14ac:dyDescent="0.2">
      <c r="T289" s="41"/>
    </row>
    <row r="290" spans="20:20" x14ac:dyDescent="0.2">
      <c r="T290" s="41"/>
    </row>
    <row r="291" spans="20:20" x14ac:dyDescent="0.2">
      <c r="T291" s="41"/>
    </row>
    <row r="292" spans="20:20" x14ac:dyDescent="0.2">
      <c r="T292" s="41"/>
    </row>
    <row r="293" spans="20:20" x14ac:dyDescent="0.2">
      <c r="T293" s="41"/>
    </row>
    <row r="294" spans="20:20" x14ac:dyDescent="0.2">
      <c r="T294" s="41"/>
    </row>
    <row r="295" spans="20:20" x14ac:dyDescent="0.2">
      <c r="T295" s="41"/>
    </row>
    <row r="296" spans="20:20" x14ac:dyDescent="0.2">
      <c r="T296" s="41"/>
    </row>
    <row r="297" spans="20:20" x14ac:dyDescent="0.2">
      <c r="T297" s="41"/>
    </row>
    <row r="298" spans="20:20" x14ac:dyDescent="0.2">
      <c r="T298" s="41"/>
    </row>
    <row r="299" spans="20:20" x14ac:dyDescent="0.2">
      <c r="T299" s="41"/>
    </row>
    <row r="300" spans="20:20" x14ac:dyDescent="0.2">
      <c r="T300" s="41"/>
    </row>
    <row r="301" spans="20:20" x14ac:dyDescent="0.2">
      <c r="T301" s="41"/>
    </row>
    <row r="302" spans="20:20" x14ac:dyDescent="0.2">
      <c r="T302" s="41"/>
    </row>
    <row r="303" spans="20:20" x14ac:dyDescent="0.2">
      <c r="T303" s="41"/>
    </row>
    <row r="304" spans="20:20" x14ac:dyDescent="0.2">
      <c r="T304" s="41"/>
    </row>
    <row r="305" spans="20:20" x14ac:dyDescent="0.2">
      <c r="T305" s="41"/>
    </row>
    <row r="306" spans="20:20" x14ac:dyDescent="0.2">
      <c r="T306" s="41"/>
    </row>
    <row r="307" spans="20:20" x14ac:dyDescent="0.2">
      <c r="T307" s="41"/>
    </row>
    <row r="308" spans="20:20" x14ac:dyDescent="0.2">
      <c r="T308" s="41"/>
    </row>
    <row r="309" spans="20:20" x14ac:dyDescent="0.2">
      <c r="T309" s="41"/>
    </row>
    <row r="310" spans="20:20" x14ac:dyDescent="0.2">
      <c r="T310" s="41"/>
    </row>
    <row r="311" spans="20:20" x14ac:dyDescent="0.2">
      <c r="T311" s="41"/>
    </row>
    <row r="312" spans="20:20" x14ac:dyDescent="0.2">
      <c r="T312" s="41"/>
    </row>
    <row r="313" spans="20:20" x14ac:dyDescent="0.2">
      <c r="T313" s="41"/>
    </row>
    <row r="314" spans="20:20" x14ac:dyDescent="0.2">
      <c r="T314" s="41"/>
    </row>
    <row r="315" spans="20:20" x14ac:dyDescent="0.2">
      <c r="T315" s="41"/>
    </row>
    <row r="316" spans="20:20" x14ac:dyDescent="0.2">
      <c r="T316" s="41"/>
    </row>
    <row r="317" spans="20:20" x14ac:dyDescent="0.2">
      <c r="T317" s="41"/>
    </row>
    <row r="318" spans="20:20" x14ac:dyDescent="0.2">
      <c r="T318" s="41"/>
    </row>
    <row r="319" spans="20:20" x14ac:dyDescent="0.2">
      <c r="T319" s="41"/>
    </row>
    <row r="320" spans="20:20" x14ac:dyDescent="0.2">
      <c r="T320" s="41"/>
    </row>
    <row r="321" spans="20:20" x14ac:dyDescent="0.2">
      <c r="T321" s="41"/>
    </row>
    <row r="322" spans="20:20" x14ac:dyDescent="0.2">
      <c r="T322" s="41"/>
    </row>
    <row r="323" spans="20:20" x14ac:dyDescent="0.2">
      <c r="T323" s="41"/>
    </row>
    <row r="324" spans="20:20" x14ac:dyDescent="0.2">
      <c r="T324" s="41"/>
    </row>
    <row r="325" spans="20:20" x14ac:dyDescent="0.2">
      <c r="T325" s="41"/>
    </row>
    <row r="326" spans="20:20" x14ac:dyDescent="0.2">
      <c r="T326" s="41"/>
    </row>
    <row r="327" spans="20:20" x14ac:dyDescent="0.2">
      <c r="T327" s="41"/>
    </row>
    <row r="328" spans="20:20" x14ac:dyDescent="0.2">
      <c r="T328" s="41"/>
    </row>
    <row r="329" spans="20:20" x14ac:dyDescent="0.2">
      <c r="T329" s="41"/>
    </row>
    <row r="330" spans="20:20" x14ac:dyDescent="0.2">
      <c r="T330" s="41"/>
    </row>
    <row r="331" spans="20:20" x14ac:dyDescent="0.2">
      <c r="T331" s="41"/>
    </row>
    <row r="332" spans="20:20" x14ac:dyDescent="0.2">
      <c r="T332" s="41"/>
    </row>
    <row r="333" spans="20:20" x14ac:dyDescent="0.2">
      <c r="T333" s="41"/>
    </row>
    <row r="334" spans="20:20" x14ac:dyDescent="0.2">
      <c r="T334" s="41"/>
    </row>
    <row r="335" spans="20:20" x14ac:dyDescent="0.2">
      <c r="T335" s="41"/>
    </row>
    <row r="336" spans="20:20" x14ac:dyDescent="0.2">
      <c r="T336" s="41"/>
    </row>
    <row r="337" spans="20:20" x14ac:dyDescent="0.2">
      <c r="T337" s="41"/>
    </row>
    <row r="338" spans="20:20" x14ac:dyDescent="0.2">
      <c r="T338" s="41"/>
    </row>
    <row r="339" spans="20:20" x14ac:dyDescent="0.2">
      <c r="T339" s="41"/>
    </row>
    <row r="340" spans="20:20" x14ac:dyDescent="0.2">
      <c r="T340" s="41"/>
    </row>
    <row r="341" spans="20:20" x14ac:dyDescent="0.2">
      <c r="T341" s="41"/>
    </row>
    <row r="342" spans="20:20" x14ac:dyDescent="0.2">
      <c r="T342" s="41"/>
    </row>
    <row r="343" spans="20:20" x14ac:dyDescent="0.2">
      <c r="T343" s="41"/>
    </row>
    <row r="344" spans="20:20" x14ac:dyDescent="0.2">
      <c r="T344" s="41"/>
    </row>
    <row r="345" spans="20:20" x14ac:dyDescent="0.2">
      <c r="T345" s="41"/>
    </row>
    <row r="346" spans="20:20" x14ac:dyDescent="0.2">
      <c r="T346" s="41"/>
    </row>
    <row r="347" spans="20:20" x14ac:dyDescent="0.2">
      <c r="T347" s="41"/>
    </row>
    <row r="348" spans="20:20" x14ac:dyDescent="0.2">
      <c r="T348" s="41"/>
    </row>
    <row r="349" spans="20:20" x14ac:dyDescent="0.2">
      <c r="T349" s="41"/>
    </row>
    <row r="350" spans="20:20" x14ac:dyDescent="0.2">
      <c r="T350" s="41"/>
    </row>
    <row r="351" spans="20:20" x14ac:dyDescent="0.2">
      <c r="T351" s="41"/>
    </row>
    <row r="352" spans="20:20" x14ac:dyDescent="0.2">
      <c r="T352" s="41"/>
    </row>
    <row r="353" spans="20:20" x14ac:dyDescent="0.2">
      <c r="T353" s="41"/>
    </row>
    <row r="354" spans="20:20" x14ac:dyDescent="0.2">
      <c r="T354" s="41"/>
    </row>
    <row r="355" spans="20:20" x14ac:dyDescent="0.2">
      <c r="T355" s="41"/>
    </row>
    <row r="356" spans="20:20" x14ac:dyDescent="0.2">
      <c r="T356" s="41"/>
    </row>
    <row r="357" spans="20:20" x14ac:dyDescent="0.2">
      <c r="T357" s="41"/>
    </row>
    <row r="358" spans="20:20" x14ac:dyDescent="0.2">
      <c r="T358" s="41"/>
    </row>
    <row r="359" spans="20:20" x14ac:dyDescent="0.2">
      <c r="T359" s="41"/>
    </row>
    <row r="360" spans="20:20" x14ac:dyDescent="0.2">
      <c r="T360" s="41"/>
    </row>
    <row r="361" spans="20:20" x14ac:dyDescent="0.2">
      <c r="T361" s="41"/>
    </row>
    <row r="362" spans="20:20" x14ac:dyDescent="0.2">
      <c r="T362" s="41"/>
    </row>
    <row r="363" spans="20:20" x14ac:dyDescent="0.2">
      <c r="T363" s="41"/>
    </row>
    <row r="364" spans="20:20" x14ac:dyDescent="0.2">
      <c r="T364" s="41"/>
    </row>
    <row r="365" spans="20:20" x14ac:dyDescent="0.2">
      <c r="T365" s="41"/>
    </row>
    <row r="366" spans="20:20" x14ac:dyDescent="0.2">
      <c r="T366" s="41"/>
    </row>
    <row r="367" spans="20:20" x14ac:dyDescent="0.2">
      <c r="T367" s="41"/>
    </row>
    <row r="368" spans="20:20" x14ac:dyDescent="0.2">
      <c r="T368" s="41"/>
    </row>
    <row r="369" spans="20:20" x14ac:dyDescent="0.2">
      <c r="T369" s="41"/>
    </row>
    <row r="370" spans="20:20" x14ac:dyDescent="0.2">
      <c r="T370" s="41"/>
    </row>
    <row r="371" spans="20:20" x14ac:dyDescent="0.2">
      <c r="T371" s="41"/>
    </row>
    <row r="372" spans="20:20" x14ac:dyDescent="0.2">
      <c r="T372" s="41"/>
    </row>
    <row r="373" spans="20:20" x14ac:dyDescent="0.2">
      <c r="T373" s="41"/>
    </row>
    <row r="374" spans="20:20" x14ac:dyDescent="0.2">
      <c r="T374" s="41"/>
    </row>
    <row r="375" spans="20:20" x14ac:dyDescent="0.2">
      <c r="T375" s="41"/>
    </row>
    <row r="376" spans="20:20" x14ac:dyDescent="0.2">
      <c r="T376" s="41"/>
    </row>
    <row r="377" spans="20:20" x14ac:dyDescent="0.2">
      <c r="T377" s="41"/>
    </row>
    <row r="378" spans="20:20" x14ac:dyDescent="0.2">
      <c r="T378" s="41"/>
    </row>
    <row r="379" spans="20:20" x14ac:dyDescent="0.2">
      <c r="T379" s="41"/>
    </row>
    <row r="380" spans="20:20" x14ac:dyDescent="0.2">
      <c r="T380" s="41"/>
    </row>
    <row r="381" spans="20:20" x14ac:dyDescent="0.2">
      <c r="T381" s="41"/>
    </row>
    <row r="382" spans="20:20" x14ac:dyDescent="0.2">
      <c r="T382" s="41"/>
    </row>
    <row r="383" spans="20:20" x14ac:dyDescent="0.2">
      <c r="T383" s="41"/>
    </row>
    <row r="384" spans="20:20" x14ac:dyDescent="0.2">
      <c r="T384" s="41"/>
    </row>
    <row r="385" spans="20:20" x14ac:dyDescent="0.2">
      <c r="T385" s="41"/>
    </row>
    <row r="386" spans="20:20" x14ac:dyDescent="0.2">
      <c r="T386" s="41"/>
    </row>
    <row r="387" spans="20:20" x14ac:dyDescent="0.2">
      <c r="T387" s="41"/>
    </row>
    <row r="388" spans="20:20" x14ac:dyDescent="0.2">
      <c r="T388" s="41"/>
    </row>
    <row r="389" spans="20:20" x14ac:dyDescent="0.2">
      <c r="T389" s="41"/>
    </row>
    <row r="390" spans="20:20" x14ac:dyDescent="0.2">
      <c r="T390" s="41"/>
    </row>
    <row r="391" spans="20:20" x14ac:dyDescent="0.2">
      <c r="T391" s="41"/>
    </row>
    <row r="392" spans="20:20" x14ac:dyDescent="0.2">
      <c r="T392" s="41"/>
    </row>
    <row r="393" spans="20:20" x14ac:dyDescent="0.2">
      <c r="T393" s="41"/>
    </row>
    <row r="394" spans="20:20" x14ac:dyDescent="0.2">
      <c r="T394" s="41"/>
    </row>
    <row r="395" spans="20:20" x14ac:dyDescent="0.2">
      <c r="T395" s="41"/>
    </row>
    <row r="396" spans="20:20" x14ac:dyDescent="0.2">
      <c r="T396" s="41"/>
    </row>
    <row r="397" spans="20:20" x14ac:dyDescent="0.2">
      <c r="T397" s="41"/>
    </row>
    <row r="398" spans="20:20" x14ac:dyDescent="0.2">
      <c r="T398" s="41"/>
    </row>
    <row r="399" spans="20:20" x14ac:dyDescent="0.2">
      <c r="T399" s="41"/>
    </row>
    <row r="400" spans="20:20" x14ac:dyDescent="0.2">
      <c r="T400" s="41"/>
    </row>
    <row r="401" spans="20:20" x14ac:dyDescent="0.2">
      <c r="T401" s="41"/>
    </row>
    <row r="402" spans="20:20" x14ac:dyDescent="0.2">
      <c r="T402" s="41"/>
    </row>
    <row r="403" spans="20:20" x14ac:dyDescent="0.2">
      <c r="T403" s="41"/>
    </row>
    <row r="404" spans="20:20" x14ac:dyDescent="0.2">
      <c r="T404" s="41"/>
    </row>
    <row r="405" spans="20:20" x14ac:dyDescent="0.2">
      <c r="T405" s="41"/>
    </row>
    <row r="406" spans="20:20" x14ac:dyDescent="0.2">
      <c r="T406" s="41"/>
    </row>
    <row r="407" spans="20:20" x14ac:dyDescent="0.2">
      <c r="T407" s="41"/>
    </row>
    <row r="408" spans="20:20" x14ac:dyDescent="0.2">
      <c r="T408" s="41"/>
    </row>
    <row r="409" spans="20:20" x14ac:dyDescent="0.2">
      <c r="T409" s="41"/>
    </row>
    <row r="410" spans="20:20" x14ac:dyDescent="0.2">
      <c r="T410" s="41"/>
    </row>
    <row r="411" spans="20:20" x14ac:dyDescent="0.2">
      <c r="T411" s="41"/>
    </row>
    <row r="412" spans="20:20" x14ac:dyDescent="0.2">
      <c r="T412" s="41"/>
    </row>
    <row r="413" spans="20:20" x14ac:dyDescent="0.2">
      <c r="T413" s="41"/>
    </row>
    <row r="414" spans="20:20" x14ac:dyDescent="0.2">
      <c r="T414" s="41"/>
    </row>
    <row r="415" spans="20:20" x14ac:dyDescent="0.2">
      <c r="T415" s="41"/>
    </row>
    <row r="416" spans="20:20" x14ac:dyDescent="0.2">
      <c r="T416" s="41"/>
    </row>
    <row r="417" spans="20:20" x14ac:dyDescent="0.2">
      <c r="T417" s="41"/>
    </row>
    <row r="418" spans="20:20" x14ac:dyDescent="0.2">
      <c r="T418" s="41"/>
    </row>
    <row r="419" spans="20:20" x14ac:dyDescent="0.2">
      <c r="T419" s="41"/>
    </row>
    <row r="420" spans="20:20" x14ac:dyDescent="0.2">
      <c r="T420" s="41"/>
    </row>
    <row r="421" spans="20:20" x14ac:dyDescent="0.2">
      <c r="T421" s="41"/>
    </row>
    <row r="422" spans="20:20" x14ac:dyDescent="0.2">
      <c r="T422" s="41"/>
    </row>
    <row r="423" spans="20:20" x14ac:dyDescent="0.2">
      <c r="T423" s="41"/>
    </row>
    <row r="424" spans="20:20" x14ac:dyDescent="0.2">
      <c r="T424" s="41"/>
    </row>
    <row r="425" spans="20:20" x14ac:dyDescent="0.2">
      <c r="T425" s="41"/>
    </row>
    <row r="426" spans="20:20" x14ac:dyDescent="0.2">
      <c r="T426" s="41"/>
    </row>
    <row r="427" spans="20:20" x14ac:dyDescent="0.2">
      <c r="T427" s="41"/>
    </row>
    <row r="428" spans="20:20" x14ac:dyDescent="0.2">
      <c r="T428" s="41"/>
    </row>
    <row r="429" spans="20:20" x14ac:dyDescent="0.2">
      <c r="T429" s="41"/>
    </row>
    <row r="430" spans="20:20" x14ac:dyDescent="0.2">
      <c r="T430" s="41"/>
    </row>
    <row r="431" spans="20:20" x14ac:dyDescent="0.2">
      <c r="T431" s="41"/>
    </row>
    <row r="432" spans="20:20" x14ac:dyDescent="0.2">
      <c r="T432" s="41"/>
    </row>
    <row r="433" spans="20:20" x14ac:dyDescent="0.2">
      <c r="T433" s="41"/>
    </row>
    <row r="434" spans="20:20" x14ac:dyDescent="0.2">
      <c r="T434" s="41"/>
    </row>
    <row r="435" spans="20:20" x14ac:dyDescent="0.2">
      <c r="T435" s="41"/>
    </row>
    <row r="436" spans="20:20" x14ac:dyDescent="0.2">
      <c r="T436" s="41"/>
    </row>
    <row r="437" spans="20:20" x14ac:dyDescent="0.2">
      <c r="T437" s="41"/>
    </row>
    <row r="438" spans="20:20" x14ac:dyDescent="0.2">
      <c r="T438" s="41"/>
    </row>
    <row r="439" spans="20:20" x14ac:dyDescent="0.2">
      <c r="T439" s="41"/>
    </row>
    <row r="440" spans="20:20" x14ac:dyDescent="0.2">
      <c r="T440" s="41"/>
    </row>
    <row r="441" spans="20:20" x14ac:dyDescent="0.2">
      <c r="T441" s="41"/>
    </row>
    <row r="442" spans="20:20" x14ac:dyDescent="0.2">
      <c r="T442" s="41"/>
    </row>
    <row r="443" spans="20:20" x14ac:dyDescent="0.2">
      <c r="T443" s="41"/>
    </row>
    <row r="444" spans="20:20" x14ac:dyDescent="0.2">
      <c r="T444" s="41"/>
    </row>
    <row r="445" spans="20:20" x14ac:dyDescent="0.2">
      <c r="T445" s="41"/>
    </row>
    <row r="446" spans="20:20" x14ac:dyDescent="0.2">
      <c r="T446" s="41"/>
    </row>
    <row r="447" spans="20:20" x14ac:dyDescent="0.2">
      <c r="T447" s="41"/>
    </row>
    <row r="448" spans="20:20" x14ac:dyDescent="0.2">
      <c r="T448" s="41"/>
    </row>
    <row r="449" spans="20:20" x14ac:dyDescent="0.2">
      <c r="T449" s="41"/>
    </row>
    <row r="450" spans="20:20" x14ac:dyDescent="0.2">
      <c r="T450" s="41"/>
    </row>
    <row r="451" spans="20:20" x14ac:dyDescent="0.2">
      <c r="T451" s="41"/>
    </row>
    <row r="452" spans="20:20" x14ac:dyDescent="0.2">
      <c r="T452" s="41"/>
    </row>
    <row r="453" spans="20:20" x14ac:dyDescent="0.2">
      <c r="T453" s="41"/>
    </row>
    <row r="454" spans="20:20" x14ac:dyDescent="0.2">
      <c r="T454" s="41"/>
    </row>
    <row r="455" spans="20:20" x14ac:dyDescent="0.2">
      <c r="T455" s="41"/>
    </row>
    <row r="456" spans="20:20" x14ac:dyDescent="0.2">
      <c r="T456" s="41"/>
    </row>
    <row r="457" spans="20:20" x14ac:dyDescent="0.2">
      <c r="T457" s="41"/>
    </row>
    <row r="458" spans="20:20" x14ac:dyDescent="0.2">
      <c r="T458" s="41"/>
    </row>
    <row r="459" spans="20:20" x14ac:dyDescent="0.2">
      <c r="T459" s="41"/>
    </row>
    <row r="460" spans="20:20" x14ac:dyDescent="0.2">
      <c r="T460" s="41"/>
    </row>
    <row r="461" spans="20:20" x14ac:dyDescent="0.2">
      <c r="T461" s="41"/>
    </row>
    <row r="462" spans="20:20" x14ac:dyDescent="0.2">
      <c r="T462" s="41"/>
    </row>
    <row r="463" spans="20:20" x14ac:dyDescent="0.2">
      <c r="T463" s="41"/>
    </row>
    <row r="464" spans="20:20" x14ac:dyDescent="0.2">
      <c r="T464" s="41"/>
    </row>
    <row r="465" spans="20:20" x14ac:dyDescent="0.2">
      <c r="T465" s="41"/>
    </row>
    <row r="466" spans="20:20" x14ac:dyDescent="0.2">
      <c r="T466" s="41"/>
    </row>
    <row r="467" spans="20:20" x14ac:dyDescent="0.2">
      <c r="T467" s="41"/>
    </row>
    <row r="468" spans="20:20" x14ac:dyDescent="0.2">
      <c r="T468" s="41"/>
    </row>
    <row r="469" spans="20:20" x14ac:dyDescent="0.2">
      <c r="T469" s="41"/>
    </row>
    <row r="470" spans="20:20" x14ac:dyDescent="0.2">
      <c r="T470" s="41"/>
    </row>
    <row r="471" spans="20:20" x14ac:dyDescent="0.2">
      <c r="T471" s="41"/>
    </row>
    <row r="472" spans="20:20" x14ac:dyDescent="0.2">
      <c r="T472" s="41"/>
    </row>
    <row r="473" spans="20:20" x14ac:dyDescent="0.2">
      <c r="T473" s="41"/>
    </row>
    <row r="474" spans="20:20" x14ac:dyDescent="0.2">
      <c r="T474" s="41"/>
    </row>
    <row r="475" spans="20:20" x14ac:dyDescent="0.2">
      <c r="T475" s="41"/>
    </row>
    <row r="476" spans="20:20" x14ac:dyDescent="0.2">
      <c r="T476" s="41"/>
    </row>
    <row r="477" spans="20:20" x14ac:dyDescent="0.2">
      <c r="T477" s="41"/>
    </row>
    <row r="478" spans="20:20" x14ac:dyDescent="0.2">
      <c r="T478" s="41"/>
    </row>
    <row r="479" spans="20:20" x14ac:dyDescent="0.2">
      <c r="T479" s="41"/>
    </row>
    <row r="480" spans="20:20" x14ac:dyDescent="0.2">
      <c r="T480" s="41"/>
    </row>
    <row r="481" spans="20:20" x14ac:dyDescent="0.2">
      <c r="T481" s="41"/>
    </row>
    <row r="482" spans="20:20" x14ac:dyDescent="0.2">
      <c r="T482" s="41"/>
    </row>
    <row r="483" spans="20:20" x14ac:dyDescent="0.2">
      <c r="T483" s="41"/>
    </row>
    <row r="484" spans="20:20" x14ac:dyDescent="0.2">
      <c r="T484" s="41"/>
    </row>
    <row r="485" spans="20:20" x14ac:dyDescent="0.2">
      <c r="T485" s="41"/>
    </row>
    <row r="486" spans="20:20" x14ac:dyDescent="0.2">
      <c r="T486" s="41"/>
    </row>
    <row r="487" spans="20:20" x14ac:dyDescent="0.2">
      <c r="T487" s="41"/>
    </row>
    <row r="488" spans="20:20" x14ac:dyDescent="0.2">
      <c r="T488" s="41"/>
    </row>
    <row r="489" spans="20:20" x14ac:dyDescent="0.2">
      <c r="T489" s="41"/>
    </row>
    <row r="490" spans="20:20" x14ac:dyDescent="0.2">
      <c r="T490" s="41"/>
    </row>
    <row r="491" spans="20:20" x14ac:dyDescent="0.2">
      <c r="T491" s="41"/>
    </row>
    <row r="492" spans="20:20" x14ac:dyDescent="0.2">
      <c r="T492" s="41"/>
    </row>
    <row r="493" spans="20:20" x14ac:dyDescent="0.2">
      <c r="T493" s="41"/>
    </row>
    <row r="494" spans="20:20" x14ac:dyDescent="0.2">
      <c r="T494" s="41"/>
    </row>
    <row r="495" spans="20:20" x14ac:dyDescent="0.2">
      <c r="T495" s="41"/>
    </row>
    <row r="496" spans="20:20" x14ac:dyDescent="0.2">
      <c r="T496" s="41"/>
    </row>
    <row r="497" spans="20:20" x14ac:dyDescent="0.2">
      <c r="T497" s="41"/>
    </row>
    <row r="498" spans="20:20" x14ac:dyDescent="0.2">
      <c r="T498" s="41"/>
    </row>
    <row r="499" spans="20:20" x14ac:dyDescent="0.2">
      <c r="T499" s="41"/>
    </row>
    <row r="500" spans="20:20" x14ac:dyDescent="0.2">
      <c r="T500" s="41"/>
    </row>
    <row r="501" spans="20:20" x14ac:dyDescent="0.2">
      <c r="T501" s="41"/>
    </row>
    <row r="502" spans="20:20" x14ac:dyDescent="0.2">
      <c r="T502" s="41"/>
    </row>
    <row r="503" spans="20:20" x14ac:dyDescent="0.2">
      <c r="T503" s="41"/>
    </row>
    <row r="504" spans="20:20" x14ac:dyDescent="0.2">
      <c r="T504" s="41"/>
    </row>
    <row r="505" spans="20:20" x14ac:dyDescent="0.2">
      <c r="T505" s="41"/>
    </row>
    <row r="506" spans="20:20" x14ac:dyDescent="0.2">
      <c r="T506" s="41"/>
    </row>
    <row r="507" spans="20:20" x14ac:dyDescent="0.2">
      <c r="T507" s="41"/>
    </row>
    <row r="508" spans="20:20" x14ac:dyDescent="0.2">
      <c r="T508" s="41"/>
    </row>
    <row r="509" spans="20:20" x14ac:dyDescent="0.2">
      <c r="T509" s="41"/>
    </row>
    <row r="510" spans="20:20" x14ac:dyDescent="0.2">
      <c r="T510" s="41"/>
    </row>
    <row r="511" spans="20:20" x14ac:dyDescent="0.2">
      <c r="T511" s="41"/>
    </row>
    <row r="512" spans="20:20" x14ac:dyDescent="0.2">
      <c r="T512" s="41"/>
    </row>
    <row r="513" spans="20:20" x14ac:dyDescent="0.2">
      <c r="T513" s="41"/>
    </row>
    <row r="514" spans="20:20" x14ac:dyDescent="0.2">
      <c r="T514" s="41"/>
    </row>
    <row r="515" spans="20:20" x14ac:dyDescent="0.2">
      <c r="T515" s="41"/>
    </row>
    <row r="516" spans="20:20" x14ac:dyDescent="0.2">
      <c r="T516" s="41"/>
    </row>
    <row r="517" spans="20:20" x14ac:dyDescent="0.2">
      <c r="T517" s="41"/>
    </row>
    <row r="518" spans="20:20" x14ac:dyDescent="0.2">
      <c r="T518" s="41"/>
    </row>
    <row r="519" spans="20:20" x14ac:dyDescent="0.2">
      <c r="T519" s="41"/>
    </row>
    <row r="520" spans="20:20" x14ac:dyDescent="0.2">
      <c r="T520" s="41"/>
    </row>
    <row r="521" spans="20:20" x14ac:dyDescent="0.2">
      <c r="T521" s="41"/>
    </row>
    <row r="522" spans="20:20" x14ac:dyDescent="0.2">
      <c r="T522" s="41"/>
    </row>
    <row r="523" spans="20:20" x14ac:dyDescent="0.2">
      <c r="T523" s="41"/>
    </row>
    <row r="524" spans="20:20" x14ac:dyDescent="0.2">
      <c r="T524" s="41"/>
    </row>
    <row r="525" spans="20:20" x14ac:dyDescent="0.2">
      <c r="T525" s="41"/>
    </row>
    <row r="526" spans="20:20" x14ac:dyDescent="0.2">
      <c r="T526" s="41"/>
    </row>
    <row r="527" spans="20:20" x14ac:dyDescent="0.2">
      <c r="T527" s="41"/>
    </row>
    <row r="528" spans="20:20" x14ac:dyDescent="0.2">
      <c r="T528" s="41"/>
    </row>
    <row r="529" spans="20:20" x14ac:dyDescent="0.2">
      <c r="T529" s="41"/>
    </row>
    <row r="530" spans="20:20" x14ac:dyDescent="0.2">
      <c r="T530" s="41"/>
    </row>
    <row r="531" spans="20:20" x14ac:dyDescent="0.2">
      <c r="T531" s="41"/>
    </row>
    <row r="532" spans="20:20" x14ac:dyDescent="0.2">
      <c r="T532" s="41"/>
    </row>
    <row r="533" spans="20:20" x14ac:dyDescent="0.2">
      <c r="T533" s="41"/>
    </row>
    <row r="534" spans="20:20" x14ac:dyDescent="0.2">
      <c r="T534" s="41"/>
    </row>
    <row r="535" spans="20:20" x14ac:dyDescent="0.2">
      <c r="T535" s="41"/>
    </row>
    <row r="536" spans="20:20" x14ac:dyDescent="0.2">
      <c r="T536" s="41"/>
    </row>
    <row r="537" spans="20:20" x14ac:dyDescent="0.2">
      <c r="T537" s="41"/>
    </row>
    <row r="538" spans="20:20" x14ac:dyDescent="0.2">
      <c r="T538" s="41"/>
    </row>
    <row r="539" spans="20:20" x14ac:dyDescent="0.2">
      <c r="T539" s="41"/>
    </row>
    <row r="540" spans="20:20" x14ac:dyDescent="0.2">
      <c r="T540" s="41"/>
    </row>
    <row r="541" spans="20:20" x14ac:dyDescent="0.2">
      <c r="T541" s="41"/>
    </row>
    <row r="542" spans="20:20" x14ac:dyDescent="0.2">
      <c r="T542" s="41"/>
    </row>
    <row r="543" spans="20:20" x14ac:dyDescent="0.2">
      <c r="T543" s="41"/>
    </row>
    <row r="544" spans="20:20" x14ac:dyDescent="0.2">
      <c r="T544" s="41"/>
    </row>
    <row r="545" spans="20:20" x14ac:dyDescent="0.2">
      <c r="T545" s="41"/>
    </row>
    <row r="546" spans="20:20" x14ac:dyDescent="0.2">
      <c r="T546" s="41"/>
    </row>
    <row r="547" spans="20:20" x14ac:dyDescent="0.2">
      <c r="T547" s="41"/>
    </row>
    <row r="548" spans="20:20" x14ac:dyDescent="0.2">
      <c r="T548" s="41"/>
    </row>
    <row r="549" spans="20:20" x14ac:dyDescent="0.2">
      <c r="T549" s="41"/>
    </row>
    <row r="550" spans="20:20" x14ac:dyDescent="0.2">
      <c r="T550" s="41"/>
    </row>
    <row r="551" spans="20:20" x14ac:dyDescent="0.2">
      <c r="T551" s="41"/>
    </row>
    <row r="552" spans="20:20" x14ac:dyDescent="0.2">
      <c r="T552" s="41"/>
    </row>
    <row r="553" spans="20:20" x14ac:dyDescent="0.2">
      <c r="T553" s="41"/>
    </row>
    <row r="554" spans="20:20" x14ac:dyDescent="0.2">
      <c r="T554" s="41"/>
    </row>
    <row r="555" spans="20:20" x14ac:dyDescent="0.2">
      <c r="T555" s="41"/>
    </row>
    <row r="556" spans="20:20" x14ac:dyDescent="0.2">
      <c r="T556" s="41"/>
    </row>
    <row r="557" spans="20:20" x14ac:dyDescent="0.2">
      <c r="T557" s="41"/>
    </row>
    <row r="558" spans="20:20" x14ac:dyDescent="0.2">
      <c r="T558" s="41"/>
    </row>
    <row r="559" spans="20:20" x14ac:dyDescent="0.2">
      <c r="T559" s="41"/>
    </row>
    <row r="560" spans="20:20" x14ac:dyDescent="0.2">
      <c r="T560" s="41"/>
    </row>
    <row r="561" spans="20:20" x14ac:dyDescent="0.2">
      <c r="T561" s="41"/>
    </row>
    <row r="562" spans="20:20" x14ac:dyDescent="0.2">
      <c r="T562" s="41"/>
    </row>
    <row r="563" spans="20:20" x14ac:dyDescent="0.2">
      <c r="T563" s="41"/>
    </row>
    <row r="564" spans="20:20" x14ac:dyDescent="0.2">
      <c r="T564" s="41"/>
    </row>
    <row r="565" spans="20:20" x14ac:dyDescent="0.2">
      <c r="T565" s="41"/>
    </row>
    <row r="566" spans="20:20" x14ac:dyDescent="0.2">
      <c r="T566" s="41"/>
    </row>
    <row r="567" spans="20:20" x14ac:dyDescent="0.2">
      <c r="T567" s="41"/>
    </row>
    <row r="568" spans="20:20" x14ac:dyDescent="0.2">
      <c r="T568" s="41"/>
    </row>
    <row r="569" spans="20:20" x14ac:dyDescent="0.2">
      <c r="T569" s="41"/>
    </row>
    <row r="570" spans="20:20" x14ac:dyDescent="0.2">
      <c r="T570" s="41"/>
    </row>
    <row r="571" spans="20:20" x14ac:dyDescent="0.2">
      <c r="T571" s="41"/>
    </row>
    <row r="572" spans="20:20" x14ac:dyDescent="0.2">
      <c r="T572" s="41"/>
    </row>
    <row r="573" spans="20:20" x14ac:dyDescent="0.2">
      <c r="T573" s="41"/>
    </row>
    <row r="574" spans="20:20" x14ac:dyDescent="0.2">
      <c r="T574" s="41"/>
    </row>
    <row r="575" spans="20:20" x14ac:dyDescent="0.2">
      <c r="T575" s="41"/>
    </row>
    <row r="576" spans="20:20" x14ac:dyDescent="0.2">
      <c r="T576" s="41"/>
    </row>
    <row r="577" spans="20:20" x14ac:dyDescent="0.2">
      <c r="T577" s="41"/>
    </row>
    <row r="578" spans="20:20" x14ac:dyDescent="0.2">
      <c r="T578" s="41"/>
    </row>
    <row r="579" spans="20:20" x14ac:dyDescent="0.2">
      <c r="T579" s="41"/>
    </row>
    <row r="580" spans="20:20" x14ac:dyDescent="0.2">
      <c r="T580" s="41"/>
    </row>
    <row r="581" spans="20:20" x14ac:dyDescent="0.2">
      <c r="T581" s="41"/>
    </row>
    <row r="582" spans="20:20" x14ac:dyDescent="0.2">
      <c r="T582" s="41"/>
    </row>
    <row r="583" spans="20:20" x14ac:dyDescent="0.2">
      <c r="T583" s="41"/>
    </row>
    <row r="584" spans="20:20" x14ac:dyDescent="0.2">
      <c r="T584" s="41"/>
    </row>
    <row r="585" spans="20:20" x14ac:dyDescent="0.2">
      <c r="T585" s="41"/>
    </row>
    <row r="586" spans="20:20" x14ac:dyDescent="0.2">
      <c r="T586" s="41"/>
    </row>
    <row r="587" spans="20:20" x14ac:dyDescent="0.2">
      <c r="T587" s="41"/>
    </row>
    <row r="588" spans="20:20" x14ac:dyDescent="0.2">
      <c r="T588" s="41"/>
    </row>
    <row r="589" spans="20:20" x14ac:dyDescent="0.2">
      <c r="T589" s="41"/>
    </row>
    <row r="590" spans="20:20" x14ac:dyDescent="0.2">
      <c r="T590" s="41"/>
    </row>
    <row r="591" spans="20:20" x14ac:dyDescent="0.2">
      <c r="T591" s="41"/>
    </row>
    <row r="592" spans="20:20" x14ac:dyDescent="0.2">
      <c r="T592" s="41"/>
    </row>
    <row r="593" spans="20:20" x14ac:dyDescent="0.2">
      <c r="T593" s="41"/>
    </row>
    <row r="594" spans="20:20" x14ac:dyDescent="0.2">
      <c r="T594" s="41"/>
    </row>
    <row r="595" spans="20:20" x14ac:dyDescent="0.2">
      <c r="T595" s="41"/>
    </row>
    <row r="596" spans="20:20" x14ac:dyDescent="0.2">
      <c r="T596" s="41"/>
    </row>
    <row r="597" spans="20:20" x14ac:dyDescent="0.2">
      <c r="T597" s="41"/>
    </row>
    <row r="598" spans="20:20" x14ac:dyDescent="0.2">
      <c r="T598" s="41"/>
    </row>
    <row r="599" spans="20:20" x14ac:dyDescent="0.2">
      <c r="T599" s="41"/>
    </row>
    <row r="600" spans="20:20" x14ac:dyDescent="0.2">
      <c r="T600" s="41"/>
    </row>
    <row r="601" spans="20:20" x14ac:dyDescent="0.2">
      <c r="T601" s="41"/>
    </row>
    <row r="602" spans="20:20" x14ac:dyDescent="0.2">
      <c r="T602" s="41"/>
    </row>
    <row r="603" spans="20:20" x14ac:dyDescent="0.2">
      <c r="T603" s="41"/>
    </row>
    <row r="604" spans="20:20" x14ac:dyDescent="0.2">
      <c r="T604" s="41"/>
    </row>
    <row r="605" spans="20:20" x14ac:dyDescent="0.2">
      <c r="T605" s="41"/>
    </row>
    <row r="606" spans="20:20" x14ac:dyDescent="0.2">
      <c r="T606" s="41"/>
    </row>
    <row r="607" spans="20:20" x14ac:dyDescent="0.2">
      <c r="T607" s="41"/>
    </row>
    <row r="608" spans="20:20" x14ac:dyDescent="0.2">
      <c r="T608" s="41"/>
    </row>
    <row r="609" spans="20:20" x14ac:dyDescent="0.2">
      <c r="T609" s="41"/>
    </row>
    <row r="610" spans="20:20" x14ac:dyDescent="0.2">
      <c r="T610" s="41"/>
    </row>
    <row r="611" spans="20:20" x14ac:dyDescent="0.2">
      <c r="T611" s="41"/>
    </row>
    <row r="612" spans="20:20" x14ac:dyDescent="0.2">
      <c r="T612" s="41"/>
    </row>
    <row r="613" spans="20:20" x14ac:dyDescent="0.2">
      <c r="T613" s="41"/>
    </row>
    <row r="614" spans="20:20" x14ac:dyDescent="0.2">
      <c r="T614" s="41"/>
    </row>
    <row r="615" spans="20:20" x14ac:dyDescent="0.2">
      <c r="T615" s="41"/>
    </row>
    <row r="616" spans="20:20" x14ac:dyDescent="0.2">
      <c r="T616" s="41"/>
    </row>
    <row r="617" spans="20:20" x14ac:dyDescent="0.2">
      <c r="T617" s="41"/>
    </row>
    <row r="618" spans="20:20" x14ac:dyDescent="0.2">
      <c r="T618" s="41"/>
    </row>
    <row r="619" spans="20:20" x14ac:dyDescent="0.2">
      <c r="T619" s="41"/>
    </row>
    <row r="620" spans="20:20" x14ac:dyDescent="0.2">
      <c r="T620" s="41"/>
    </row>
    <row r="621" spans="20:20" x14ac:dyDescent="0.2">
      <c r="T621" s="41"/>
    </row>
    <row r="622" spans="20:20" x14ac:dyDescent="0.2">
      <c r="T622" s="41"/>
    </row>
    <row r="623" spans="20:20" x14ac:dyDescent="0.2">
      <c r="T623" s="41"/>
    </row>
    <row r="624" spans="20:20" x14ac:dyDescent="0.2">
      <c r="T624" s="41"/>
    </row>
    <row r="625" spans="20:20" x14ac:dyDescent="0.2">
      <c r="T625" s="41"/>
    </row>
    <row r="626" spans="20:20" x14ac:dyDescent="0.2">
      <c r="T626" s="41"/>
    </row>
    <row r="627" spans="20:20" x14ac:dyDescent="0.2">
      <c r="T627" s="41"/>
    </row>
    <row r="628" spans="20:20" x14ac:dyDescent="0.2">
      <c r="T628" s="41"/>
    </row>
    <row r="629" spans="20:20" x14ac:dyDescent="0.2">
      <c r="T629" s="41"/>
    </row>
    <row r="630" spans="20:20" x14ac:dyDescent="0.2">
      <c r="T630" s="41"/>
    </row>
    <row r="631" spans="20:20" x14ac:dyDescent="0.2">
      <c r="T631" s="41"/>
    </row>
    <row r="632" spans="20:20" x14ac:dyDescent="0.2">
      <c r="T632" s="41"/>
    </row>
    <row r="633" spans="20:20" x14ac:dyDescent="0.2">
      <c r="T633" s="41"/>
    </row>
    <row r="634" spans="20:20" x14ac:dyDescent="0.2">
      <c r="T634" s="41"/>
    </row>
    <row r="635" spans="20:20" x14ac:dyDescent="0.2">
      <c r="T635" s="41"/>
    </row>
    <row r="636" spans="20:20" x14ac:dyDescent="0.2">
      <c r="T636" s="41"/>
    </row>
    <row r="637" spans="20:20" x14ac:dyDescent="0.2">
      <c r="T637" s="41"/>
    </row>
    <row r="638" spans="20:20" x14ac:dyDescent="0.2">
      <c r="T638" s="41"/>
    </row>
    <row r="639" spans="20:20" x14ac:dyDescent="0.2">
      <c r="T639" s="41"/>
    </row>
    <row r="640" spans="20:20" x14ac:dyDescent="0.2">
      <c r="T640" s="41"/>
    </row>
    <row r="641" spans="20:20" x14ac:dyDescent="0.2">
      <c r="T641" s="41"/>
    </row>
    <row r="642" spans="20:20" x14ac:dyDescent="0.2">
      <c r="T642" s="41"/>
    </row>
    <row r="643" spans="20:20" x14ac:dyDescent="0.2">
      <c r="T643" s="41"/>
    </row>
    <row r="644" spans="20:20" x14ac:dyDescent="0.2">
      <c r="T644" s="41"/>
    </row>
    <row r="645" spans="20:20" x14ac:dyDescent="0.2">
      <c r="T645" s="41"/>
    </row>
    <row r="646" spans="20:20" x14ac:dyDescent="0.2">
      <c r="T646" s="41"/>
    </row>
    <row r="647" spans="20:20" x14ac:dyDescent="0.2">
      <c r="T647" s="41"/>
    </row>
    <row r="648" spans="20:20" x14ac:dyDescent="0.2">
      <c r="T648" s="41"/>
    </row>
    <row r="649" spans="20:20" x14ac:dyDescent="0.2">
      <c r="T649" s="41"/>
    </row>
    <row r="650" spans="20:20" x14ac:dyDescent="0.2">
      <c r="T650" s="41"/>
    </row>
    <row r="651" spans="20:20" x14ac:dyDescent="0.2">
      <c r="T651" s="41"/>
    </row>
    <row r="652" spans="20:20" x14ac:dyDescent="0.2">
      <c r="T652" s="41"/>
    </row>
    <row r="653" spans="20:20" x14ac:dyDescent="0.2">
      <c r="T653" s="41"/>
    </row>
    <row r="654" spans="20:20" x14ac:dyDescent="0.2">
      <c r="T654" s="41"/>
    </row>
    <row r="655" spans="20:20" x14ac:dyDescent="0.2">
      <c r="T655" s="41"/>
    </row>
    <row r="656" spans="20:20" x14ac:dyDescent="0.2">
      <c r="T656" s="41"/>
    </row>
    <row r="657" spans="20:20" x14ac:dyDescent="0.2">
      <c r="T657" s="41"/>
    </row>
    <row r="658" spans="20:20" x14ac:dyDescent="0.2">
      <c r="T658" s="41"/>
    </row>
    <row r="659" spans="20:20" x14ac:dyDescent="0.2">
      <c r="T659" s="41"/>
    </row>
    <row r="660" spans="20:20" x14ac:dyDescent="0.2">
      <c r="T660" s="41"/>
    </row>
    <row r="661" spans="20:20" x14ac:dyDescent="0.2">
      <c r="T661" s="41"/>
    </row>
    <row r="662" spans="20:20" x14ac:dyDescent="0.2">
      <c r="T662" s="41"/>
    </row>
    <row r="663" spans="20:20" x14ac:dyDescent="0.2">
      <c r="T663" s="41"/>
    </row>
    <row r="664" spans="20:20" x14ac:dyDescent="0.2">
      <c r="T664" s="41"/>
    </row>
    <row r="665" spans="20:20" x14ac:dyDescent="0.2">
      <c r="T665" s="41"/>
    </row>
    <row r="666" spans="20:20" x14ac:dyDescent="0.2">
      <c r="T666" s="41"/>
    </row>
    <row r="667" spans="20:20" x14ac:dyDescent="0.2">
      <c r="T667" s="41"/>
    </row>
    <row r="668" spans="20:20" x14ac:dyDescent="0.2">
      <c r="T668" s="41"/>
    </row>
    <row r="669" spans="20:20" x14ac:dyDescent="0.2">
      <c r="T669" s="41"/>
    </row>
    <row r="670" spans="20:20" x14ac:dyDescent="0.2">
      <c r="T670" s="41"/>
    </row>
    <row r="671" spans="20:20" x14ac:dyDescent="0.2">
      <c r="T671" s="41"/>
    </row>
    <row r="672" spans="20:20" x14ac:dyDescent="0.2">
      <c r="T672" s="41"/>
    </row>
    <row r="673" spans="20:20" x14ac:dyDescent="0.2">
      <c r="T673" s="41"/>
    </row>
    <row r="674" spans="20:20" x14ac:dyDescent="0.2">
      <c r="T674" s="41"/>
    </row>
    <row r="675" spans="20:20" x14ac:dyDescent="0.2">
      <c r="T675" s="41"/>
    </row>
    <row r="676" spans="20:20" x14ac:dyDescent="0.2">
      <c r="T676" s="41"/>
    </row>
    <row r="677" spans="20:20" x14ac:dyDescent="0.2">
      <c r="T677" s="41"/>
    </row>
    <row r="678" spans="20:20" x14ac:dyDescent="0.2">
      <c r="T678" s="41"/>
    </row>
    <row r="679" spans="20:20" x14ac:dyDescent="0.2">
      <c r="T679" s="41"/>
    </row>
    <row r="680" spans="20:20" x14ac:dyDescent="0.2">
      <c r="T680" s="41"/>
    </row>
    <row r="681" spans="20:20" x14ac:dyDescent="0.2">
      <c r="T681" s="41"/>
    </row>
    <row r="682" spans="20:20" x14ac:dyDescent="0.2">
      <c r="T682" s="41"/>
    </row>
    <row r="683" spans="20:20" x14ac:dyDescent="0.2">
      <c r="T683" s="41"/>
    </row>
    <row r="684" spans="20:20" x14ac:dyDescent="0.2">
      <c r="T684" s="41"/>
    </row>
    <row r="685" spans="20:20" x14ac:dyDescent="0.2">
      <c r="T685" s="41"/>
    </row>
    <row r="686" spans="20:20" x14ac:dyDescent="0.2">
      <c r="T686" s="41"/>
    </row>
    <row r="687" spans="20:20" x14ac:dyDescent="0.2">
      <c r="T687" s="41"/>
    </row>
    <row r="688" spans="20:20" x14ac:dyDescent="0.2">
      <c r="T688" s="41"/>
    </row>
    <row r="689" spans="20:20" x14ac:dyDescent="0.2">
      <c r="T689" s="41"/>
    </row>
    <row r="690" spans="20:20" x14ac:dyDescent="0.2">
      <c r="T690" s="41"/>
    </row>
    <row r="691" spans="20:20" x14ac:dyDescent="0.2">
      <c r="T691" s="41"/>
    </row>
    <row r="692" spans="20:20" x14ac:dyDescent="0.2">
      <c r="T692" s="41"/>
    </row>
    <row r="693" spans="20:20" x14ac:dyDescent="0.2">
      <c r="T693" s="41"/>
    </row>
    <row r="694" spans="20:20" x14ac:dyDescent="0.2">
      <c r="T694" s="41"/>
    </row>
    <row r="695" spans="20:20" x14ac:dyDescent="0.2">
      <c r="T695" s="41"/>
    </row>
    <row r="696" spans="20:20" x14ac:dyDescent="0.2">
      <c r="T696" s="41"/>
    </row>
    <row r="697" spans="20:20" x14ac:dyDescent="0.2">
      <c r="T697" s="41"/>
    </row>
    <row r="698" spans="20:20" x14ac:dyDescent="0.2">
      <c r="T698" s="41"/>
    </row>
    <row r="699" spans="20:20" x14ac:dyDescent="0.2">
      <c r="T699" s="41"/>
    </row>
    <row r="700" spans="20:20" x14ac:dyDescent="0.2">
      <c r="T700" s="41"/>
    </row>
    <row r="701" spans="20:20" x14ac:dyDescent="0.2">
      <c r="T701" s="41"/>
    </row>
    <row r="702" spans="20:20" x14ac:dyDescent="0.2">
      <c r="T702" s="41"/>
    </row>
    <row r="703" spans="20:20" x14ac:dyDescent="0.2">
      <c r="T703" s="41"/>
    </row>
    <row r="704" spans="20:20" x14ac:dyDescent="0.2">
      <c r="T704" s="41"/>
    </row>
    <row r="705" spans="20:20" x14ac:dyDescent="0.2">
      <c r="T705" s="41"/>
    </row>
    <row r="706" spans="20:20" x14ac:dyDescent="0.2">
      <c r="T706" s="41"/>
    </row>
    <row r="707" spans="20:20" x14ac:dyDescent="0.2">
      <c r="T707" s="41"/>
    </row>
    <row r="708" spans="20:20" x14ac:dyDescent="0.2">
      <c r="T708" s="41"/>
    </row>
    <row r="709" spans="20:20" x14ac:dyDescent="0.2">
      <c r="T709" s="41"/>
    </row>
    <row r="710" spans="20:20" x14ac:dyDescent="0.2">
      <c r="T710" s="41"/>
    </row>
    <row r="711" spans="20:20" x14ac:dyDescent="0.2">
      <c r="T711" s="41"/>
    </row>
    <row r="712" spans="20:20" x14ac:dyDescent="0.2">
      <c r="T712" s="41"/>
    </row>
    <row r="713" spans="20:20" x14ac:dyDescent="0.2">
      <c r="T713" s="41"/>
    </row>
    <row r="714" spans="20:20" x14ac:dyDescent="0.2">
      <c r="T714" s="41"/>
    </row>
    <row r="715" spans="20:20" x14ac:dyDescent="0.2">
      <c r="T715" s="41"/>
    </row>
    <row r="716" spans="20:20" x14ac:dyDescent="0.2">
      <c r="T716" s="41"/>
    </row>
    <row r="717" spans="20:20" x14ac:dyDescent="0.2">
      <c r="T717" s="41"/>
    </row>
    <row r="718" spans="20:20" x14ac:dyDescent="0.2">
      <c r="T718" s="41"/>
    </row>
    <row r="719" spans="20:20" x14ac:dyDescent="0.2">
      <c r="T719" s="41"/>
    </row>
    <row r="720" spans="20:20" x14ac:dyDescent="0.2">
      <c r="T720" s="41"/>
    </row>
    <row r="721" spans="20:20" x14ac:dyDescent="0.2">
      <c r="T721" s="41"/>
    </row>
    <row r="722" spans="20:20" x14ac:dyDescent="0.2">
      <c r="T722" s="41"/>
    </row>
    <row r="723" spans="20:20" x14ac:dyDescent="0.2">
      <c r="T723" s="41"/>
    </row>
    <row r="724" spans="20:20" x14ac:dyDescent="0.2">
      <c r="T724" s="41"/>
    </row>
    <row r="725" spans="20:20" x14ac:dyDescent="0.2">
      <c r="T725" s="41"/>
    </row>
    <row r="726" spans="20:20" x14ac:dyDescent="0.2">
      <c r="T726" s="41"/>
    </row>
    <row r="727" spans="20:20" x14ac:dyDescent="0.2">
      <c r="T727" s="41"/>
    </row>
    <row r="728" spans="20:20" x14ac:dyDescent="0.2">
      <c r="T728" s="41"/>
    </row>
    <row r="729" spans="20:20" x14ac:dyDescent="0.2">
      <c r="T729" s="41"/>
    </row>
    <row r="730" spans="20:20" x14ac:dyDescent="0.2">
      <c r="T730" s="41"/>
    </row>
    <row r="731" spans="20:20" x14ac:dyDescent="0.2">
      <c r="T731" s="41"/>
    </row>
    <row r="732" spans="20:20" x14ac:dyDescent="0.2">
      <c r="T732" s="41"/>
    </row>
    <row r="733" spans="20:20" x14ac:dyDescent="0.2">
      <c r="T733" s="41"/>
    </row>
    <row r="734" spans="20:20" x14ac:dyDescent="0.2">
      <c r="T734" s="41"/>
    </row>
    <row r="735" spans="20:20" x14ac:dyDescent="0.2">
      <c r="T735" s="41"/>
    </row>
    <row r="736" spans="20:20" x14ac:dyDescent="0.2">
      <c r="T736" s="41"/>
    </row>
    <row r="737" spans="20:20" x14ac:dyDescent="0.2">
      <c r="T737" s="41"/>
    </row>
    <row r="738" spans="20:20" x14ac:dyDescent="0.2">
      <c r="T738" s="41"/>
    </row>
    <row r="739" spans="20:20" x14ac:dyDescent="0.2">
      <c r="T739" s="41"/>
    </row>
    <row r="740" spans="20:20" x14ac:dyDescent="0.2">
      <c r="T740" s="41"/>
    </row>
    <row r="741" spans="20:20" x14ac:dyDescent="0.2">
      <c r="T741" s="41"/>
    </row>
    <row r="742" spans="20:20" x14ac:dyDescent="0.2">
      <c r="T742" s="41"/>
    </row>
    <row r="743" spans="20:20" x14ac:dyDescent="0.2">
      <c r="T743" s="41"/>
    </row>
    <row r="744" spans="20:20" x14ac:dyDescent="0.2">
      <c r="T744" s="41"/>
    </row>
    <row r="745" spans="20:20" x14ac:dyDescent="0.2">
      <c r="T745" s="41"/>
    </row>
    <row r="746" spans="20:20" x14ac:dyDescent="0.2">
      <c r="T746" s="41"/>
    </row>
    <row r="747" spans="20:20" x14ac:dyDescent="0.2">
      <c r="T747" s="41"/>
    </row>
    <row r="748" spans="20:20" x14ac:dyDescent="0.2">
      <c r="T748" s="41"/>
    </row>
    <row r="749" spans="20:20" x14ac:dyDescent="0.2">
      <c r="T749" s="41"/>
    </row>
    <row r="750" spans="20:20" x14ac:dyDescent="0.2">
      <c r="T750" s="41"/>
    </row>
    <row r="751" spans="20:20" x14ac:dyDescent="0.2">
      <c r="T751" s="41"/>
    </row>
    <row r="752" spans="20:20" x14ac:dyDescent="0.2">
      <c r="T752" s="41"/>
    </row>
    <row r="753" spans="20:20" x14ac:dyDescent="0.2">
      <c r="T753" s="41"/>
    </row>
    <row r="754" spans="20:20" x14ac:dyDescent="0.2">
      <c r="T754" s="41"/>
    </row>
    <row r="755" spans="20:20" x14ac:dyDescent="0.2">
      <c r="T755" s="41"/>
    </row>
    <row r="756" spans="20:20" x14ac:dyDescent="0.2">
      <c r="T756" s="41"/>
    </row>
    <row r="757" spans="20:20" x14ac:dyDescent="0.2">
      <c r="T757" s="41"/>
    </row>
    <row r="758" spans="20:20" x14ac:dyDescent="0.2">
      <c r="T758" s="41"/>
    </row>
    <row r="759" spans="20:20" x14ac:dyDescent="0.2">
      <c r="T759" s="41"/>
    </row>
    <row r="760" spans="20:20" x14ac:dyDescent="0.2">
      <c r="T760" s="41"/>
    </row>
    <row r="761" spans="20:20" x14ac:dyDescent="0.2">
      <c r="T761" s="41"/>
    </row>
    <row r="762" spans="20:20" x14ac:dyDescent="0.2">
      <c r="T762" s="41"/>
    </row>
    <row r="763" spans="20:20" x14ac:dyDescent="0.2">
      <c r="T763" s="41"/>
    </row>
    <row r="764" spans="20:20" x14ac:dyDescent="0.2">
      <c r="T764" s="41"/>
    </row>
    <row r="765" spans="20:20" x14ac:dyDescent="0.2">
      <c r="T765" s="41"/>
    </row>
    <row r="766" spans="20:20" x14ac:dyDescent="0.2">
      <c r="T766" s="41"/>
    </row>
    <row r="767" spans="20:20" x14ac:dyDescent="0.2">
      <c r="T767" s="41"/>
    </row>
    <row r="768" spans="20:20" x14ac:dyDescent="0.2">
      <c r="T768" s="41"/>
    </row>
    <row r="769" spans="20:20" x14ac:dyDescent="0.2">
      <c r="T769" s="41"/>
    </row>
    <row r="770" spans="20:20" x14ac:dyDescent="0.2">
      <c r="T770" s="41"/>
    </row>
    <row r="771" spans="20:20" x14ac:dyDescent="0.2">
      <c r="T771" s="41"/>
    </row>
    <row r="772" spans="20:20" x14ac:dyDescent="0.2">
      <c r="T772" s="41"/>
    </row>
    <row r="773" spans="20:20" x14ac:dyDescent="0.2">
      <c r="T773" s="41"/>
    </row>
    <row r="774" spans="20:20" x14ac:dyDescent="0.2">
      <c r="T774" s="41"/>
    </row>
    <row r="775" spans="20:20" x14ac:dyDescent="0.2">
      <c r="T775" s="41"/>
    </row>
    <row r="776" spans="20:20" x14ac:dyDescent="0.2">
      <c r="T776" s="41"/>
    </row>
    <row r="777" spans="20:20" x14ac:dyDescent="0.2">
      <c r="T777" s="41"/>
    </row>
    <row r="778" spans="20:20" x14ac:dyDescent="0.2">
      <c r="T778" s="41"/>
    </row>
    <row r="779" spans="20:20" x14ac:dyDescent="0.2">
      <c r="T779" s="41"/>
    </row>
    <row r="780" spans="20:20" x14ac:dyDescent="0.2">
      <c r="T780" s="41"/>
    </row>
    <row r="781" spans="20:20" x14ac:dyDescent="0.2">
      <c r="T781" s="41"/>
    </row>
    <row r="782" spans="20:20" x14ac:dyDescent="0.2">
      <c r="T782" s="41"/>
    </row>
    <row r="783" spans="20:20" x14ac:dyDescent="0.2">
      <c r="T783" s="41"/>
    </row>
    <row r="784" spans="20:20" x14ac:dyDescent="0.2">
      <c r="T784" s="41"/>
    </row>
    <row r="785" spans="20:20" x14ac:dyDescent="0.2">
      <c r="T785" s="41"/>
    </row>
    <row r="786" spans="20:20" x14ac:dyDescent="0.2">
      <c r="T786" s="41"/>
    </row>
    <row r="787" spans="20:20" x14ac:dyDescent="0.2">
      <c r="T787" s="41"/>
    </row>
    <row r="788" spans="20:20" x14ac:dyDescent="0.2">
      <c r="T788" s="41"/>
    </row>
    <row r="789" spans="20:20" x14ac:dyDescent="0.2">
      <c r="T789" s="41"/>
    </row>
    <row r="790" spans="20:20" x14ac:dyDescent="0.2">
      <c r="T790" s="41"/>
    </row>
    <row r="791" spans="20:20" x14ac:dyDescent="0.2">
      <c r="T791" s="41"/>
    </row>
    <row r="792" spans="20:20" x14ac:dyDescent="0.2">
      <c r="T792" s="41"/>
    </row>
    <row r="793" spans="20:20" x14ac:dyDescent="0.2">
      <c r="T793" s="41"/>
    </row>
    <row r="794" spans="20:20" x14ac:dyDescent="0.2">
      <c r="T794" s="41"/>
    </row>
    <row r="795" spans="20:20" x14ac:dyDescent="0.2">
      <c r="T795" s="41"/>
    </row>
    <row r="796" spans="20:20" x14ac:dyDescent="0.2">
      <c r="T796" s="41"/>
    </row>
    <row r="797" spans="20:20" x14ac:dyDescent="0.2">
      <c r="T797" s="41"/>
    </row>
    <row r="798" spans="20:20" x14ac:dyDescent="0.2">
      <c r="T798" s="41"/>
    </row>
    <row r="799" spans="20:20" x14ac:dyDescent="0.2">
      <c r="T799" s="41"/>
    </row>
    <row r="800" spans="20:20" x14ac:dyDescent="0.2">
      <c r="T800" s="41"/>
    </row>
    <row r="801" spans="20:20" x14ac:dyDescent="0.2">
      <c r="T801" s="41"/>
    </row>
    <row r="802" spans="20:20" x14ac:dyDescent="0.2">
      <c r="T802" s="41"/>
    </row>
    <row r="803" spans="20:20" x14ac:dyDescent="0.2">
      <c r="T803" s="41"/>
    </row>
    <row r="804" spans="20:20" x14ac:dyDescent="0.2">
      <c r="T804" s="41"/>
    </row>
    <row r="805" spans="20:20" x14ac:dyDescent="0.2">
      <c r="T805" s="41"/>
    </row>
    <row r="806" spans="20:20" x14ac:dyDescent="0.2">
      <c r="T806" s="41"/>
    </row>
    <row r="807" spans="20:20" x14ac:dyDescent="0.2">
      <c r="T807" s="41"/>
    </row>
    <row r="808" spans="20:20" x14ac:dyDescent="0.2">
      <c r="T808" s="41"/>
    </row>
    <row r="809" spans="20:20" x14ac:dyDescent="0.2">
      <c r="T809" s="41"/>
    </row>
    <row r="810" spans="20:20" x14ac:dyDescent="0.2">
      <c r="T810" s="41"/>
    </row>
    <row r="811" spans="20:20" x14ac:dyDescent="0.2">
      <c r="T811" s="41"/>
    </row>
    <row r="812" spans="20:20" x14ac:dyDescent="0.2">
      <c r="T812" s="41"/>
    </row>
    <row r="813" spans="20:20" x14ac:dyDescent="0.2">
      <c r="T813" s="41"/>
    </row>
    <row r="814" spans="20:20" x14ac:dyDescent="0.2">
      <c r="T814" s="41"/>
    </row>
    <row r="815" spans="20:20" x14ac:dyDescent="0.2">
      <c r="T815" s="41"/>
    </row>
    <row r="816" spans="20:20" x14ac:dyDescent="0.2">
      <c r="T816" s="41"/>
    </row>
    <row r="817" spans="20:20" x14ac:dyDescent="0.2">
      <c r="T817" s="41"/>
    </row>
    <row r="818" spans="20:20" x14ac:dyDescent="0.2">
      <c r="T818" s="41"/>
    </row>
    <row r="819" spans="20:20" x14ac:dyDescent="0.2">
      <c r="T819" s="41"/>
    </row>
    <row r="820" spans="20:20" x14ac:dyDescent="0.2">
      <c r="T820" s="41"/>
    </row>
    <row r="821" spans="20:20" x14ac:dyDescent="0.2">
      <c r="T821" s="41"/>
    </row>
    <row r="822" spans="20:20" x14ac:dyDescent="0.2">
      <c r="T822" s="41"/>
    </row>
    <row r="823" spans="20:20" x14ac:dyDescent="0.2">
      <c r="T823" s="41"/>
    </row>
    <row r="824" spans="20:20" x14ac:dyDescent="0.2">
      <c r="T824" s="41"/>
    </row>
    <row r="825" spans="20:20" x14ac:dyDescent="0.2">
      <c r="T825" s="41"/>
    </row>
    <row r="826" spans="20:20" x14ac:dyDescent="0.2">
      <c r="T826" s="41"/>
    </row>
    <row r="827" spans="20:20" x14ac:dyDescent="0.2">
      <c r="T827" s="41"/>
    </row>
    <row r="828" spans="20:20" x14ac:dyDescent="0.2">
      <c r="T828" s="41"/>
    </row>
    <row r="829" spans="20:20" x14ac:dyDescent="0.2">
      <c r="T829" s="41"/>
    </row>
    <row r="830" spans="20:20" x14ac:dyDescent="0.2">
      <c r="T830" s="41"/>
    </row>
    <row r="831" spans="20:20" x14ac:dyDescent="0.2">
      <c r="T831" s="41"/>
    </row>
    <row r="832" spans="20:20" x14ac:dyDescent="0.2">
      <c r="T832" s="41"/>
    </row>
    <row r="833" spans="20:20" x14ac:dyDescent="0.2">
      <c r="T833" s="41"/>
    </row>
    <row r="834" spans="20:20" x14ac:dyDescent="0.2">
      <c r="T834" s="41"/>
    </row>
    <row r="835" spans="20:20" x14ac:dyDescent="0.2">
      <c r="T835" s="41"/>
    </row>
    <row r="836" spans="20:20" x14ac:dyDescent="0.2">
      <c r="T836" s="41"/>
    </row>
    <row r="837" spans="20:20" x14ac:dyDescent="0.2">
      <c r="T837" s="41"/>
    </row>
    <row r="838" spans="20:20" x14ac:dyDescent="0.2">
      <c r="T838" s="41"/>
    </row>
    <row r="839" spans="20:20" x14ac:dyDescent="0.2">
      <c r="T839" s="41"/>
    </row>
    <row r="840" spans="20:20" x14ac:dyDescent="0.2">
      <c r="T840" s="41"/>
    </row>
    <row r="841" spans="20:20" x14ac:dyDescent="0.2">
      <c r="T841" s="41"/>
    </row>
    <row r="842" spans="20:20" x14ac:dyDescent="0.2">
      <c r="T842" s="41"/>
    </row>
    <row r="843" spans="20:20" x14ac:dyDescent="0.2">
      <c r="T843" s="41"/>
    </row>
    <row r="844" spans="20:20" x14ac:dyDescent="0.2">
      <c r="T844" s="41"/>
    </row>
    <row r="845" spans="20:20" x14ac:dyDescent="0.2">
      <c r="T845" s="41"/>
    </row>
    <row r="846" spans="20:20" x14ac:dyDescent="0.2">
      <c r="T846" s="41"/>
    </row>
    <row r="847" spans="20:20" x14ac:dyDescent="0.2">
      <c r="T847" s="41"/>
    </row>
    <row r="848" spans="20:20" x14ac:dyDescent="0.2">
      <c r="T848" s="41"/>
    </row>
    <row r="849" spans="20:20" x14ac:dyDescent="0.2">
      <c r="T849" s="41"/>
    </row>
    <row r="850" spans="20:20" x14ac:dyDescent="0.2">
      <c r="T850" s="41"/>
    </row>
    <row r="851" spans="20:20" x14ac:dyDescent="0.2">
      <c r="T851" s="41"/>
    </row>
    <row r="852" spans="20:20" x14ac:dyDescent="0.2">
      <c r="T852" s="41"/>
    </row>
    <row r="853" spans="20:20" x14ac:dyDescent="0.2">
      <c r="T853" s="41"/>
    </row>
    <row r="854" spans="20:20" x14ac:dyDescent="0.2">
      <c r="T854" s="41"/>
    </row>
    <row r="855" spans="20:20" x14ac:dyDescent="0.2">
      <c r="T855" s="41"/>
    </row>
    <row r="856" spans="20:20" x14ac:dyDescent="0.2">
      <c r="T856" s="41"/>
    </row>
    <row r="857" spans="20:20" x14ac:dyDescent="0.2">
      <c r="T857" s="41"/>
    </row>
    <row r="858" spans="20:20" x14ac:dyDescent="0.2">
      <c r="T858" s="41"/>
    </row>
    <row r="859" spans="20:20" x14ac:dyDescent="0.2">
      <c r="T859" s="41"/>
    </row>
    <row r="860" spans="20:20" x14ac:dyDescent="0.2">
      <c r="T860" s="41"/>
    </row>
    <row r="861" spans="20:20" x14ac:dyDescent="0.2">
      <c r="T861" s="41"/>
    </row>
    <row r="862" spans="20:20" x14ac:dyDescent="0.2">
      <c r="T862" s="41"/>
    </row>
    <row r="863" spans="20:20" x14ac:dyDescent="0.2">
      <c r="T863" s="41"/>
    </row>
    <row r="864" spans="20:20" x14ac:dyDescent="0.2">
      <c r="T864" s="41"/>
    </row>
    <row r="865" spans="20:20" x14ac:dyDescent="0.2">
      <c r="T865" s="41"/>
    </row>
    <row r="866" spans="20:20" x14ac:dyDescent="0.2">
      <c r="T866" s="41"/>
    </row>
    <row r="867" spans="20:20" x14ac:dyDescent="0.2">
      <c r="T867" s="41"/>
    </row>
    <row r="868" spans="20:20" x14ac:dyDescent="0.2">
      <c r="T868" s="41"/>
    </row>
    <row r="869" spans="20:20" x14ac:dyDescent="0.2">
      <c r="T869" s="41"/>
    </row>
    <row r="870" spans="20:20" x14ac:dyDescent="0.2">
      <c r="T870" s="41"/>
    </row>
    <row r="871" spans="20:20" x14ac:dyDescent="0.2">
      <c r="T871" s="41"/>
    </row>
    <row r="872" spans="20:20" x14ac:dyDescent="0.2">
      <c r="T872" s="41"/>
    </row>
    <row r="873" spans="20:20" x14ac:dyDescent="0.2">
      <c r="T873" s="41"/>
    </row>
    <row r="874" spans="20:20" x14ac:dyDescent="0.2">
      <c r="T874" s="41"/>
    </row>
    <row r="875" spans="20:20" x14ac:dyDescent="0.2">
      <c r="T875" s="41"/>
    </row>
    <row r="876" spans="20:20" x14ac:dyDescent="0.2">
      <c r="T876" s="41"/>
    </row>
    <row r="877" spans="20:20" x14ac:dyDescent="0.2">
      <c r="T877" s="41"/>
    </row>
    <row r="878" spans="20:20" x14ac:dyDescent="0.2">
      <c r="T878" s="41"/>
    </row>
    <row r="879" spans="20:20" x14ac:dyDescent="0.2">
      <c r="T879" s="41"/>
    </row>
    <row r="880" spans="20:20" x14ac:dyDescent="0.2">
      <c r="T880" s="41"/>
    </row>
    <row r="881" spans="20:20" x14ac:dyDescent="0.2">
      <c r="T881" s="41"/>
    </row>
    <row r="882" spans="20:20" x14ac:dyDescent="0.2">
      <c r="T882" s="41"/>
    </row>
    <row r="883" spans="20:20" x14ac:dyDescent="0.2">
      <c r="T883" s="41"/>
    </row>
    <row r="884" spans="20:20" x14ac:dyDescent="0.2">
      <c r="T884" s="41"/>
    </row>
    <row r="885" spans="20:20" x14ac:dyDescent="0.2">
      <c r="T885" s="41"/>
    </row>
    <row r="886" spans="20:20" x14ac:dyDescent="0.2">
      <c r="T886" s="41"/>
    </row>
    <row r="887" spans="20:20" x14ac:dyDescent="0.2">
      <c r="T887" s="41"/>
    </row>
    <row r="888" spans="20:20" x14ac:dyDescent="0.2">
      <c r="T888" s="41"/>
    </row>
    <row r="889" spans="20:20" x14ac:dyDescent="0.2">
      <c r="T889" s="41"/>
    </row>
    <row r="890" spans="20:20" x14ac:dyDescent="0.2">
      <c r="T890" s="41"/>
    </row>
    <row r="891" spans="20:20" x14ac:dyDescent="0.2">
      <c r="T891" s="41"/>
    </row>
    <row r="892" spans="20:20" x14ac:dyDescent="0.2">
      <c r="T892" s="41"/>
    </row>
    <row r="893" spans="20:20" x14ac:dyDescent="0.2">
      <c r="T893" s="41"/>
    </row>
    <row r="894" spans="20:20" x14ac:dyDescent="0.2">
      <c r="T894" s="41"/>
    </row>
    <row r="895" spans="20:20" x14ac:dyDescent="0.2">
      <c r="T895" s="41"/>
    </row>
    <row r="896" spans="20:20" x14ac:dyDescent="0.2">
      <c r="T896" s="41"/>
    </row>
    <row r="897" spans="20:20" x14ac:dyDescent="0.2">
      <c r="T897" s="41"/>
    </row>
    <row r="898" spans="20:20" x14ac:dyDescent="0.2">
      <c r="T898" s="41"/>
    </row>
    <row r="899" spans="20:20" x14ac:dyDescent="0.2">
      <c r="T899" s="41"/>
    </row>
    <row r="900" spans="20:20" x14ac:dyDescent="0.2">
      <c r="T900" s="41"/>
    </row>
    <row r="901" spans="20:20" x14ac:dyDescent="0.2">
      <c r="T901" s="41"/>
    </row>
    <row r="902" spans="20:20" x14ac:dyDescent="0.2">
      <c r="T902" s="41"/>
    </row>
    <row r="903" spans="20:20" x14ac:dyDescent="0.2">
      <c r="T903" s="41"/>
    </row>
    <row r="904" spans="20:20" x14ac:dyDescent="0.2">
      <c r="T904" s="41"/>
    </row>
    <row r="905" spans="20:20" x14ac:dyDescent="0.2">
      <c r="T905" s="41"/>
    </row>
    <row r="906" spans="20:20" x14ac:dyDescent="0.2">
      <c r="T906" s="41"/>
    </row>
    <row r="907" spans="20:20" x14ac:dyDescent="0.2">
      <c r="T907" s="41"/>
    </row>
    <row r="908" spans="20:20" x14ac:dyDescent="0.2">
      <c r="T908" s="41"/>
    </row>
    <row r="909" spans="20:20" x14ac:dyDescent="0.2">
      <c r="T909" s="41"/>
    </row>
    <row r="910" spans="20:20" x14ac:dyDescent="0.2">
      <c r="T910" s="41"/>
    </row>
    <row r="911" spans="20:20" x14ac:dyDescent="0.2">
      <c r="T911" s="41"/>
    </row>
    <row r="912" spans="20:20" x14ac:dyDescent="0.2">
      <c r="T912" s="41"/>
    </row>
    <row r="913" spans="20:20" x14ac:dyDescent="0.2">
      <c r="T913" s="41"/>
    </row>
    <row r="914" spans="20:20" x14ac:dyDescent="0.2">
      <c r="T914" s="41"/>
    </row>
    <row r="915" spans="20:20" x14ac:dyDescent="0.2">
      <c r="T915" s="41"/>
    </row>
    <row r="916" spans="20:20" x14ac:dyDescent="0.2">
      <c r="T916" s="41"/>
    </row>
    <row r="917" spans="20:20" x14ac:dyDescent="0.2">
      <c r="T917" s="41"/>
    </row>
    <row r="918" spans="20:20" x14ac:dyDescent="0.2">
      <c r="T918" s="41"/>
    </row>
    <row r="919" spans="20:20" x14ac:dyDescent="0.2">
      <c r="T919" s="41"/>
    </row>
    <row r="920" spans="20:20" x14ac:dyDescent="0.2">
      <c r="T920" s="41"/>
    </row>
    <row r="921" spans="20:20" x14ac:dyDescent="0.2">
      <c r="T921" s="41"/>
    </row>
    <row r="922" spans="20:20" x14ac:dyDescent="0.2">
      <c r="T922" s="41"/>
    </row>
    <row r="923" spans="20:20" x14ac:dyDescent="0.2">
      <c r="T923" s="41"/>
    </row>
    <row r="924" spans="20:20" x14ac:dyDescent="0.2">
      <c r="T924" s="41"/>
    </row>
    <row r="925" spans="20:20" x14ac:dyDescent="0.2">
      <c r="T925" s="41"/>
    </row>
    <row r="926" spans="20:20" x14ac:dyDescent="0.2">
      <c r="T926" s="41"/>
    </row>
    <row r="927" spans="20:20" x14ac:dyDescent="0.2">
      <c r="T927" s="41"/>
    </row>
    <row r="928" spans="20:20" x14ac:dyDescent="0.2">
      <c r="T928" s="41"/>
    </row>
    <row r="929" spans="20:20" x14ac:dyDescent="0.2">
      <c r="T929" s="41"/>
    </row>
    <row r="930" spans="20:20" x14ac:dyDescent="0.2">
      <c r="T930" s="41"/>
    </row>
    <row r="931" spans="20:20" x14ac:dyDescent="0.2">
      <c r="T931" s="41"/>
    </row>
    <row r="932" spans="20:20" x14ac:dyDescent="0.2">
      <c r="T932" s="41"/>
    </row>
    <row r="933" spans="20:20" x14ac:dyDescent="0.2">
      <c r="T933" s="41"/>
    </row>
    <row r="934" spans="20:20" x14ac:dyDescent="0.2">
      <c r="T934" s="41"/>
    </row>
    <row r="935" spans="20:20" x14ac:dyDescent="0.2">
      <c r="T935" s="41"/>
    </row>
    <row r="936" spans="20:20" x14ac:dyDescent="0.2">
      <c r="T936" s="41"/>
    </row>
    <row r="937" spans="20:20" x14ac:dyDescent="0.2">
      <c r="T937" s="41"/>
    </row>
    <row r="938" spans="20:20" x14ac:dyDescent="0.2">
      <c r="T938" s="41"/>
    </row>
    <row r="939" spans="20:20" x14ac:dyDescent="0.2">
      <c r="T939" s="41"/>
    </row>
    <row r="940" spans="20:20" x14ac:dyDescent="0.2">
      <c r="T940" s="41"/>
    </row>
    <row r="941" spans="20:20" x14ac:dyDescent="0.2">
      <c r="T941" s="41"/>
    </row>
    <row r="942" spans="20:20" x14ac:dyDescent="0.2">
      <c r="T942" s="41"/>
    </row>
    <row r="943" spans="20:20" x14ac:dyDescent="0.2">
      <c r="T943" s="41"/>
    </row>
    <row r="944" spans="20:20" x14ac:dyDescent="0.2">
      <c r="T944" s="41"/>
    </row>
    <row r="945" spans="20:20" x14ac:dyDescent="0.2">
      <c r="T945" s="41"/>
    </row>
    <row r="946" spans="20:20" x14ac:dyDescent="0.2">
      <c r="T946" s="41"/>
    </row>
    <row r="947" spans="20:20" x14ac:dyDescent="0.2">
      <c r="T947" s="41"/>
    </row>
    <row r="948" spans="20:20" x14ac:dyDescent="0.2">
      <c r="T948" s="41"/>
    </row>
    <row r="949" spans="20:20" x14ac:dyDescent="0.2">
      <c r="T949" s="41"/>
    </row>
    <row r="950" spans="20:20" x14ac:dyDescent="0.2">
      <c r="T950" s="41"/>
    </row>
    <row r="951" spans="20:20" x14ac:dyDescent="0.2">
      <c r="T951" s="41"/>
    </row>
    <row r="952" spans="20:20" x14ac:dyDescent="0.2">
      <c r="T952" s="41"/>
    </row>
    <row r="953" spans="20:20" x14ac:dyDescent="0.2">
      <c r="T953" s="41"/>
    </row>
    <row r="954" spans="20:20" x14ac:dyDescent="0.2">
      <c r="T954" s="41"/>
    </row>
    <row r="955" spans="20:20" x14ac:dyDescent="0.2">
      <c r="T955" s="41"/>
    </row>
    <row r="956" spans="20:20" x14ac:dyDescent="0.2">
      <c r="T956" s="41"/>
    </row>
    <row r="957" spans="20:20" x14ac:dyDescent="0.2">
      <c r="T957" s="41"/>
    </row>
    <row r="958" spans="20:20" x14ac:dyDescent="0.2">
      <c r="T958" s="41"/>
    </row>
    <row r="959" spans="20:20" x14ac:dyDescent="0.2">
      <c r="T959" s="41"/>
    </row>
    <row r="960" spans="20:20" x14ac:dyDescent="0.2">
      <c r="T960" s="41"/>
    </row>
    <row r="961" spans="20:20" x14ac:dyDescent="0.2">
      <c r="T961" s="41"/>
    </row>
    <row r="962" spans="20:20" x14ac:dyDescent="0.2">
      <c r="T962" s="41"/>
    </row>
    <row r="963" spans="20:20" x14ac:dyDescent="0.2">
      <c r="T963" s="41"/>
    </row>
    <row r="964" spans="20:20" x14ac:dyDescent="0.2">
      <c r="T964" s="41"/>
    </row>
    <row r="965" spans="20:20" x14ac:dyDescent="0.2">
      <c r="T965" s="41"/>
    </row>
    <row r="966" spans="20:20" x14ac:dyDescent="0.2">
      <c r="T966" s="41"/>
    </row>
    <row r="967" spans="20:20" x14ac:dyDescent="0.2">
      <c r="T967" s="41"/>
    </row>
    <row r="968" spans="20:20" x14ac:dyDescent="0.2">
      <c r="T968" s="41"/>
    </row>
    <row r="969" spans="20:20" x14ac:dyDescent="0.2">
      <c r="T969" s="41"/>
    </row>
    <row r="970" spans="20:20" x14ac:dyDescent="0.2">
      <c r="T970" s="41"/>
    </row>
    <row r="971" spans="20:20" x14ac:dyDescent="0.2">
      <c r="T971" s="41"/>
    </row>
    <row r="972" spans="20:20" x14ac:dyDescent="0.2">
      <c r="T972" s="41"/>
    </row>
    <row r="973" spans="20:20" x14ac:dyDescent="0.2">
      <c r="T973" s="41"/>
    </row>
    <row r="974" spans="20:20" x14ac:dyDescent="0.2">
      <c r="T974" s="41"/>
    </row>
    <row r="975" spans="20:20" x14ac:dyDescent="0.2">
      <c r="T975" s="41"/>
    </row>
    <row r="976" spans="20:20" x14ac:dyDescent="0.2">
      <c r="T976" s="41"/>
    </row>
    <row r="977" spans="20:20" x14ac:dyDescent="0.2">
      <c r="T977" s="41"/>
    </row>
    <row r="978" spans="20:20" x14ac:dyDescent="0.2">
      <c r="T978" s="41"/>
    </row>
    <row r="979" spans="20:20" x14ac:dyDescent="0.2">
      <c r="T979" s="41"/>
    </row>
    <row r="980" spans="20:20" x14ac:dyDescent="0.2">
      <c r="T980" s="41"/>
    </row>
    <row r="981" spans="20:20" x14ac:dyDescent="0.2">
      <c r="T981" s="41"/>
    </row>
    <row r="982" spans="20:20" x14ac:dyDescent="0.2">
      <c r="T982" s="41"/>
    </row>
    <row r="983" spans="20:20" x14ac:dyDescent="0.2">
      <c r="T983" s="41"/>
    </row>
    <row r="984" spans="20:20" x14ac:dyDescent="0.2">
      <c r="T984" s="41"/>
    </row>
    <row r="985" spans="20:20" x14ac:dyDescent="0.2">
      <c r="T985" s="41"/>
    </row>
    <row r="986" spans="20:20" x14ac:dyDescent="0.2">
      <c r="T986" s="41"/>
    </row>
    <row r="987" spans="20:20" x14ac:dyDescent="0.2">
      <c r="T987" s="41"/>
    </row>
    <row r="988" spans="20:20" x14ac:dyDescent="0.2">
      <c r="T988" s="41"/>
    </row>
    <row r="989" spans="20:20" x14ac:dyDescent="0.2">
      <c r="T989" s="41"/>
    </row>
    <row r="990" spans="20:20" x14ac:dyDescent="0.2">
      <c r="T990" s="41"/>
    </row>
    <row r="991" spans="20:20" x14ac:dyDescent="0.2">
      <c r="T991" s="41"/>
    </row>
    <row r="992" spans="20:20" x14ac:dyDescent="0.2">
      <c r="T992" s="41"/>
    </row>
    <row r="993" spans="20:20" x14ac:dyDescent="0.2">
      <c r="T993" s="41"/>
    </row>
    <row r="994" spans="20:20" x14ac:dyDescent="0.2">
      <c r="T994" s="41"/>
    </row>
    <row r="995" spans="20:20" x14ac:dyDescent="0.2">
      <c r="T995" s="41"/>
    </row>
    <row r="996" spans="20:20" x14ac:dyDescent="0.2">
      <c r="T996" s="41"/>
    </row>
    <row r="997" spans="20:20" x14ac:dyDescent="0.2">
      <c r="T997" s="41"/>
    </row>
    <row r="998" spans="20:20" x14ac:dyDescent="0.2">
      <c r="T998" s="41"/>
    </row>
    <row r="999" spans="20:20" x14ac:dyDescent="0.2">
      <c r="T999" s="41"/>
    </row>
    <row r="1000" spans="20:20" x14ac:dyDescent="0.2">
      <c r="T1000" s="41"/>
    </row>
    <row r="1001" spans="20:20" x14ac:dyDescent="0.2">
      <c r="T1001" s="41"/>
    </row>
    <row r="1002" spans="20:20" x14ac:dyDescent="0.2">
      <c r="T1002" s="41"/>
    </row>
    <row r="1003" spans="20:20" x14ac:dyDescent="0.2">
      <c r="T1003" s="41"/>
    </row>
    <row r="1004" spans="20:20" x14ac:dyDescent="0.2">
      <c r="T1004" s="41"/>
    </row>
    <row r="1005" spans="20:20" x14ac:dyDescent="0.2">
      <c r="T1005" s="41"/>
    </row>
    <row r="1006" spans="20:20" x14ac:dyDescent="0.2">
      <c r="T1006" s="41"/>
    </row>
    <row r="1007" spans="20:20" x14ac:dyDescent="0.2">
      <c r="T1007" s="41"/>
    </row>
    <row r="1008" spans="20:20" x14ac:dyDescent="0.2">
      <c r="T1008" s="41"/>
    </row>
    <row r="1009" spans="20:20" x14ac:dyDescent="0.2">
      <c r="T1009" s="41"/>
    </row>
    <row r="1010" spans="20:20" x14ac:dyDescent="0.2">
      <c r="T1010" s="41"/>
    </row>
    <row r="1011" spans="20:20" x14ac:dyDescent="0.2">
      <c r="T1011" s="41"/>
    </row>
    <row r="1012" spans="20:20" x14ac:dyDescent="0.2">
      <c r="T1012" s="41"/>
    </row>
    <row r="1013" spans="20:20" x14ac:dyDescent="0.2">
      <c r="T1013" s="41"/>
    </row>
    <row r="1014" spans="20:20" x14ac:dyDescent="0.2">
      <c r="T1014" s="41"/>
    </row>
    <row r="1015" spans="20:20" x14ac:dyDescent="0.2">
      <c r="T1015" s="41"/>
    </row>
    <row r="1016" spans="20:20" x14ac:dyDescent="0.2">
      <c r="T1016" s="41"/>
    </row>
    <row r="1017" spans="20:20" x14ac:dyDescent="0.2">
      <c r="T1017" s="41"/>
    </row>
    <row r="1018" spans="20:20" x14ac:dyDescent="0.2">
      <c r="T1018" s="41"/>
    </row>
    <row r="1019" spans="20:20" x14ac:dyDescent="0.2">
      <c r="T1019" s="41"/>
    </row>
    <row r="1020" spans="20:20" x14ac:dyDescent="0.2">
      <c r="T1020" s="41"/>
    </row>
    <row r="1021" spans="20:20" x14ac:dyDescent="0.2">
      <c r="T1021" s="41"/>
    </row>
    <row r="1022" spans="20:20" x14ac:dyDescent="0.2">
      <c r="T1022" s="41"/>
    </row>
    <row r="1023" spans="20:20" x14ac:dyDescent="0.2">
      <c r="T1023" s="41"/>
    </row>
    <row r="1024" spans="20:20" x14ac:dyDescent="0.2">
      <c r="T1024" s="41"/>
    </row>
    <row r="1025" spans="20:20" x14ac:dyDescent="0.2">
      <c r="T1025" s="41"/>
    </row>
    <row r="1026" spans="20:20" x14ac:dyDescent="0.2">
      <c r="T1026" s="41"/>
    </row>
    <row r="1027" spans="20:20" x14ac:dyDescent="0.2">
      <c r="T1027" s="41"/>
    </row>
    <row r="1028" spans="20:20" x14ac:dyDescent="0.2">
      <c r="T1028" s="41"/>
    </row>
    <row r="1029" spans="20:20" x14ac:dyDescent="0.2">
      <c r="T1029" s="41"/>
    </row>
    <row r="1030" spans="20:20" x14ac:dyDescent="0.2">
      <c r="T1030" s="41"/>
    </row>
    <row r="1031" spans="20:20" x14ac:dyDescent="0.2">
      <c r="T1031" s="41"/>
    </row>
    <row r="1032" spans="20:20" x14ac:dyDescent="0.2">
      <c r="T1032" s="41"/>
    </row>
    <row r="1033" spans="20:20" x14ac:dyDescent="0.2">
      <c r="T1033" s="41"/>
    </row>
    <row r="1034" spans="20:20" x14ac:dyDescent="0.2">
      <c r="T1034" s="41"/>
    </row>
    <row r="1035" spans="20:20" x14ac:dyDescent="0.2">
      <c r="T1035" s="41"/>
    </row>
    <row r="1036" spans="20:20" x14ac:dyDescent="0.2">
      <c r="T1036" s="41"/>
    </row>
    <row r="1037" spans="20:20" x14ac:dyDescent="0.2">
      <c r="T1037" s="41"/>
    </row>
    <row r="1038" spans="20:20" x14ac:dyDescent="0.2">
      <c r="T1038" s="41"/>
    </row>
    <row r="1039" spans="20:20" x14ac:dyDescent="0.2">
      <c r="T1039" s="41"/>
    </row>
    <row r="1040" spans="20:20" x14ac:dyDescent="0.2">
      <c r="T1040" s="41"/>
    </row>
    <row r="1041" spans="20:20" x14ac:dyDescent="0.2">
      <c r="T1041" s="41"/>
    </row>
    <row r="1042" spans="20:20" x14ac:dyDescent="0.2">
      <c r="T1042" s="41"/>
    </row>
    <row r="1043" spans="20:20" x14ac:dyDescent="0.2">
      <c r="T1043" s="41"/>
    </row>
    <row r="1044" spans="20:20" x14ac:dyDescent="0.2">
      <c r="T1044" s="41"/>
    </row>
    <row r="1045" spans="20:20" x14ac:dyDescent="0.2">
      <c r="T1045" s="41"/>
    </row>
    <row r="1046" spans="20:20" x14ac:dyDescent="0.2">
      <c r="T1046" s="41"/>
    </row>
    <row r="1047" spans="20:20" x14ac:dyDescent="0.2">
      <c r="T1047" s="41"/>
    </row>
    <row r="1048" spans="20:20" x14ac:dyDescent="0.2">
      <c r="T1048" s="41"/>
    </row>
    <row r="1049" spans="20:20" x14ac:dyDescent="0.2">
      <c r="T1049" s="41"/>
    </row>
    <row r="1050" spans="20:20" x14ac:dyDescent="0.2">
      <c r="T1050" s="41"/>
    </row>
    <row r="1051" spans="20:20" x14ac:dyDescent="0.2">
      <c r="T1051" s="41"/>
    </row>
    <row r="1052" spans="20:20" x14ac:dyDescent="0.2">
      <c r="T1052" s="41"/>
    </row>
    <row r="1053" spans="20:20" x14ac:dyDescent="0.2">
      <c r="T1053" s="41"/>
    </row>
    <row r="1054" spans="20:20" x14ac:dyDescent="0.2">
      <c r="T1054" s="41"/>
    </row>
    <row r="1055" spans="20:20" x14ac:dyDescent="0.2">
      <c r="T1055" s="41"/>
    </row>
    <row r="1056" spans="20:20" x14ac:dyDescent="0.2">
      <c r="T1056" s="41"/>
    </row>
    <row r="1057" spans="20:20" x14ac:dyDescent="0.2">
      <c r="T1057" s="41"/>
    </row>
    <row r="1058" spans="20:20" x14ac:dyDescent="0.2">
      <c r="T1058" s="41"/>
    </row>
    <row r="1059" spans="20:20" x14ac:dyDescent="0.2">
      <c r="T1059" s="41"/>
    </row>
    <row r="1060" spans="20:20" x14ac:dyDescent="0.2">
      <c r="T1060" s="41"/>
    </row>
    <row r="1061" spans="20:20" x14ac:dyDescent="0.2">
      <c r="T1061" s="41"/>
    </row>
    <row r="1062" spans="20:20" x14ac:dyDescent="0.2">
      <c r="T1062" s="41"/>
    </row>
    <row r="1063" spans="20:20" x14ac:dyDescent="0.2">
      <c r="T1063" s="41"/>
    </row>
    <row r="1064" spans="20:20" x14ac:dyDescent="0.2">
      <c r="T1064" s="41"/>
    </row>
    <row r="1065" spans="20:20" x14ac:dyDescent="0.2">
      <c r="T1065" s="41"/>
    </row>
    <row r="1066" spans="20:20" x14ac:dyDescent="0.2">
      <c r="T1066" s="41"/>
    </row>
    <row r="1067" spans="20:20" x14ac:dyDescent="0.2">
      <c r="T1067" s="41"/>
    </row>
    <row r="1068" spans="20:20" x14ac:dyDescent="0.2">
      <c r="T1068" s="41"/>
    </row>
    <row r="1069" spans="20:20" x14ac:dyDescent="0.2">
      <c r="T1069" s="41"/>
    </row>
    <row r="1070" spans="20:20" x14ac:dyDescent="0.2">
      <c r="T1070" s="41"/>
    </row>
    <row r="1071" spans="20:20" x14ac:dyDescent="0.2">
      <c r="T1071" s="41"/>
    </row>
    <row r="1072" spans="20:20" x14ac:dyDescent="0.2">
      <c r="T1072" s="41"/>
    </row>
    <row r="1073" spans="20:20" x14ac:dyDescent="0.2">
      <c r="T1073" s="41"/>
    </row>
    <row r="1074" spans="20:20" x14ac:dyDescent="0.2">
      <c r="T1074" s="41"/>
    </row>
    <row r="1075" spans="20:20" x14ac:dyDescent="0.2">
      <c r="T1075" s="41"/>
    </row>
    <row r="1076" spans="20:20" x14ac:dyDescent="0.2">
      <c r="T1076" s="41"/>
    </row>
    <row r="1077" spans="20:20" x14ac:dyDescent="0.2">
      <c r="T1077" s="41"/>
    </row>
    <row r="1078" spans="20:20" x14ac:dyDescent="0.2">
      <c r="T1078" s="41"/>
    </row>
    <row r="1079" spans="20:20" x14ac:dyDescent="0.2">
      <c r="T1079" s="41"/>
    </row>
    <row r="1080" spans="20:20" x14ac:dyDescent="0.2">
      <c r="T1080" s="41"/>
    </row>
    <row r="1081" spans="20:20" x14ac:dyDescent="0.2">
      <c r="T1081" s="41"/>
    </row>
    <row r="1082" spans="20:20" x14ac:dyDescent="0.2">
      <c r="T1082" s="41"/>
    </row>
    <row r="1083" spans="20:20" x14ac:dyDescent="0.2">
      <c r="T1083" s="41"/>
    </row>
    <row r="1084" spans="20:20" x14ac:dyDescent="0.2">
      <c r="T1084" s="41"/>
    </row>
    <row r="1085" spans="20:20" x14ac:dyDescent="0.2">
      <c r="T1085" s="41"/>
    </row>
    <row r="1086" spans="20:20" x14ac:dyDescent="0.2">
      <c r="T1086" s="41"/>
    </row>
    <row r="1087" spans="20:20" x14ac:dyDescent="0.2">
      <c r="T1087" s="41"/>
    </row>
    <row r="1088" spans="20:20" x14ac:dyDescent="0.2">
      <c r="T1088" s="41"/>
    </row>
    <row r="1089" spans="20:20" x14ac:dyDescent="0.2">
      <c r="T1089" s="41"/>
    </row>
    <row r="1090" spans="20:20" x14ac:dyDescent="0.2">
      <c r="T1090" s="41"/>
    </row>
    <row r="1091" spans="20:20" x14ac:dyDescent="0.2">
      <c r="T1091" s="41"/>
    </row>
    <row r="1092" spans="20:20" x14ac:dyDescent="0.2">
      <c r="T1092" s="41"/>
    </row>
    <row r="1093" spans="20:20" x14ac:dyDescent="0.2">
      <c r="T1093" s="41"/>
    </row>
    <row r="1094" spans="20:20" x14ac:dyDescent="0.2">
      <c r="T1094" s="41"/>
    </row>
    <row r="1095" spans="20:20" x14ac:dyDescent="0.2">
      <c r="T1095" s="41"/>
    </row>
    <row r="1096" spans="20:20" x14ac:dyDescent="0.2">
      <c r="T1096" s="41"/>
    </row>
    <row r="1097" spans="20:20" x14ac:dyDescent="0.2">
      <c r="T1097" s="41"/>
    </row>
    <row r="1098" spans="20:20" x14ac:dyDescent="0.2">
      <c r="T1098" s="41"/>
    </row>
    <row r="1099" spans="20:20" x14ac:dyDescent="0.2">
      <c r="T1099" s="41"/>
    </row>
    <row r="1100" spans="20:20" x14ac:dyDescent="0.2">
      <c r="T1100" s="41"/>
    </row>
    <row r="1101" spans="20:20" x14ac:dyDescent="0.2">
      <c r="T1101" s="41"/>
    </row>
    <row r="1102" spans="20:20" x14ac:dyDescent="0.2">
      <c r="T1102" s="41"/>
    </row>
    <row r="1103" spans="20:20" x14ac:dyDescent="0.2">
      <c r="T1103" s="41"/>
    </row>
    <row r="1104" spans="20:20" x14ac:dyDescent="0.2">
      <c r="T1104" s="41"/>
    </row>
    <row r="1105" spans="20:20" x14ac:dyDescent="0.2">
      <c r="T1105" s="41"/>
    </row>
    <row r="1106" spans="20:20" x14ac:dyDescent="0.2">
      <c r="T1106" s="41"/>
    </row>
    <row r="1107" spans="20:20" x14ac:dyDescent="0.2">
      <c r="T1107" s="41"/>
    </row>
    <row r="1108" spans="20:20" x14ac:dyDescent="0.2">
      <c r="T1108" s="41"/>
    </row>
    <row r="1109" spans="20:20" x14ac:dyDescent="0.2">
      <c r="T1109" s="41"/>
    </row>
    <row r="1110" spans="20:20" x14ac:dyDescent="0.2">
      <c r="T1110" s="41"/>
    </row>
    <row r="1111" spans="20:20" x14ac:dyDescent="0.2">
      <c r="T1111" s="41"/>
    </row>
    <row r="1112" spans="20:20" x14ac:dyDescent="0.2">
      <c r="T1112" s="41"/>
    </row>
    <row r="1113" spans="20:20" x14ac:dyDescent="0.2">
      <c r="T1113" s="41"/>
    </row>
    <row r="1114" spans="20:20" x14ac:dyDescent="0.2">
      <c r="T1114" s="41"/>
    </row>
    <row r="1115" spans="20:20" x14ac:dyDescent="0.2">
      <c r="T1115" s="41"/>
    </row>
    <row r="1116" spans="20:20" x14ac:dyDescent="0.2">
      <c r="T1116" s="41"/>
    </row>
    <row r="1117" spans="20:20" x14ac:dyDescent="0.2">
      <c r="T1117" s="41"/>
    </row>
    <row r="1118" spans="20:20" x14ac:dyDescent="0.2">
      <c r="T1118" s="41"/>
    </row>
    <row r="1119" spans="20:20" x14ac:dyDescent="0.2">
      <c r="T1119" s="41"/>
    </row>
    <row r="1120" spans="20:20" x14ac:dyDescent="0.2">
      <c r="T1120" s="41"/>
    </row>
    <row r="1121" spans="20:20" x14ac:dyDescent="0.2">
      <c r="T1121" s="41"/>
    </row>
    <row r="1122" spans="20:20" x14ac:dyDescent="0.2">
      <c r="T1122" s="41"/>
    </row>
    <row r="1123" spans="20:20" x14ac:dyDescent="0.2">
      <c r="T1123" s="41"/>
    </row>
    <row r="1124" spans="20:20" x14ac:dyDescent="0.2">
      <c r="T1124" s="41"/>
    </row>
    <row r="1125" spans="20:20" x14ac:dyDescent="0.2">
      <c r="T1125" s="41"/>
    </row>
    <row r="1126" spans="20:20" x14ac:dyDescent="0.2">
      <c r="T1126" s="41"/>
    </row>
    <row r="1127" spans="20:20" x14ac:dyDescent="0.2">
      <c r="T1127" s="41"/>
    </row>
    <row r="1128" spans="20:20" x14ac:dyDescent="0.2">
      <c r="T1128" s="41"/>
    </row>
    <row r="1129" spans="20:20" x14ac:dyDescent="0.2">
      <c r="T1129" s="41"/>
    </row>
    <row r="1130" spans="20:20" x14ac:dyDescent="0.2">
      <c r="T1130" s="41"/>
    </row>
    <row r="1131" spans="20:20" x14ac:dyDescent="0.2">
      <c r="T1131" s="41"/>
    </row>
    <row r="1132" spans="20:20" x14ac:dyDescent="0.2">
      <c r="T1132" s="41"/>
    </row>
    <row r="1133" spans="20:20" x14ac:dyDescent="0.2">
      <c r="T1133" s="41"/>
    </row>
    <row r="1134" spans="20:20" x14ac:dyDescent="0.2">
      <c r="T1134" s="41"/>
    </row>
    <row r="1135" spans="20:20" x14ac:dyDescent="0.2">
      <c r="T1135" s="41"/>
    </row>
    <row r="1136" spans="20:20" x14ac:dyDescent="0.2">
      <c r="T1136" s="41"/>
    </row>
    <row r="1137" spans="20:20" x14ac:dyDescent="0.2">
      <c r="T1137" s="41"/>
    </row>
    <row r="1138" spans="20:20" x14ac:dyDescent="0.2">
      <c r="T1138" s="41"/>
    </row>
    <row r="1139" spans="20:20" x14ac:dyDescent="0.2">
      <c r="T1139" s="41"/>
    </row>
    <row r="1140" spans="20:20" x14ac:dyDescent="0.2">
      <c r="T1140" s="41"/>
    </row>
    <row r="1141" spans="20:20" x14ac:dyDescent="0.2">
      <c r="T1141" s="41"/>
    </row>
    <row r="1142" spans="20:20" x14ac:dyDescent="0.2">
      <c r="T1142" s="41"/>
    </row>
    <row r="1143" spans="20:20" x14ac:dyDescent="0.2">
      <c r="T1143" s="41"/>
    </row>
    <row r="1144" spans="20:20" x14ac:dyDescent="0.2">
      <c r="T1144" s="41"/>
    </row>
    <row r="1145" spans="20:20" x14ac:dyDescent="0.2">
      <c r="T1145" s="41"/>
    </row>
    <row r="1146" spans="20:20" x14ac:dyDescent="0.2">
      <c r="T1146" s="41"/>
    </row>
    <row r="1147" spans="20:20" x14ac:dyDescent="0.2">
      <c r="T1147" s="41"/>
    </row>
    <row r="1148" spans="20:20" x14ac:dyDescent="0.2">
      <c r="T1148" s="41"/>
    </row>
    <row r="1149" spans="20:20" x14ac:dyDescent="0.2">
      <c r="T1149" s="41"/>
    </row>
    <row r="1150" spans="20:20" x14ac:dyDescent="0.2">
      <c r="T1150" s="41"/>
    </row>
    <row r="1151" spans="20:20" x14ac:dyDescent="0.2">
      <c r="T1151" s="41"/>
    </row>
    <row r="1152" spans="20:20" x14ac:dyDescent="0.2">
      <c r="T1152" s="41"/>
    </row>
    <row r="1153" spans="20:20" x14ac:dyDescent="0.2">
      <c r="T1153" s="41"/>
    </row>
    <row r="1154" spans="20:20" x14ac:dyDescent="0.2">
      <c r="T1154" s="41"/>
    </row>
    <row r="1155" spans="20:20" x14ac:dyDescent="0.2">
      <c r="T1155" s="41"/>
    </row>
    <row r="1156" spans="20:20" x14ac:dyDescent="0.2">
      <c r="T1156" s="41"/>
    </row>
    <row r="1157" spans="20:20" x14ac:dyDescent="0.2">
      <c r="T1157" s="41"/>
    </row>
    <row r="1158" spans="20:20" x14ac:dyDescent="0.2">
      <c r="T1158" s="41"/>
    </row>
    <row r="1159" spans="20:20" x14ac:dyDescent="0.2">
      <c r="T1159" s="41"/>
    </row>
    <row r="1160" spans="20:20" x14ac:dyDescent="0.2">
      <c r="T1160" s="41"/>
    </row>
    <row r="1161" spans="20:20" x14ac:dyDescent="0.2">
      <c r="T1161" s="41"/>
    </row>
    <row r="1162" spans="20:20" x14ac:dyDescent="0.2">
      <c r="T1162" s="41"/>
    </row>
    <row r="1163" spans="20:20" x14ac:dyDescent="0.2">
      <c r="T1163" s="41"/>
    </row>
    <row r="1164" spans="20:20" x14ac:dyDescent="0.2">
      <c r="T1164" s="41"/>
    </row>
    <row r="1165" spans="20:20" x14ac:dyDescent="0.2">
      <c r="T1165" s="41"/>
    </row>
    <row r="1166" spans="20:20" x14ac:dyDescent="0.2">
      <c r="T1166" s="41"/>
    </row>
    <row r="1167" spans="20:20" x14ac:dyDescent="0.2">
      <c r="T1167" s="41"/>
    </row>
    <row r="1168" spans="20:20" x14ac:dyDescent="0.2">
      <c r="T1168" s="41"/>
    </row>
    <row r="1169" spans="20:20" x14ac:dyDescent="0.2">
      <c r="T1169" s="41"/>
    </row>
    <row r="1170" spans="20:20" x14ac:dyDescent="0.2">
      <c r="T1170" s="41"/>
    </row>
    <row r="1171" spans="20:20" x14ac:dyDescent="0.2">
      <c r="T1171" s="41"/>
    </row>
    <row r="1172" spans="20:20" x14ac:dyDescent="0.2">
      <c r="T1172" s="41"/>
    </row>
    <row r="1173" spans="20:20" x14ac:dyDescent="0.2">
      <c r="T1173" s="41"/>
    </row>
    <row r="1174" spans="20:20" x14ac:dyDescent="0.2">
      <c r="T1174" s="41"/>
    </row>
    <row r="1175" spans="20:20" x14ac:dyDescent="0.2">
      <c r="T1175" s="41"/>
    </row>
    <row r="1176" spans="20:20" x14ac:dyDescent="0.2">
      <c r="T1176" s="41"/>
    </row>
    <row r="1177" spans="20:20" x14ac:dyDescent="0.2">
      <c r="T1177" s="41"/>
    </row>
    <row r="1178" spans="20:20" x14ac:dyDescent="0.2">
      <c r="T1178" s="41"/>
    </row>
    <row r="1179" spans="20:20" x14ac:dyDescent="0.2">
      <c r="T1179" s="41"/>
    </row>
    <row r="1180" spans="20:20" x14ac:dyDescent="0.2">
      <c r="T1180" s="41"/>
    </row>
    <row r="1181" spans="20:20" x14ac:dyDescent="0.2">
      <c r="T1181" s="41"/>
    </row>
    <row r="1182" spans="20:20" x14ac:dyDescent="0.2">
      <c r="T1182" s="41"/>
    </row>
    <row r="1183" spans="20:20" x14ac:dyDescent="0.2">
      <c r="T1183" s="41"/>
    </row>
    <row r="1184" spans="20:20" x14ac:dyDescent="0.2">
      <c r="T1184" s="41"/>
    </row>
    <row r="1185" spans="20:20" x14ac:dyDescent="0.2">
      <c r="T1185" s="41"/>
    </row>
    <row r="1186" spans="20:20" x14ac:dyDescent="0.2">
      <c r="T1186" s="41"/>
    </row>
    <row r="1187" spans="20:20" x14ac:dyDescent="0.2">
      <c r="T1187" s="41"/>
    </row>
    <row r="1188" spans="20:20" x14ac:dyDescent="0.2">
      <c r="T1188" s="41"/>
    </row>
    <row r="1189" spans="20:20" x14ac:dyDescent="0.2">
      <c r="T1189" s="41"/>
    </row>
    <row r="1190" spans="20:20" x14ac:dyDescent="0.2">
      <c r="T1190" s="41"/>
    </row>
    <row r="1191" spans="20:20" x14ac:dyDescent="0.2">
      <c r="T1191" s="41"/>
    </row>
    <row r="1192" spans="20:20" x14ac:dyDescent="0.2">
      <c r="T1192" s="41"/>
    </row>
    <row r="1193" spans="20:20" x14ac:dyDescent="0.2">
      <c r="T1193" s="41"/>
    </row>
    <row r="1194" spans="20:20" x14ac:dyDescent="0.2">
      <c r="T1194" s="41"/>
    </row>
    <row r="1195" spans="20:20" x14ac:dyDescent="0.2">
      <c r="T1195" s="41"/>
    </row>
    <row r="1196" spans="20:20" x14ac:dyDescent="0.2">
      <c r="T1196" s="41"/>
    </row>
    <row r="1197" spans="20:20" x14ac:dyDescent="0.2">
      <c r="T1197" s="41"/>
    </row>
    <row r="1198" spans="20:20" x14ac:dyDescent="0.2">
      <c r="T1198" s="41"/>
    </row>
    <row r="1199" spans="20:20" x14ac:dyDescent="0.2">
      <c r="T1199" s="41"/>
    </row>
    <row r="1200" spans="20:20" x14ac:dyDescent="0.2">
      <c r="T1200" s="41"/>
    </row>
    <row r="1201" spans="20:20" x14ac:dyDescent="0.2">
      <c r="T1201" s="41"/>
    </row>
    <row r="1202" spans="20:20" x14ac:dyDescent="0.2">
      <c r="T1202" s="41"/>
    </row>
    <row r="1203" spans="20:20" x14ac:dyDescent="0.2">
      <c r="T1203" s="41"/>
    </row>
    <row r="1204" spans="20:20" x14ac:dyDescent="0.2">
      <c r="T1204" s="41"/>
    </row>
    <row r="1205" spans="20:20" x14ac:dyDescent="0.2">
      <c r="T1205" s="41"/>
    </row>
    <row r="1206" spans="20:20" x14ac:dyDescent="0.2">
      <c r="T1206" s="41"/>
    </row>
    <row r="1207" spans="20:20" x14ac:dyDescent="0.2">
      <c r="T1207" s="41"/>
    </row>
    <row r="1208" spans="20:20" x14ac:dyDescent="0.2">
      <c r="T1208" s="41"/>
    </row>
    <row r="1209" spans="20:20" x14ac:dyDescent="0.2">
      <c r="T1209" s="41"/>
    </row>
    <row r="1210" spans="20:20" x14ac:dyDescent="0.2">
      <c r="T1210" s="41"/>
    </row>
    <row r="1211" spans="20:20" x14ac:dyDescent="0.2">
      <c r="T1211" s="41"/>
    </row>
    <row r="1212" spans="20:20" x14ac:dyDescent="0.2">
      <c r="T1212" s="41"/>
    </row>
    <row r="1213" spans="20:20" x14ac:dyDescent="0.2">
      <c r="T1213" s="41"/>
    </row>
    <row r="1214" spans="20:20" x14ac:dyDescent="0.2">
      <c r="T1214" s="41"/>
    </row>
    <row r="1215" spans="20:20" x14ac:dyDescent="0.2">
      <c r="T1215" s="41"/>
    </row>
    <row r="1216" spans="20:20" x14ac:dyDescent="0.2">
      <c r="T1216" s="41"/>
    </row>
    <row r="1217" spans="20:20" x14ac:dyDescent="0.2">
      <c r="T1217" s="41"/>
    </row>
    <row r="1218" spans="20:20" x14ac:dyDescent="0.2">
      <c r="T1218" s="41"/>
    </row>
    <row r="1219" spans="20:20" x14ac:dyDescent="0.2">
      <c r="T1219" s="41"/>
    </row>
    <row r="1220" spans="20:20" x14ac:dyDescent="0.2">
      <c r="T1220" s="41"/>
    </row>
    <row r="1221" spans="20:20" x14ac:dyDescent="0.2">
      <c r="T1221" s="41"/>
    </row>
  </sheetData>
  <mergeCells count="15">
    <mergeCell ref="B40:I41"/>
    <mergeCell ref="K5:R5"/>
    <mergeCell ref="Q6:R7"/>
    <mergeCell ref="H6:I7"/>
    <mergeCell ref="A1:I1"/>
    <mergeCell ref="A3:I3"/>
    <mergeCell ref="K1:S1"/>
    <mergeCell ref="S5:S9"/>
    <mergeCell ref="B5:G5"/>
    <mergeCell ref="Q8:Q9"/>
    <mergeCell ref="R8:R9"/>
    <mergeCell ref="H8:H9"/>
    <mergeCell ref="I8:I9"/>
    <mergeCell ref="J3:S3"/>
    <mergeCell ref="K40:R41"/>
  </mergeCells>
  <phoneticPr fontId="0" type="noConversion"/>
  <printOptions horizontalCentered="1"/>
  <pageMargins left="0.25" right="0.23" top="0.62" bottom="0.32" header="0.67" footer="0.5"/>
  <pageSetup fitToWidth="2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  <colBreaks count="1" manualBreakCount="1">
    <brk id="9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05"/>
  <sheetViews>
    <sheetView zoomScaleNormal="100" workbookViewId="0">
      <selection sqref="A1:L1"/>
    </sheetView>
  </sheetViews>
  <sheetFormatPr defaultColWidth="9.140625" defaultRowHeight="12.75" x14ac:dyDescent="0.2"/>
  <cols>
    <col min="1" max="1" width="14.28515625" style="30" customWidth="1"/>
    <col min="2" max="2" width="13.42578125" style="4" customWidth="1"/>
    <col min="3" max="3" width="13.140625" style="4" customWidth="1"/>
    <col min="4" max="4" width="13" style="4" customWidth="1"/>
    <col min="5" max="5" width="12.28515625" style="4" bestFit="1" customWidth="1"/>
    <col min="6" max="6" width="12.42578125" style="4" customWidth="1"/>
    <col min="7" max="7" width="11.28515625" style="4" bestFit="1" customWidth="1"/>
    <col min="8" max="8" width="11" style="4" customWidth="1"/>
    <col min="9" max="9" width="10.42578125" style="4" bestFit="1" customWidth="1"/>
    <col min="10" max="10" width="11.42578125" style="4" customWidth="1"/>
    <col min="11" max="11" width="12.28515625" style="4" bestFit="1" customWidth="1"/>
    <col min="12" max="12" width="10.28515625" style="4" bestFit="1" customWidth="1"/>
    <col min="13" max="13" width="4.85546875" style="18" customWidth="1"/>
    <col min="14" max="16384" width="9.140625" style="18"/>
  </cols>
  <sheetData>
    <row r="1" spans="1:13" x14ac:dyDescent="0.2">
      <c r="A1" s="287" t="s">
        <v>135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3" spans="1:13" x14ac:dyDescent="0.2">
      <c r="A3" s="285" t="s">
        <v>261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3" ht="13.5" thickBot="1" x14ac:dyDescent="0.25">
      <c r="A4" s="3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90"/>
    </row>
    <row r="5" spans="1:13" ht="13.5" thickTop="1" x14ac:dyDescent="0.2">
      <c r="A5" s="162"/>
      <c r="B5" s="160" t="s">
        <v>11</v>
      </c>
      <c r="C5" s="160"/>
      <c r="D5" s="160"/>
      <c r="E5" s="160"/>
      <c r="F5" s="271" t="s">
        <v>70</v>
      </c>
      <c r="G5" s="271"/>
      <c r="H5" s="271"/>
      <c r="I5" s="271"/>
      <c r="J5" s="271"/>
    </row>
    <row r="6" spans="1:13" x14ac:dyDescent="0.2">
      <c r="A6" s="24" t="s">
        <v>37</v>
      </c>
      <c r="B6" s="160" t="s">
        <v>64</v>
      </c>
      <c r="C6" s="160" t="s">
        <v>0</v>
      </c>
      <c r="D6" s="160"/>
      <c r="E6" s="160" t="s">
        <v>5</v>
      </c>
      <c r="F6" s="160" t="s">
        <v>11</v>
      </c>
      <c r="G6" s="160"/>
      <c r="H6" s="160"/>
      <c r="I6" s="160"/>
      <c r="J6" s="158"/>
    </row>
    <row r="7" spans="1:13" x14ac:dyDescent="0.2">
      <c r="A7" s="24" t="s">
        <v>38</v>
      </c>
      <c r="B7" s="160" t="s">
        <v>69</v>
      </c>
      <c r="C7" s="160" t="s">
        <v>1</v>
      </c>
      <c r="D7" s="160" t="s">
        <v>3</v>
      </c>
      <c r="E7" s="160" t="s">
        <v>1</v>
      </c>
      <c r="F7" s="160" t="s">
        <v>7</v>
      </c>
      <c r="G7" s="160" t="s">
        <v>75</v>
      </c>
      <c r="H7" s="160" t="s">
        <v>177</v>
      </c>
      <c r="I7" s="158" t="s">
        <v>73</v>
      </c>
      <c r="J7" s="158"/>
      <c r="K7" s="158"/>
      <c r="L7" s="158" t="s">
        <v>7</v>
      </c>
    </row>
    <row r="8" spans="1:13" ht="13.5" thickBot="1" x14ac:dyDescent="0.25">
      <c r="A8" s="26" t="s">
        <v>39</v>
      </c>
      <c r="B8" s="159" t="s">
        <v>4</v>
      </c>
      <c r="C8" s="159" t="s">
        <v>2</v>
      </c>
      <c r="D8" s="159" t="s">
        <v>4</v>
      </c>
      <c r="E8" s="159" t="s">
        <v>6</v>
      </c>
      <c r="F8" s="159" t="s">
        <v>8</v>
      </c>
      <c r="G8" s="159" t="s">
        <v>4</v>
      </c>
      <c r="H8" s="159" t="s">
        <v>4</v>
      </c>
      <c r="I8" s="159" t="s">
        <v>74</v>
      </c>
      <c r="J8" s="159" t="s">
        <v>7</v>
      </c>
      <c r="K8" s="159" t="s">
        <v>9</v>
      </c>
      <c r="L8" s="159" t="s">
        <v>10</v>
      </c>
    </row>
    <row r="9" spans="1:13" s="81" customFormat="1" x14ac:dyDescent="0.2">
      <c r="A9" s="43" t="s">
        <v>13</v>
      </c>
      <c r="B9" s="142">
        <f>SUM(B11:B38)</f>
        <v>666372542.75999987</v>
      </c>
      <c r="C9" s="142">
        <f>SUM(C11:C38)</f>
        <v>236683982.86000004</v>
      </c>
      <c r="D9" s="142">
        <f>SUM(D11:D38)</f>
        <v>362804271.65999985</v>
      </c>
      <c r="E9" s="142">
        <f>SUM(E11:E38)</f>
        <v>26489989.199999999</v>
      </c>
      <c r="F9" s="142">
        <f t="shared" ref="F9:L9" si="0">SUM(F11:F38)</f>
        <v>11249579.879999999</v>
      </c>
      <c r="G9" s="142">
        <f t="shared" si="0"/>
        <v>5898919.2800000003</v>
      </c>
      <c r="H9" s="142">
        <f t="shared" si="0"/>
        <v>1125387.29</v>
      </c>
      <c r="I9" s="17">
        <f t="shared" si="0"/>
        <v>0</v>
      </c>
      <c r="J9" s="142">
        <f t="shared" si="0"/>
        <v>4225273.3099999996</v>
      </c>
      <c r="K9" s="142">
        <f>SUM(K11:K39)</f>
        <v>29340924.25</v>
      </c>
      <c r="L9" s="132">
        <f t="shared" si="0"/>
        <v>-196205.09</v>
      </c>
    </row>
    <row r="10" spans="1:13" x14ac:dyDescent="0.2">
      <c r="A10" s="24"/>
      <c r="B10" s="108"/>
      <c r="C10" s="122"/>
      <c r="D10" s="122"/>
      <c r="E10" s="122"/>
      <c r="F10" s="108"/>
      <c r="G10" s="122"/>
      <c r="H10" s="122"/>
      <c r="I10" s="122"/>
      <c r="J10" s="122"/>
      <c r="K10" s="122"/>
      <c r="L10" s="5"/>
    </row>
    <row r="11" spans="1:13" x14ac:dyDescent="0.2">
      <c r="A11" s="24" t="s">
        <v>14</v>
      </c>
      <c r="B11" s="29">
        <f>+C11+D11+E11+F11+K11+L11</f>
        <v>6110189.5100000007</v>
      </c>
      <c r="C11" s="38">
        <v>956288.36</v>
      </c>
      <c r="D11" s="38">
        <v>4529351.24</v>
      </c>
      <c r="E11" s="38">
        <v>232888.16</v>
      </c>
      <c r="F11" s="29">
        <f>SUM(G11:J11)</f>
        <v>114451.75</v>
      </c>
      <c r="G11" s="38">
        <v>0</v>
      </c>
      <c r="H11" s="38">
        <v>0</v>
      </c>
      <c r="I11" s="38">
        <v>0</v>
      </c>
      <c r="J11" s="38">
        <v>114451.75</v>
      </c>
      <c r="K11" s="38">
        <v>277210</v>
      </c>
      <c r="L11" s="38">
        <v>0</v>
      </c>
    </row>
    <row r="12" spans="1:13" x14ac:dyDescent="0.2">
      <c r="A12" s="24" t="s">
        <v>15</v>
      </c>
      <c r="B12" s="29">
        <f>+C12+D12+E12+F12+K12+L12</f>
        <v>59182079.36999999</v>
      </c>
      <c r="C12" s="38">
        <v>5390628.0499999998</v>
      </c>
      <c r="D12" s="38">
        <v>52360241.419999994</v>
      </c>
      <c r="E12" s="38">
        <v>646680.74</v>
      </c>
      <c r="F12" s="29">
        <f t="shared" ref="F12:F38" si="1">SUM(G12:J12)</f>
        <v>784529.16</v>
      </c>
      <c r="G12" s="38">
        <v>783112.88</v>
      </c>
      <c r="H12" s="38">
        <v>0</v>
      </c>
      <c r="I12" s="38">
        <v>0</v>
      </c>
      <c r="J12" s="38">
        <v>1416.28</v>
      </c>
      <c r="K12" s="38">
        <v>0</v>
      </c>
      <c r="L12" s="38">
        <v>0</v>
      </c>
    </row>
    <row r="13" spans="1:13" s="91" customFormat="1" x14ac:dyDescent="0.2">
      <c r="A13" s="41" t="s">
        <v>16</v>
      </c>
      <c r="B13" s="29">
        <f>+C13+D13+E13+F13+K13+L13</f>
        <v>47084874.359999999</v>
      </c>
      <c r="C13" s="38">
        <v>4316778.58</v>
      </c>
      <c r="D13" s="38">
        <v>41320624.340000004</v>
      </c>
      <c r="E13" s="38">
        <v>380870.04</v>
      </c>
      <c r="F13" s="29">
        <f t="shared" si="1"/>
        <v>1066601.3999999999</v>
      </c>
      <c r="G13" s="38">
        <v>750618.19</v>
      </c>
      <c r="H13" s="38">
        <v>315983.21000000002</v>
      </c>
      <c r="I13" s="38">
        <v>0</v>
      </c>
      <c r="J13" s="38">
        <v>0</v>
      </c>
      <c r="K13" s="38">
        <v>0</v>
      </c>
      <c r="L13" s="38">
        <v>0</v>
      </c>
    </row>
    <row r="14" spans="1:13" x14ac:dyDescent="0.2">
      <c r="A14" s="30" t="s">
        <v>17</v>
      </c>
      <c r="B14" s="29">
        <f>+C14+D14+E14+F14+K14+L14</f>
        <v>74125310.430000007</v>
      </c>
      <c r="C14" s="38">
        <v>39133547</v>
      </c>
      <c r="D14" s="38">
        <v>19940324.060000002</v>
      </c>
      <c r="E14" s="38">
        <v>6662642</v>
      </c>
      <c r="F14" s="29">
        <f t="shared" si="1"/>
        <v>1287267.3700000001</v>
      </c>
      <c r="G14" s="38">
        <v>1065013.54</v>
      </c>
      <c r="H14" s="38">
        <v>0</v>
      </c>
      <c r="I14" s="38">
        <v>0</v>
      </c>
      <c r="J14" s="38">
        <v>222253.83</v>
      </c>
      <c r="K14" s="38">
        <v>7101530</v>
      </c>
      <c r="L14" s="38">
        <v>0</v>
      </c>
    </row>
    <row r="15" spans="1:13" x14ac:dyDescent="0.2">
      <c r="A15" s="30" t="s">
        <v>18</v>
      </c>
      <c r="B15" s="29">
        <f>+C15+D15+E15+F15+K15+L15</f>
        <v>14660922.859999999</v>
      </c>
      <c r="C15" s="38">
        <v>1427885.77</v>
      </c>
      <c r="D15" s="38">
        <v>13166924.51</v>
      </c>
      <c r="E15" s="38">
        <v>3645.45</v>
      </c>
      <c r="F15" s="29">
        <f t="shared" si="1"/>
        <v>41527.33</v>
      </c>
      <c r="G15" s="38">
        <v>4758.05</v>
      </c>
      <c r="H15" s="38">
        <v>0</v>
      </c>
      <c r="I15" s="38">
        <v>0</v>
      </c>
      <c r="J15" s="38">
        <v>36769.279999999999</v>
      </c>
      <c r="K15" s="38">
        <v>20939.8</v>
      </c>
      <c r="L15" s="38">
        <v>0</v>
      </c>
    </row>
    <row r="16" spans="1:13" x14ac:dyDescent="0.2">
      <c r="B16" s="105"/>
      <c r="C16" s="38"/>
      <c r="D16" s="38"/>
      <c r="E16" s="38"/>
      <c r="F16" s="29"/>
      <c r="G16" s="38"/>
      <c r="H16" s="38"/>
      <c r="I16" s="103"/>
      <c r="J16" s="38"/>
      <c r="K16" s="38"/>
      <c r="L16" s="38"/>
    </row>
    <row r="17" spans="1:12" x14ac:dyDescent="0.2">
      <c r="A17" s="30" t="s">
        <v>19</v>
      </c>
      <c r="B17" s="29">
        <f>+C17+D17+E17+F17+K17+L17</f>
        <v>4232941.3199999994</v>
      </c>
      <c r="C17" s="38">
        <v>1820049.93</v>
      </c>
      <c r="D17" s="38">
        <v>1937334.9</v>
      </c>
      <c r="E17" s="38">
        <v>283109.61</v>
      </c>
      <c r="F17" s="29">
        <f t="shared" si="1"/>
        <v>55488.36</v>
      </c>
      <c r="G17" s="38">
        <v>54607.13</v>
      </c>
      <c r="H17" s="38">
        <v>0</v>
      </c>
      <c r="I17" s="38">
        <v>0</v>
      </c>
      <c r="J17" s="38">
        <v>881.23</v>
      </c>
      <c r="K17" s="38">
        <v>136958.51999999999</v>
      </c>
      <c r="L17" s="38">
        <v>0</v>
      </c>
    </row>
    <row r="18" spans="1:12" x14ac:dyDescent="0.2">
      <c r="A18" s="30" t="s">
        <v>20</v>
      </c>
      <c r="B18" s="29">
        <f>+C18+D18+E18+F18+K18+L18</f>
        <v>22329213.949999999</v>
      </c>
      <c r="C18" s="38">
        <v>1089236.82</v>
      </c>
      <c r="D18" s="38">
        <v>20790921.18</v>
      </c>
      <c r="E18" s="38">
        <v>156734.60999999999</v>
      </c>
      <c r="F18" s="29">
        <f t="shared" si="1"/>
        <v>286496.34000000003</v>
      </c>
      <c r="G18" s="38">
        <v>11937.75</v>
      </c>
      <c r="H18" s="38">
        <v>0</v>
      </c>
      <c r="I18" s="38">
        <v>0</v>
      </c>
      <c r="J18" s="38">
        <v>274558.59000000003</v>
      </c>
      <c r="K18" s="38">
        <v>5825</v>
      </c>
      <c r="L18" s="38">
        <v>0</v>
      </c>
    </row>
    <row r="19" spans="1:12" x14ac:dyDescent="0.2">
      <c r="A19" s="30" t="s">
        <v>21</v>
      </c>
      <c r="B19" s="29">
        <f>+C19+D19+E19+F19+K19+L19</f>
        <v>11077823.68</v>
      </c>
      <c r="C19" s="38">
        <v>802573.63</v>
      </c>
      <c r="D19" s="38">
        <v>9468096.0700000003</v>
      </c>
      <c r="E19" s="38">
        <v>130632.79</v>
      </c>
      <c r="F19" s="29">
        <f t="shared" si="1"/>
        <v>533615.9</v>
      </c>
      <c r="G19" s="38">
        <v>533615.9</v>
      </c>
      <c r="H19" s="38">
        <v>0</v>
      </c>
      <c r="I19" s="38">
        <v>0</v>
      </c>
      <c r="J19" s="38">
        <v>0</v>
      </c>
      <c r="K19" s="38">
        <v>142905.29</v>
      </c>
      <c r="L19" s="38">
        <v>0</v>
      </c>
    </row>
    <row r="20" spans="1:12" x14ac:dyDescent="0.2">
      <c r="A20" s="30" t="s">
        <v>22</v>
      </c>
      <c r="B20" s="29">
        <f>+C20+D20+E20+F20+K20+L20</f>
        <v>29566886.890000004</v>
      </c>
      <c r="C20" s="38">
        <v>1256070.25</v>
      </c>
      <c r="D20" s="38">
        <v>27566111.310000002</v>
      </c>
      <c r="E20" s="38">
        <v>57761.98</v>
      </c>
      <c r="F20" s="29">
        <f t="shared" si="1"/>
        <v>20638.349999999999</v>
      </c>
      <c r="G20" s="38">
        <v>15315.19</v>
      </c>
      <c r="H20" s="38">
        <v>0</v>
      </c>
      <c r="I20" s="38">
        <v>0</v>
      </c>
      <c r="J20" s="38">
        <v>5323.16</v>
      </c>
      <c r="K20" s="38">
        <v>666305</v>
      </c>
      <c r="L20" s="38">
        <v>0</v>
      </c>
    </row>
    <row r="21" spans="1:12" x14ac:dyDescent="0.2">
      <c r="A21" s="30" t="s">
        <v>23</v>
      </c>
      <c r="B21" s="29">
        <f>+C21+D21+E21+F21+K21+L21</f>
        <v>3786726.71</v>
      </c>
      <c r="C21" s="38">
        <v>593449.55000000005</v>
      </c>
      <c r="D21" s="38">
        <v>2924895.29</v>
      </c>
      <c r="E21" s="38">
        <v>165408.95999999999</v>
      </c>
      <c r="F21" s="29">
        <f t="shared" si="1"/>
        <v>5085.1400000000003</v>
      </c>
      <c r="G21" s="38">
        <v>5085.1400000000003</v>
      </c>
      <c r="H21" s="38">
        <v>0</v>
      </c>
      <c r="I21" s="38">
        <v>0</v>
      </c>
      <c r="J21" s="38">
        <v>0</v>
      </c>
      <c r="K21" s="38">
        <v>97887.77</v>
      </c>
      <c r="L21" s="38">
        <v>0</v>
      </c>
    </row>
    <row r="22" spans="1:12" x14ac:dyDescent="0.2">
      <c r="B22" s="105"/>
      <c r="C22" s="38"/>
      <c r="D22" s="38"/>
      <c r="E22" s="38"/>
      <c r="F22" s="29"/>
      <c r="G22" s="38"/>
      <c r="H22" s="38"/>
      <c r="I22" s="103"/>
      <c r="J22" s="38"/>
      <c r="K22" s="38"/>
      <c r="L22" s="38"/>
    </row>
    <row r="23" spans="1:12" x14ac:dyDescent="0.2">
      <c r="A23" s="30" t="s">
        <v>24</v>
      </c>
      <c r="B23" s="29">
        <f>+C23+D23+E23+F23+K23+L23</f>
        <v>22679665.299999997</v>
      </c>
      <c r="C23" s="38">
        <v>15706202.77</v>
      </c>
      <c r="D23" s="38">
        <v>852353.68</v>
      </c>
      <c r="E23" s="38">
        <v>3235866.42</v>
      </c>
      <c r="F23" s="29">
        <f t="shared" si="1"/>
        <v>27404.81</v>
      </c>
      <c r="G23" s="38">
        <v>4294.2</v>
      </c>
      <c r="H23" s="38">
        <v>0</v>
      </c>
      <c r="I23" s="38">
        <v>0</v>
      </c>
      <c r="J23" s="38">
        <v>23110.61</v>
      </c>
      <c r="K23" s="38">
        <v>2857837.62</v>
      </c>
      <c r="L23" s="38">
        <v>0</v>
      </c>
    </row>
    <row r="24" spans="1:12" x14ac:dyDescent="0.2">
      <c r="A24" s="30" t="s">
        <v>25</v>
      </c>
      <c r="B24" s="29">
        <f>+C24+D24+E24+F24+K24+L24</f>
        <v>4257198.2399999993</v>
      </c>
      <c r="C24" s="38">
        <v>200056.87</v>
      </c>
      <c r="D24" s="38">
        <v>3933118.51</v>
      </c>
      <c r="E24" s="38">
        <v>13339.99</v>
      </c>
      <c r="F24" s="29">
        <f t="shared" si="1"/>
        <v>61672.06</v>
      </c>
      <c r="G24" s="38">
        <v>60954.64</v>
      </c>
      <c r="H24" s="38">
        <v>0</v>
      </c>
      <c r="I24" s="38">
        <v>0</v>
      </c>
      <c r="J24" s="38">
        <v>717.42</v>
      </c>
      <c r="K24" s="38">
        <v>49010.81</v>
      </c>
      <c r="L24" s="38">
        <v>0</v>
      </c>
    </row>
    <row r="25" spans="1:12" x14ac:dyDescent="0.2">
      <c r="A25" s="30" t="s">
        <v>26</v>
      </c>
      <c r="B25" s="29">
        <f>+C25+D25+E25+F25+K25+L25</f>
        <v>32371772.529999997</v>
      </c>
      <c r="C25" s="38">
        <v>6474465.2699999996</v>
      </c>
      <c r="D25" s="38">
        <v>24996784.329999998</v>
      </c>
      <c r="E25" s="38">
        <v>1016564.86</v>
      </c>
      <c r="F25" s="29">
        <f t="shared" si="1"/>
        <v>15269.34</v>
      </c>
      <c r="G25" s="38">
        <v>15269.34</v>
      </c>
      <c r="H25" s="38">
        <v>0</v>
      </c>
      <c r="I25" s="38">
        <v>0</v>
      </c>
      <c r="J25" s="38">
        <v>0</v>
      </c>
      <c r="K25" s="38">
        <v>64893.82</v>
      </c>
      <c r="L25" s="38">
        <v>-196205.09</v>
      </c>
    </row>
    <row r="26" spans="1:12" x14ac:dyDescent="0.2">
      <c r="A26" s="30" t="s">
        <v>27</v>
      </c>
      <c r="B26" s="29">
        <f>+C26+D26+E26+F26+K26+L26</f>
        <v>41407112</v>
      </c>
      <c r="C26" s="38">
        <v>1609746</v>
      </c>
      <c r="D26" s="38">
        <v>39226333</v>
      </c>
      <c r="E26" s="38">
        <v>19992</v>
      </c>
      <c r="F26" s="29">
        <f t="shared" si="1"/>
        <v>551041</v>
      </c>
      <c r="G26" s="38">
        <v>551041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</row>
    <row r="27" spans="1:12" x14ac:dyDescent="0.2">
      <c r="A27" s="30" t="s">
        <v>28</v>
      </c>
      <c r="B27" s="29">
        <f>+C27+D27+E27+F27+K27+L27</f>
        <v>1951783.58</v>
      </c>
      <c r="C27" s="38">
        <v>677262.95</v>
      </c>
      <c r="D27" s="38">
        <v>892352.04</v>
      </c>
      <c r="E27" s="38">
        <v>113455.09</v>
      </c>
      <c r="F27" s="29">
        <f t="shared" si="1"/>
        <v>207893.81</v>
      </c>
      <c r="G27" s="38">
        <v>205088.45</v>
      </c>
      <c r="H27" s="38">
        <v>0</v>
      </c>
      <c r="I27" s="38">
        <v>0</v>
      </c>
      <c r="J27" s="38">
        <v>2805.3599999999997</v>
      </c>
      <c r="K27" s="38">
        <v>60819.69</v>
      </c>
      <c r="L27" s="38">
        <v>0</v>
      </c>
    </row>
    <row r="28" spans="1:12" x14ac:dyDescent="0.2">
      <c r="B28" s="105"/>
      <c r="C28" s="38"/>
      <c r="D28" s="38"/>
      <c r="E28" s="38"/>
      <c r="F28" s="29"/>
      <c r="G28" s="38"/>
      <c r="H28" s="38"/>
      <c r="I28" s="103"/>
      <c r="J28" s="38"/>
      <c r="K28" s="38"/>
      <c r="L28" s="38"/>
    </row>
    <row r="29" spans="1:12" x14ac:dyDescent="0.2">
      <c r="A29" s="36" t="s">
        <v>146</v>
      </c>
      <c r="B29" s="29">
        <f>+C29+D29+E29+F29+K29+L29</f>
        <v>124477674.25</v>
      </c>
      <c r="C29" s="38">
        <v>81571771.150000006</v>
      </c>
      <c r="D29" s="38">
        <v>12935504.049999999</v>
      </c>
      <c r="E29" s="38">
        <v>11571267.859999999</v>
      </c>
      <c r="F29" s="29">
        <f t="shared" si="1"/>
        <v>3149313.09</v>
      </c>
      <c r="G29" s="38">
        <v>58261.99</v>
      </c>
      <c r="H29" s="38">
        <v>0</v>
      </c>
      <c r="I29" s="38">
        <v>0</v>
      </c>
      <c r="J29" s="38">
        <v>3091051.0999999996</v>
      </c>
      <c r="K29" s="38">
        <v>15249818.1</v>
      </c>
      <c r="L29" s="38">
        <v>0</v>
      </c>
    </row>
    <row r="30" spans="1:12" x14ac:dyDescent="0.2">
      <c r="A30" s="30" t="s">
        <v>29</v>
      </c>
      <c r="B30" s="29">
        <f>+C30+D30+E30+F30+K30+L30</f>
        <v>107762798.95999999</v>
      </c>
      <c r="C30" s="38">
        <v>61215837.240000002</v>
      </c>
      <c r="D30" s="38">
        <v>46324494.399999999</v>
      </c>
      <c r="E30" s="38">
        <v>30178.16</v>
      </c>
      <c r="F30" s="29">
        <f t="shared" si="1"/>
        <v>80089.16</v>
      </c>
      <c r="G30" s="38">
        <v>0</v>
      </c>
      <c r="H30" s="38">
        <v>0</v>
      </c>
      <c r="I30" s="38">
        <v>0</v>
      </c>
      <c r="J30" s="38">
        <v>80089.16</v>
      </c>
      <c r="K30" s="38">
        <v>112200</v>
      </c>
      <c r="L30" s="38">
        <v>0</v>
      </c>
    </row>
    <row r="31" spans="1:12" x14ac:dyDescent="0.2">
      <c r="A31" s="30" t="s">
        <v>30</v>
      </c>
      <c r="B31" s="29">
        <f>+C31+D31+E31+F31+K31+L31</f>
        <v>7523183.1699999999</v>
      </c>
      <c r="C31" s="38">
        <v>1651620.84</v>
      </c>
      <c r="D31" s="38">
        <v>5588668.8399999999</v>
      </c>
      <c r="E31" s="38">
        <v>193104.77</v>
      </c>
      <c r="F31" s="29">
        <f t="shared" si="1"/>
        <v>88061.440000000002</v>
      </c>
      <c r="G31" s="38">
        <v>87902.62</v>
      </c>
      <c r="H31" s="38">
        <v>0</v>
      </c>
      <c r="I31" s="38">
        <v>0</v>
      </c>
      <c r="J31" s="38">
        <v>158.82</v>
      </c>
      <c r="K31" s="38">
        <v>1727.28</v>
      </c>
      <c r="L31" s="38">
        <v>0</v>
      </c>
    </row>
    <row r="32" spans="1:12" x14ac:dyDescent="0.2">
      <c r="A32" s="30" t="s">
        <v>31</v>
      </c>
      <c r="B32" s="29">
        <f>+C32+D32+E32+F32+K32+L32</f>
        <v>17184867.399999999</v>
      </c>
      <c r="C32" s="38">
        <v>1330095.46</v>
      </c>
      <c r="D32" s="38">
        <v>14271561.369999999</v>
      </c>
      <c r="E32" s="38">
        <v>186408.95</v>
      </c>
      <c r="F32" s="29">
        <f t="shared" si="1"/>
        <v>1223950.1199999999</v>
      </c>
      <c r="G32" s="38">
        <v>1205237.0699999998</v>
      </c>
      <c r="H32" s="38">
        <v>0</v>
      </c>
      <c r="I32" s="38">
        <v>0</v>
      </c>
      <c r="J32" s="38">
        <v>18713.05</v>
      </c>
      <c r="K32" s="38">
        <v>172851.5</v>
      </c>
      <c r="L32" s="38">
        <v>0</v>
      </c>
    </row>
    <row r="33" spans="1:12" x14ac:dyDescent="0.2">
      <c r="A33" s="30" t="s">
        <v>32</v>
      </c>
      <c r="B33" s="29">
        <f>+C33+D33+E33+F33+K33+L33</f>
        <v>3114058.13</v>
      </c>
      <c r="C33" s="38">
        <v>144446.13</v>
      </c>
      <c r="D33" s="38">
        <v>2692687.65</v>
      </c>
      <c r="E33" s="38">
        <v>30176.720000000001</v>
      </c>
      <c r="F33" s="29">
        <f t="shared" si="1"/>
        <v>201504.3</v>
      </c>
      <c r="G33" s="38">
        <v>77573.399999999994</v>
      </c>
      <c r="H33" s="38">
        <v>0</v>
      </c>
      <c r="I33" s="38">
        <v>0</v>
      </c>
      <c r="J33" s="38">
        <v>123930.9</v>
      </c>
      <c r="K33" s="38">
        <v>45243.33</v>
      </c>
      <c r="L33" s="38">
        <v>0</v>
      </c>
    </row>
    <row r="34" spans="1:12" x14ac:dyDescent="0.2">
      <c r="B34" s="105"/>
      <c r="C34" s="38"/>
      <c r="D34" s="38"/>
      <c r="E34" s="38"/>
      <c r="F34" s="29"/>
      <c r="G34" s="38"/>
      <c r="H34" s="38"/>
      <c r="I34" s="103"/>
      <c r="J34" s="38"/>
      <c r="K34" s="38"/>
      <c r="L34" s="38"/>
    </row>
    <row r="35" spans="1:12" x14ac:dyDescent="0.2">
      <c r="A35" s="30" t="s">
        <v>33</v>
      </c>
      <c r="B35" s="29">
        <f>+C35+D35+E35+F35+K35+L35</f>
        <v>2677578.08</v>
      </c>
      <c r="C35" s="38">
        <v>1482194.71</v>
      </c>
      <c r="D35" s="38">
        <v>288939.17000000004</v>
      </c>
      <c r="E35" s="38">
        <v>513356</v>
      </c>
      <c r="F35" s="29">
        <f t="shared" si="1"/>
        <v>41031.43</v>
      </c>
      <c r="G35" s="38">
        <v>41031.43</v>
      </c>
      <c r="H35" s="38">
        <v>0</v>
      </c>
      <c r="I35" s="38">
        <v>0</v>
      </c>
      <c r="J35" s="38">
        <v>0</v>
      </c>
      <c r="K35" s="38">
        <v>352056.77</v>
      </c>
      <c r="L35" s="38">
        <v>0</v>
      </c>
    </row>
    <row r="36" spans="1:12" x14ac:dyDescent="0.2">
      <c r="A36" s="30" t="s">
        <v>34</v>
      </c>
      <c r="B36" s="29">
        <f>+C36+D36+E36+F36+K36+L36</f>
        <v>12583559.780000001</v>
      </c>
      <c r="C36" s="38">
        <v>6201741.9300000006</v>
      </c>
      <c r="D36" s="38">
        <v>3055899.02</v>
      </c>
      <c r="E36" s="38">
        <v>643489.41</v>
      </c>
      <c r="F36" s="29">
        <f t="shared" si="1"/>
        <v>1135813.68</v>
      </c>
      <c r="G36" s="38">
        <v>113508.37</v>
      </c>
      <c r="H36" s="38">
        <v>809404.08</v>
      </c>
      <c r="I36" s="38">
        <v>0</v>
      </c>
      <c r="J36" s="38">
        <v>212901.23</v>
      </c>
      <c r="K36" s="38">
        <v>1546615.74</v>
      </c>
      <c r="L36" s="38">
        <v>0</v>
      </c>
    </row>
    <row r="37" spans="1:12" x14ac:dyDescent="0.2">
      <c r="A37" s="30" t="s">
        <v>35</v>
      </c>
      <c r="B37" s="29">
        <f>+C37+D37+E37+F37+K37+L37</f>
        <v>9119988.6100000013</v>
      </c>
      <c r="C37" s="38">
        <v>1268826</v>
      </c>
      <c r="D37" s="38">
        <v>7141252.5300000003</v>
      </c>
      <c r="E37" s="38">
        <v>197663.98</v>
      </c>
      <c r="F37" s="29">
        <f t="shared" si="1"/>
        <v>153882.08000000002</v>
      </c>
      <c r="G37" s="38">
        <v>151371.88</v>
      </c>
      <c r="H37" s="38">
        <v>0</v>
      </c>
      <c r="I37" s="38">
        <v>0</v>
      </c>
      <c r="J37" s="38">
        <v>2510.1999999999998</v>
      </c>
      <c r="K37" s="38">
        <v>358364.02</v>
      </c>
      <c r="L37" s="38">
        <v>0</v>
      </c>
    </row>
    <row r="38" spans="1:12" x14ac:dyDescent="0.2">
      <c r="A38" s="32" t="s">
        <v>36</v>
      </c>
      <c r="B38" s="33">
        <f>+C38+D38+E38+F38+K38+L38</f>
        <v>7104333.6500000004</v>
      </c>
      <c r="C38" s="33">
        <v>363207.6</v>
      </c>
      <c r="D38" s="33">
        <v>6599498.75</v>
      </c>
      <c r="E38" s="33">
        <v>4750.6499999999996</v>
      </c>
      <c r="F38" s="33">
        <f t="shared" si="1"/>
        <v>116952.45999999999</v>
      </c>
      <c r="G38" s="33">
        <v>103321.12</v>
      </c>
      <c r="H38" s="33">
        <v>0</v>
      </c>
      <c r="I38" s="33">
        <v>0</v>
      </c>
      <c r="J38" s="33">
        <v>13631.34</v>
      </c>
      <c r="K38" s="33">
        <v>19924.189999999999</v>
      </c>
      <c r="L38" s="33">
        <v>0</v>
      </c>
    </row>
    <row r="39" spans="1:12" x14ac:dyDescent="0.2">
      <c r="C39" s="29"/>
      <c r="D39" s="29"/>
      <c r="E39" s="29"/>
      <c r="F39" s="29"/>
      <c r="G39" s="29"/>
      <c r="H39" s="29"/>
      <c r="I39" s="29"/>
      <c r="J39" s="29"/>
      <c r="K39" s="38"/>
      <c r="L39" s="29"/>
    </row>
    <row r="40" spans="1:12" x14ac:dyDescent="0.2"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s="156" customFormat="1" x14ac:dyDescent="0.2">
      <c r="A41" s="144"/>
      <c r="B41" s="189"/>
      <c r="C41" s="157"/>
      <c r="D41" s="157"/>
      <c r="E41" s="157"/>
      <c r="F41" s="157"/>
      <c r="G41" s="157"/>
      <c r="H41" s="189"/>
      <c r="J41" s="157"/>
      <c r="L41" s="157"/>
    </row>
    <row r="42" spans="1:12" s="156" customFormat="1" x14ac:dyDescent="0.2">
      <c r="A42" s="144"/>
      <c r="B42" s="189"/>
      <c r="C42" s="157"/>
      <c r="D42" s="157"/>
      <c r="E42" s="157"/>
      <c r="F42" s="157"/>
      <c r="G42" s="157"/>
      <c r="H42" s="189"/>
      <c r="J42" s="157"/>
      <c r="L42" s="157"/>
    </row>
    <row r="43" spans="1:12" s="156" customFormat="1" x14ac:dyDescent="0.2">
      <c r="A43" s="144"/>
      <c r="B43" s="189"/>
      <c r="C43" s="189"/>
      <c r="D43" s="189"/>
      <c r="E43" s="189"/>
      <c r="F43" s="189"/>
      <c r="G43" s="189"/>
      <c r="H43" s="189"/>
      <c r="I43" s="189"/>
      <c r="J43" s="189"/>
      <c r="L43" s="189"/>
    </row>
    <row r="44" spans="1:12" s="156" customFormat="1" x14ac:dyDescent="0.2">
      <c r="A44" s="144"/>
      <c r="B44" s="189"/>
      <c r="C44" s="189"/>
      <c r="D44" s="189"/>
      <c r="E44" s="189"/>
      <c r="F44" s="189"/>
      <c r="G44" s="189"/>
      <c r="H44" s="189"/>
      <c r="J44" s="189"/>
      <c r="L44" s="189"/>
    </row>
    <row r="45" spans="1:12" s="156" customFormat="1" x14ac:dyDescent="0.2">
      <c r="A45" s="144"/>
      <c r="B45" s="189"/>
      <c r="C45" s="189"/>
      <c r="D45" s="189"/>
      <c r="E45" s="189"/>
      <c r="F45" s="189"/>
      <c r="G45" s="189"/>
      <c r="H45" s="189"/>
      <c r="L45" s="189"/>
    </row>
    <row r="46" spans="1:12" s="156" customFormat="1" x14ac:dyDescent="0.2">
      <c r="A46" s="144"/>
      <c r="B46" s="189"/>
      <c r="C46" s="189"/>
      <c r="D46" s="189"/>
      <c r="E46" s="189"/>
      <c r="F46" s="189"/>
      <c r="G46" s="189"/>
      <c r="H46" s="189"/>
      <c r="L46" s="189"/>
    </row>
    <row r="47" spans="1:12" s="156" customFormat="1" x14ac:dyDescent="0.2">
      <c r="A47" s="144"/>
      <c r="B47" s="189"/>
      <c r="C47" s="189"/>
      <c r="D47" s="189"/>
      <c r="E47" s="189"/>
      <c r="F47" s="189"/>
      <c r="G47" s="189"/>
      <c r="H47" s="189"/>
      <c r="J47" s="189"/>
      <c r="L47" s="189"/>
    </row>
    <row r="48" spans="1:12" s="156" customFormat="1" x14ac:dyDescent="0.2">
      <c r="A48" s="144"/>
      <c r="B48" s="189"/>
      <c r="C48" s="189"/>
      <c r="D48" s="189"/>
      <c r="E48" s="189"/>
      <c r="F48" s="189"/>
      <c r="G48" s="189"/>
      <c r="H48" s="189"/>
      <c r="J48" s="189"/>
      <c r="L48" s="189"/>
    </row>
    <row r="49" spans="1:12" s="156" customFormat="1" x14ac:dyDescent="0.2">
      <c r="A49" s="144"/>
      <c r="B49" s="189"/>
      <c r="C49" s="189"/>
      <c r="D49" s="189"/>
      <c r="E49" s="189"/>
      <c r="F49" s="189"/>
      <c r="G49" s="189"/>
      <c r="H49" s="189"/>
      <c r="J49" s="189"/>
      <c r="L49" s="189"/>
    </row>
    <row r="50" spans="1:12" s="156" customFormat="1" x14ac:dyDescent="0.2">
      <c r="A50" s="144"/>
      <c r="B50" s="189"/>
      <c r="C50" s="189"/>
      <c r="D50" s="189"/>
      <c r="E50" s="189"/>
      <c r="F50" s="189"/>
      <c r="G50" s="189"/>
      <c r="H50" s="189"/>
      <c r="J50" s="189"/>
      <c r="L50" s="189"/>
    </row>
    <row r="51" spans="1:12" s="156" customFormat="1" x14ac:dyDescent="0.2">
      <c r="A51" s="144"/>
      <c r="B51" s="189"/>
      <c r="C51" s="157"/>
      <c r="D51" s="157"/>
      <c r="E51" s="157"/>
      <c r="F51" s="157"/>
      <c r="G51" s="157"/>
      <c r="H51" s="189"/>
      <c r="J51" s="157"/>
      <c r="L51" s="157"/>
    </row>
    <row r="52" spans="1:12" s="156" customFormat="1" x14ac:dyDescent="0.2">
      <c r="A52" s="144"/>
      <c r="B52" s="189"/>
      <c r="C52" s="157"/>
      <c r="D52" s="157"/>
      <c r="E52" s="157"/>
      <c r="F52" s="157"/>
      <c r="G52" s="157"/>
      <c r="H52" s="189"/>
      <c r="J52" s="157"/>
      <c r="L52" s="157"/>
    </row>
    <row r="53" spans="1:12" s="156" customFormat="1" x14ac:dyDescent="0.2">
      <c r="A53" s="144"/>
      <c r="B53" s="189"/>
      <c r="C53" s="157"/>
      <c r="D53" s="157"/>
      <c r="E53" s="157"/>
      <c r="F53" s="157"/>
      <c r="G53" s="157"/>
      <c r="H53" s="189"/>
      <c r="J53" s="157"/>
      <c r="L53" s="157"/>
    </row>
    <row r="54" spans="1:12" s="156" customFormat="1" x14ac:dyDescent="0.2">
      <c r="A54" s="144"/>
      <c r="B54" s="189"/>
      <c r="C54" s="157"/>
      <c r="D54" s="157"/>
      <c r="E54" s="157"/>
      <c r="F54" s="157"/>
      <c r="G54" s="157"/>
      <c r="H54" s="189"/>
      <c r="J54" s="157"/>
      <c r="L54" s="157"/>
    </row>
    <row r="55" spans="1:12" s="156" customFormat="1" x14ac:dyDescent="0.2">
      <c r="A55" s="144"/>
      <c r="B55" s="189"/>
      <c r="C55" s="157"/>
      <c r="D55" s="157"/>
      <c r="E55" s="157"/>
      <c r="F55" s="157"/>
      <c r="G55" s="157"/>
      <c r="H55" s="189"/>
      <c r="J55" s="157"/>
      <c r="L55" s="157"/>
    </row>
    <row r="56" spans="1:12" s="156" customFormat="1" x14ac:dyDescent="0.2">
      <c r="A56" s="144"/>
      <c r="B56" s="189"/>
      <c r="C56" s="157"/>
      <c r="D56" s="157"/>
      <c r="E56" s="157"/>
      <c r="F56" s="157"/>
      <c r="G56" s="157"/>
      <c r="H56" s="189"/>
      <c r="J56" s="157"/>
      <c r="L56" s="157"/>
    </row>
    <row r="57" spans="1:12" s="156" customFormat="1" x14ac:dyDescent="0.2">
      <c r="A57" s="144"/>
      <c r="B57" s="189"/>
      <c r="C57" s="157"/>
      <c r="D57" s="157"/>
      <c r="E57" s="157"/>
      <c r="F57" s="157"/>
      <c r="G57" s="157"/>
      <c r="H57" s="189"/>
      <c r="J57" s="157"/>
      <c r="L57" s="157"/>
    </row>
    <row r="58" spans="1:12" s="156" customFormat="1" x14ac:dyDescent="0.2">
      <c r="A58" s="144"/>
      <c r="B58" s="189"/>
      <c r="C58" s="157"/>
      <c r="D58" s="157"/>
      <c r="E58" s="157"/>
      <c r="F58" s="157"/>
      <c r="G58" s="157"/>
      <c r="H58" s="189"/>
      <c r="J58" s="157" t="s">
        <v>272</v>
      </c>
      <c r="L58" s="157"/>
    </row>
    <row r="59" spans="1:12" s="156" customFormat="1" x14ac:dyDescent="0.2">
      <c r="A59" s="144"/>
      <c r="B59" s="189"/>
      <c r="C59" s="157"/>
      <c r="D59" s="157"/>
      <c r="E59" s="157"/>
      <c r="F59" s="157"/>
      <c r="G59" s="157"/>
      <c r="H59" s="189"/>
      <c r="J59" s="157"/>
      <c r="L59" s="157"/>
    </row>
    <row r="60" spans="1:12" s="156" customFormat="1" x14ac:dyDescent="0.2">
      <c r="A60" s="144"/>
      <c r="B60" s="189"/>
      <c r="C60" s="157"/>
      <c r="D60" s="157"/>
      <c r="E60" s="157"/>
      <c r="F60" s="157"/>
      <c r="G60" s="157"/>
      <c r="H60" s="189"/>
      <c r="J60" s="157"/>
      <c r="L60" s="157"/>
    </row>
    <row r="61" spans="1:12" s="156" customFormat="1" x14ac:dyDescent="0.2">
      <c r="A61" s="144"/>
      <c r="B61" s="189"/>
      <c r="C61" s="157"/>
      <c r="D61" s="157"/>
      <c r="E61" s="157"/>
      <c r="F61" s="157"/>
      <c r="G61" s="157"/>
      <c r="H61" s="189"/>
      <c r="J61" s="157"/>
      <c r="L61" s="157"/>
    </row>
    <row r="62" spans="1:12" s="156" customFormat="1" x14ac:dyDescent="0.2">
      <c r="A62" s="144"/>
      <c r="B62" s="189"/>
      <c r="C62" s="157"/>
      <c r="D62" s="157"/>
      <c r="E62" s="157"/>
      <c r="F62" s="157"/>
      <c r="G62" s="157"/>
      <c r="H62" s="189"/>
      <c r="J62" s="157"/>
      <c r="L62" s="157"/>
    </row>
    <row r="63" spans="1:12" s="156" customFormat="1" x14ac:dyDescent="0.2">
      <c r="A63" s="144"/>
      <c r="B63" s="189"/>
      <c r="C63" s="157"/>
      <c r="D63" s="157"/>
      <c r="E63" s="157"/>
      <c r="F63" s="157"/>
      <c r="G63" s="157"/>
      <c r="H63" s="189"/>
      <c r="J63" s="157"/>
      <c r="L63" s="157"/>
    </row>
    <row r="64" spans="1:12" s="156" customFormat="1" x14ac:dyDescent="0.2">
      <c r="A64" s="144"/>
      <c r="B64" s="189"/>
      <c r="C64" s="157"/>
      <c r="D64" s="157"/>
      <c r="E64" s="157"/>
      <c r="F64" s="157"/>
      <c r="G64" s="157"/>
      <c r="H64" s="189"/>
      <c r="J64" s="157"/>
      <c r="L64" s="157"/>
    </row>
    <row r="65" spans="1:12" s="156" customFormat="1" x14ac:dyDescent="0.2">
      <c r="A65" s="144"/>
      <c r="B65" s="189"/>
      <c r="C65" s="189"/>
      <c r="D65" s="189"/>
      <c r="E65" s="189"/>
      <c r="F65" s="189"/>
      <c r="G65" s="189"/>
      <c r="H65" s="189"/>
      <c r="J65" s="189"/>
      <c r="L65" s="189"/>
    </row>
    <row r="66" spans="1:12" s="156" customFormat="1" x14ac:dyDescent="0.2">
      <c r="A66" s="144"/>
      <c r="B66" s="189"/>
      <c r="C66" s="189"/>
      <c r="D66" s="189"/>
      <c r="E66" s="189"/>
      <c r="F66" s="189"/>
      <c r="G66" s="189"/>
      <c r="H66" s="189"/>
      <c r="J66" s="189"/>
      <c r="L66" s="189"/>
    </row>
    <row r="67" spans="1:12" s="156" customFormat="1" x14ac:dyDescent="0.2">
      <c r="A67" s="144"/>
      <c r="B67" s="189"/>
      <c r="C67" s="189"/>
      <c r="D67" s="189"/>
      <c r="E67" s="189"/>
      <c r="F67" s="189"/>
      <c r="G67" s="189"/>
      <c r="H67" s="189"/>
      <c r="J67" s="189"/>
      <c r="L67" s="189"/>
    </row>
    <row r="68" spans="1:12" s="156" customFormat="1" x14ac:dyDescent="0.2">
      <c r="A68" s="144"/>
      <c r="B68" s="189"/>
      <c r="C68" s="189"/>
      <c r="D68" s="189"/>
      <c r="E68" s="189"/>
      <c r="F68" s="189"/>
      <c r="G68" s="189"/>
      <c r="H68" s="189"/>
      <c r="J68" s="189"/>
      <c r="L68" s="189"/>
    </row>
    <row r="69" spans="1:12" s="156" customFormat="1" x14ac:dyDescent="0.2">
      <c r="A69" s="144"/>
      <c r="B69" s="189"/>
      <c r="C69" s="189"/>
      <c r="D69" s="189"/>
      <c r="E69" s="189"/>
      <c r="F69" s="189"/>
      <c r="G69" s="189"/>
      <c r="H69" s="189"/>
      <c r="J69" s="189"/>
      <c r="L69" s="189"/>
    </row>
    <row r="70" spans="1:12" s="156" customFormat="1" x14ac:dyDescent="0.2">
      <c r="A70" s="144"/>
      <c r="B70" s="189"/>
      <c r="C70" s="189"/>
      <c r="D70" s="189"/>
      <c r="E70" s="189"/>
      <c r="F70" s="189"/>
      <c r="G70" s="189"/>
      <c r="H70" s="189"/>
      <c r="J70" s="189"/>
      <c r="L70" s="189"/>
    </row>
    <row r="71" spans="1:12" s="156" customFormat="1" x14ac:dyDescent="0.2">
      <c r="A71" s="144"/>
      <c r="B71" s="189"/>
      <c r="C71" s="189"/>
      <c r="D71" s="189"/>
      <c r="E71" s="189"/>
      <c r="F71" s="189"/>
      <c r="G71" s="189"/>
      <c r="H71" s="189"/>
      <c r="J71" s="189"/>
      <c r="L71" s="189"/>
    </row>
    <row r="72" spans="1:12" s="156" customFormat="1" x14ac:dyDescent="0.2">
      <c r="A72" s="144"/>
      <c r="B72" s="189"/>
      <c r="C72" s="189"/>
      <c r="D72" s="189"/>
      <c r="E72" s="189"/>
      <c r="F72" s="189"/>
      <c r="G72" s="189"/>
      <c r="H72" s="189"/>
      <c r="J72" s="189"/>
      <c r="L72" s="189"/>
    </row>
    <row r="74" spans="1:12" s="156" customFormat="1" x14ac:dyDescent="0.2">
      <c r="A74" s="144"/>
      <c r="B74" s="189"/>
      <c r="C74" s="189"/>
      <c r="D74" s="189"/>
      <c r="E74" s="189"/>
      <c r="F74" s="189"/>
      <c r="G74" s="189"/>
      <c r="H74" s="189"/>
      <c r="I74" s="189"/>
      <c r="J74" s="189"/>
      <c r="L74" s="189"/>
    </row>
    <row r="75" spans="1:12" s="156" customFormat="1" x14ac:dyDescent="0.2">
      <c r="A75" s="144"/>
      <c r="B75" s="189"/>
      <c r="C75" s="189"/>
      <c r="D75" s="189"/>
      <c r="E75" s="189"/>
      <c r="F75" s="189"/>
      <c r="G75" s="189"/>
      <c r="H75" s="189"/>
      <c r="I75" s="189"/>
      <c r="J75" s="189"/>
      <c r="L75" s="189"/>
    </row>
    <row r="76" spans="1:12" s="156" customFormat="1" x14ac:dyDescent="0.2">
      <c r="A76" s="144"/>
      <c r="B76" s="189"/>
      <c r="C76" s="189"/>
      <c r="D76" s="189"/>
      <c r="E76" s="189"/>
      <c r="F76" s="189"/>
      <c r="G76" s="189"/>
      <c r="H76" s="189"/>
      <c r="I76" s="189"/>
      <c r="J76" s="189"/>
      <c r="L76" s="189"/>
    </row>
    <row r="77" spans="1:12" s="156" customFormat="1" x14ac:dyDescent="0.2">
      <c r="A77" s="144"/>
      <c r="B77" s="189"/>
      <c r="C77" s="189"/>
      <c r="D77" s="189"/>
      <c r="E77" s="189"/>
      <c r="F77" s="189"/>
      <c r="G77" s="189"/>
      <c r="H77" s="189"/>
      <c r="I77" s="189"/>
      <c r="J77" s="189"/>
      <c r="L77" s="189"/>
    </row>
    <row r="78" spans="1:12" x14ac:dyDescent="0.2">
      <c r="B78" s="189"/>
      <c r="C78" s="189"/>
      <c r="D78" s="189"/>
      <c r="E78" s="189"/>
      <c r="F78" s="189"/>
      <c r="G78" s="189"/>
    </row>
    <row r="79" spans="1:12" s="156" customFormat="1" x14ac:dyDescent="0.2">
      <c r="A79" s="144"/>
      <c r="B79" s="4"/>
      <c r="C79" s="4"/>
      <c r="D79" s="4"/>
      <c r="E79" s="4"/>
      <c r="F79" s="4"/>
      <c r="G79" s="4"/>
      <c r="H79" s="189"/>
      <c r="I79" s="189"/>
      <c r="J79" s="189"/>
      <c r="K79" s="189"/>
      <c r="L79" s="189"/>
    </row>
    <row r="80" spans="1:12" s="156" customFormat="1" x14ac:dyDescent="0.2">
      <c r="A80" s="144"/>
      <c r="B80" s="189"/>
      <c r="C80" s="189"/>
      <c r="D80" s="189"/>
      <c r="E80" s="189"/>
      <c r="F80" s="189"/>
      <c r="G80" s="4"/>
      <c r="H80" s="189"/>
      <c r="I80" s="189"/>
      <c r="J80" s="189"/>
      <c r="K80" s="189"/>
      <c r="L80" s="189"/>
    </row>
    <row r="81" spans="1:12" s="156" customFormat="1" x14ac:dyDescent="0.2">
      <c r="A81" s="144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</row>
    <row r="82" spans="1:12" s="156" customFormat="1" x14ac:dyDescent="0.2">
      <c r="A82" s="144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</row>
    <row r="83" spans="1:12" x14ac:dyDescent="0.2">
      <c r="B83" s="189"/>
      <c r="C83" s="189"/>
      <c r="D83" s="189"/>
      <c r="E83" s="189"/>
      <c r="F83" s="189"/>
      <c r="G83" s="189"/>
    </row>
    <row r="84" spans="1:12" s="156" customFormat="1" x14ac:dyDescent="0.2">
      <c r="A84" s="144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</row>
    <row r="85" spans="1:12" s="156" customFormat="1" x14ac:dyDescent="0.2">
      <c r="A85" s="144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</row>
    <row r="86" spans="1:12" s="156" customFormat="1" x14ac:dyDescent="0.2">
      <c r="A86" s="144"/>
      <c r="B86" s="4"/>
      <c r="C86" s="4"/>
      <c r="D86" s="4"/>
      <c r="E86" s="4"/>
      <c r="F86" s="4"/>
      <c r="G86" s="4"/>
      <c r="H86" s="189"/>
      <c r="I86" s="189"/>
      <c r="J86" s="189"/>
      <c r="K86" s="189"/>
      <c r="L86" s="189"/>
    </row>
    <row r="87" spans="1:12" s="156" customFormat="1" x14ac:dyDescent="0.2">
      <c r="A87" s="144"/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</row>
    <row r="88" spans="1:12" s="156" customFormat="1" x14ac:dyDescent="0.2">
      <c r="A88" s="144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</row>
    <row r="89" spans="1:12" s="156" customFormat="1" x14ac:dyDescent="0.2">
      <c r="A89" s="144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</row>
    <row r="90" spans="1:12" s="156" customFormat="1" x14ac:dyDescent="0.2">
      <c r="A90" s="144"/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</row>
    <row r="91" spans="1:12" s="156" customFormat="1" x14ac:dyDescent="0.2">
      <c r="A91" s="144"/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</row>
    <row r="92" spans="1:12" s="156" customFormat="1" x14ac:dyDescent="0.2">
      <c r="A92" s="144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</row>
    <row r="93" spans="1:12" s="156" customFormat="1" x14ac:dyDescent="0.2">
      <c r="A93" s="144"/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</row>
    <row r="94" spans="1:12" s="156" customFormat="1" x14ac:dyDescent="0.2">
      <c r="A94" s="144"/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</row>
    <row r="95" spans="1:12" s="156" customFormat="1" x14ac:dyDescent="0.2">
      <c r="A95" s="144"/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</row>
    <row r="96" spans="1:12" s="156" customFormat="1" x14ac:dyDescent="0.2">
      <c r="A96" s="144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</row>
    <row r="97" spans="1:12" s="156" customFormat="1" x14ac:dyDescent="0.2">
      <c r="A97" s="144"/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</row>
    <row r="98" spans="1:12" s="156" customFormat="1" x14ac:dyDescent="0.2">
      <c r="A98" s="144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</row>
    <row r="99" spans="1:12" s="156" customFormat="1" x14ac:dyDescent="0.2">
      <c r="A99" s="144"/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</row>
    <row r="100" spans="1:12" s="156" customFormat="1" x14ac:dyDescent="0.2">
      <c r="A100" s="144"/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</row>
    <row r="101" spans="1:12" s="156" customFormat="1" x14ac:dyDescent="0.2">
      <c r="A101" s="144"/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</row>
    <row r="102" spans="1:12" s="156" customFormat="1" x14ac:dyDescent="0.2">
      <c r="A102" s="144"/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</row>
    <row r="103" spans="1:12" s="156" customFormat="1" x14ac:dyDescent="0.2">
      <c r="A103" s="144"/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</row>
    <row r="104" spans="1:12" s="156" customFormat="1" x14ac:dyDescent="0.2">
      <c r="A104" s="144"/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</row>
    <row r="105" spans="1:12" s="156" customFormat="1" x14ac:dyDescent="0.2">
      <c r="A105" s="144"/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</row>
    <row r="106" spans="1:12" s="156" customFormat="1" x14ac:dyDescent="0.2">
      <c r="A106" s="144"/>
      <c r="G106" s="189"/>
      <c r="H106" s="189"/>
      <c r="I106" s="189"/>
      <c r="J106" s="189"/>
      <c r="K106" s="189"/>
      <c r="L106" s="189"/>
    </row>
    <row r="107" spans="1:12" s="156" customFormat="1" x14ac:dyDescent="0.2">
      <c r="A107" s="144"/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</row>
    <row r="108" spans="1:12" s="156" customFormat="1" x14ac:dyDescent="0.2">
      <c r="A108" s="144"/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</row>
    <row r="109" spans="1:12" s="156" customFormat="1" x14ac:dyDescent="0.2">
      <c r="A109" s="144"/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</row>
    <row r="110" spans="1:12" s="156" customFormat="1" x14ac:dyDescent="0.2">
      <c r="A110" s="144"/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</row>
    <row r="111" spans="1:12" s="156" customFormat="1" x14ac:dyDescent="0.2">
      <c r="A111" s="144"/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</row>
    <row r="112" spans="1:12" s="156" customFormat="1" x14ac:dyDescent="0.2">
      <c r="A112" s="144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</row>
    <row r="113" spans="1:12" s="156" customFormat="1" x14ac:dyDescent="0.2">
      <c r="A113" s="144"/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</row>
    <row r="114" spans="1:12" s="156" customFormat="1" x14ac:dyDescent="0.2">
      <c r="A114" s="144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</row>
    <row r="115" spans="1:12" s="156" customFormat="1" x14ac:dyDescent="0.2">
      <c r="A115" s="144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</row>
    <row r="116" spans="1:12" s="156" customFormat="1" x14ac:dyDescent="0.2">
      <c r="A116" s="144"/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</row>
    <row r="117" spans="1:12" s="156" customFormat="1" x14ac:dyDescent="0.2">
      <c r="A117" s="144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</row>
    <row r="118" spans="1:12" s="156" customFormat="1" x14ac:dyDescent="0.2">
      <c r="A118" s="144"/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</row>
    <row r="119" spans="1:12" s="156" customFormat="1" x14ac:dyDescent="0.2">
      <c r="A119" s="144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</row>
    <row r="120" spans="1:12" s="156" customFormat="1" x14ac:dyDescent="0.2">
      <c r="A120" s="144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</row>
    <row r="121" spans="1:12" s="156" customFormat="1" x14ac:dyDescent="0.2">
      <c r="A121" s="144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</row>
    <row r="122" spans="1:12" s="156" customFormat="1" x14ac:dyDescent="0.2">
      <c r="A122" s="144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</row>
    <row r="123" spans="1:12" s="156" customFormat="1" x14ac:dyDescent="0.2">
      <c r="A123" s="144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</row>
    <row r="124" spans="1:12" s="156" customFormat="1" x14ac:dyDescent="0.2">
      <c r="A124" s="144"/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</row>
    <row r="125" spans="1:12" s="156" customFormat="1" x14ac:dyDescent="0.2">
      <c r="A125" s="144"/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</row>
    <row r="126" spans="1:12" s="156" customFormat="1" x14ac:dyDescent="0.2">
      <c r="A126" s="144"/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</row>
    <row r="127" spans="1:12" s="156" customFormat="1" x14ac:dyDescent="0.2">
      <c r="A127" s="144"/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</row>
    <row r="128" spans="1:12" s="156" customFormat="1" x14ac:dyDescent="0.2">
      <c r="A128" s="144"/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</row>
    <row r="129" spans="1:12" s="156" customFormat="1" x14ac:dyDescent="0.2">
      <c r="A129" s="144"/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</row>
    <row r="130" spans="1:12" s="156" customFormat="1" x14ac:dyDescent="0.2">
      <c r="A130" s="144"/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</row>
    <row r="131" spans="1:12" s="156" customFormat="1" x14ac:dyDescent="0.2">
      <c r="A131" s="144"/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</row>
    <row r="132" spans="1:12" s="156" customFormat="1" x14ac:dyDescent="0.2">
      <c r="A132" s="144"/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</row>
    <row r="133" spans="1:12" s="156" customFormat="1" x14ac:dyDescent="0.2">
      <c r="A133" s="144"/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</row>
    <row r="134" spans="1:12" s="156" customFormat="1" x14ac:dyDescent="0.2">
      <c r="A134" s="144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</row>
    <row r="135" spans="1:12" s="156" customFormat="1" x14ac:dyDescent="0.2">
      <c r="A135" s="144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</row>
    <row r="136" spans="1:12" s="156" customFormat="1" x14ac:dyDescent="0.2">
      <c r="A136" s="144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</row>
    <row r="137" spans="1:12" s="156" customFormat="1" x14ac:dyDescent="0.2">
      <c r="A137" s="144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</row>
    <row r="138" spans="1:12" s="156" customFormat="1" x14ac:dyDescent="0.2">
      <c r="A138" s="144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</row>
    <row r="139" spans="1:12" s="156" customFormat="1" x14ac:dyDescent="0.2">
      <c r="A139" s="144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</row>
    <row r="140" spans="1:12" s="156" customFormat="1" x14ac:dyDescent="0.2">
      <c r="A140" s="144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</row>
    <row r="141" spans="1:12" s="156" customFormat="1" x14ac:dyDescent="0.2">
      <c r="A141" s="144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</row>
    <row r="142" spans="1:12" s="156" customFormat="1" x14ac:dyDescent="0.2">
      <c r="A142" s="14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</row>
    <row r="143" spans="1:12" s="156" customFormat="1" x14ac:dyDescent="0.2">
      <c r="A143" s="144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</row>
    <row r="144" spans="1:12" s="156" customFormat="1" x14ac:dyDescent="0.2">
      <c r="A144" s="144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</row>
    <row r="145" spans="1:12" s="156" customFormat="1" x14ac:dyDescent="0.2">
      <c r="A145" s="144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</row>
    <row r="146" spans="1:12" s="156" customFormat="1" x14ac:dyDescent="0.2">
      <c r="A146" s="144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</row>
    <row r="147" spans="1:12" s="156" customFormat="1" x14ac:dyDescent="0.2">
      <c r="A147" s="144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</row>
    <row r="148" spans="1:12" s="156" customFormat="1" x14ac:dyDescent="0.2">
      <c r="A148" s="144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</row>
    <row r="149" spans="1:12" s="156" customFormat="1" x14ac:dyDescent="0.2">
      <c r="A149" s="144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</row>
    <row r="150" spans="1:12" s="156" customFormat="1" x14ac:dyDescent="0.2">
      <c r="A150" s="144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</row>
    <row r="151" spans="1:12" s="156" customFormat="1" x14ac:dyDescent="0.2">
      <c r="A151" s="144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</row>
    <row r="152" spans="1:12" s="156" customFormat="1" x14ac:dyDescent="0.2">
      <c r="A152" s="144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</row>
    <row r="153" spans="1:12" s="156" customFormat="1" x14ac:dyDescent="0.2">
      <c r="A153" s="144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</row>
    <row r="154" spans="1:12" s="156" customFormat="1" x14ac:dyDescent="0.2">
      <c r="A154" s="144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</row>
    <row r="155" spans="1:12" s="156" customFormat="1" x14ac:dyDescent="0.2">
      <c r="A155" s="144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</row>
    <row r="156" spans="1:12" s="156" customFormat="1" x14ac:dyDescent="0.2">
      <c r="A156" s="144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</row>
    <row r="157" spans="1:12" s="156" customFormat="1" x14ac:dyDescent="0.2">
      <c r="A157" s="144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</row>
    <row r="158" spans="1:12" s="156" customFormat="1" x14ac:dyDescent="0.2">
      <c r="A158" s="144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</row>
    <row r="159" spans="1:12" s="156" customFormat="1" x14ac:dyDescent="0.2">
      <c r="A159" s="144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</row>
    <row r="160" spans="1:12" s="156" customFormat="1" x14ac:dyDescent="0.2">
      <c r="A160" s="144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</row>
    <row r="161" spans="1:12" s="156" customFormat="1" x14ac:dyDescent="0.2">
      <c r="A161" s="144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</row>
    <row r="162" spans="1:12" s="156" customFormat="1" x14ac:dyDescent="0.2">
      <c r="A162" s="144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</row>
    <row r="163" spans="1:12" s="156" customFormat="1" x14ac:dyDescent="0.2">
      <c r="A163" s="144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</row>
    <row r="164" spans="1:12" s="156" customFormat="1" x14ac:dyDescent="0.2">
      <c r="A164" s="144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</row>
    <row r="165" spans="1:12" s="156" customFormat="1" x14ac:dyDescent="0.2">
      <c r="A165" s="144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</row>
    <row r="166" spans="1:12" s="156" customFormat="1" x14ac:dyDescent="0.2">
      <c r="A166" s="144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</row>
    <row r="167" spans="1:12" s="156" customFormat="1" x14ac:dyDescent="0.2">
      <c r="A167" s="144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</row>
    <row r="168" spans="1:12" s="156" customFormat="1" x14ac:dyDescent="0.2">
      <c r="A168" s="144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</row>
    <row r="169" spans="1:12" s="156" customFormat="1" x14ac:dyDescent="0.2">
      <c r="A169" s="144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</row>
    <row r="170" spans="1:12" s="156" customFormat="1" x14ac:dyDescent="0.2">
      <c r="A170" s="144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</row>
    <row r="171" spans="1:12" s="156" customFormat="1" x14ac:dyDescent="0.2">
      <c r="A171" s="144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</row>
    <row r="172" spans="1:12" s="156" customFormat="1" x14ac:dyDescent="0.2">
      <c r="A172" s="144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</row>
    <row r="173" spans="1:12" s="156" customFormat="1" x14ac:dyDescent="0.2">
      <c r="A173" s="144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</row>
    <row r="174" spans="1:12" s="156" customFormat="1" x14ac:dyDescent="0.2">
      <c r="A174" s="144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</row>
    <row r="175" spans="1:12" s="156" customFormat="1" x14ac:dyDescent="0.2">
      <c r="A175" s="144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</row>
    <row r="176" spans="1:12" s="156" customFormat="1" x14ac:dyDescent="0.2">
      <c r="A176" s="144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</row>
    <row r="177" spans="1:12" s="156" customFormat="1" x14ac:dyDescent="0.2">
      <c r="A177" s="144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</row>
    <row r="178" spans="1:12" s="156" customFormat="1" x14ac:dyDescent="0.2">
      <c r="A178" s="144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</row>
    <row r="179" spans="1:12" s="156" customFormat="1" x14ac:dyDescent="0.2">
      <c r="A179" s="144"/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</row>
    <row r="180" spans="1:12" s="156" customFormat="1" x14ac:dyDescent="0.2">
      <c r="A180" s="144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</row>
    <row r="181" spans="1:12" s="156" customFormat="1" x14ac:dyDescent="0.2">
      <c r="A181" s="144"/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</row>
    <row r="182" spans="1:12" s="156" customFormat="1" x14ac:dyDescent="0.2">
      <c r="A182" s="144"/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</row>
    <row r="183" spans="1:12" s="156" customFormat="1" x14ac:dyDescent="0.2">
      <c r="A183" s="144"/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</row>
    <row r="184" spans="1:12" s="156" customFormat="1" x14ac:dyDescent="0.2">
      <c r="A184" s="144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</row>
    <row r="185" spans="1:12" s="156" customFormat="1" x14ac:dyDescent="0.2">
      <c r="A185" s="144"/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</row>
    <row r="186" spans="1:12" s="156" customFormat="1" x14ac:dyDescent="0.2">
      <c r="A186" s="144"/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</row>
    <row r="187" spans="1:12" s="156" customFormat="1" x14ac:dyDescent="0.2">
      <c r="A187" s="144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</row>
    <row r="188" spans="1:12" s="156" customFormat="1" x14ac:dyDescent="0.2">
      <c r="A188" s="144"/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</row>
    <row r="189" spans="1:12" s="156" customFormat="1" x14ac:dyDescent="0.2">
      <c r="A189" s="144"/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</row>
    <row r="190" spans="1:12" s="156" customFormat="1" x14ac:dyDescent="0.2">
      <c r="A190" s="144"/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</row>
    <row r="191" spans="1:12" s="156" customFormat="1" x14ac:dyDescent="0.2">
      <c r="A191" s="144"/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</row>
    <row r="192" spans="1:12" s="156" customFormat="1" x14ac:dyDescent="0.2">
      <c r="A192" s="144"/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</row>
    <row r="193" spans="1:12" s="156" customFormat="1" x14ac:dyDescent="0.2">
      <c r="A193" s="144"/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</row>
    <row r="194" spans="1:12" s="156" customFormat="1" x14ac:dyDescent="0.2">
      <c r="A194" s="144"/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</row>
    <row r="195" spans="1:12" s="156" customFormat="1" x14ac:dyDescent="0.2">
      <c r="A195" s="144"/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</row>
    <row r="196" spans="1:12" s="156" customFormat="1" x14ac:dyDescent="0.2">
      <c r="A196" s="144"/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</row>
    <row r="197" spans="1:12" s="156" customFormat="1" x14ac:dyDescent="0.2">
      <c r="A197" s="144"/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</row>
    <row r="198" spans="1:12" s="156" customFormat="1" x14ac:dyDescent="0.2">
      <c r="A198" s="144"/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</row>
    <row r="199" spans="1:12" s="156" customFormat="1" x14ac:dyDescent="0.2">
      <c r="A199" s="144"/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</row>
    <row r="200" spans="1:12" s="156" customFormat="1" x14ac:dyDescent="0.2">
      <c r="A200" s="144"/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</row>
    <row r="201" spans="1:12" s="156" customFormat="1" x14ac:dyDescent="0.2">
      <c r="A201" s="144"/>
      <c r="B201" s="189"/>
      <c r="C201" s="189"/>
      <c r="D201" s="189"/>
      <c r="E201" s="189"/>
      <c r="F201" s="189"/>
      <c r="G201" s="189"/>
      <c r="H201" s="189"/>
      <c r="I201" s="189"/>
      <c r="J201" s="189"/>
      <c r="K201" s="189"/>
      <c r="L201" s="189"/>
    </row>
    <row r="202" spans="1:12" s="156" customFormat="1" x14ac:dyDescent="0.2">
      <c r="A202" s="144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</row>
    <row r="203" spans="1:12" s="156" customFormat="1" x14ac:dyDescent="0.2">
      <c r="A203" s="144"/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</row>
    <row r="204" spans="1:12" s="156" customFormat="1" x14ac:dyDescent="0.2">
      <c r="A204" s="144"/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</row>
    <row r="205" spans="1:12" s="156" customFormat="1" x14ac:dyDescent="0.2">
      <c r="A205" s="144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</row>
    <row r="206" spans="1:12" s="156" customFormat="1" x14ac:dyDescent="0.2">
      <c r="A206" s="144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</row>
    <row r="207" spans="1:12" s="156" customFormat="1" x14ac:dyDescent="0.2">
      <c r="A207" s="144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</row>
    <row r="208" spans="1:12" s="156" customFormat="1" x14ac:dyDescent="0.2">
      <c r="A208" s="144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</row>
    <row r="209" spans="1:12" s="156" customFormat="1" x14ac:dyDescent="0.2">
      <c r="A209" s="144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</row>
    <row r="210" spans="1:12" s="156" customFormat="1" x14ac:dyDescent="0.2">
      <c r="A210" s="144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</row>
    <row r="211" spans="1:12" s="156" customFormat="1" x14ac:dyDescent="0.2">
      <c r="A211" s="144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</row>
    <row r="212" spans="1:12" s="156" customFormat="1" x14ac:dyDescent="0.2">
      <c r="A212" s="144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</row>
    <row r="213" spans="1:12" s="156" customFormat="1" x14ac:dyDescent="0.2">
      <c r="A213" s="144"/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</row>
    <row r="214" spans="1:12" s="156" customFormat="1" x14ac:dyDescent="0.2">
      <c r="A214" s="144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</row>
    <row r="215" spans="1:12" s="156" customFormat="1" x14ac:dyDescent="0.2">
      <c r="A215" s="144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</row>
    <row r="216" spans="1:12" s="156" customFormat="1" x14ac:dyDescent="0.2">
      <c r="A216" s="144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</row>
    <row r="217" spans="1:12" s="156" customFormat="1" x14ac:dyDescent="0.2">
      <c r="A217" s="144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</row>
    <row r="218" spans="1:12" s="156" customFormat="1" x14ac:dyDescent="0.2">
      <c r="A218" s="144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</row>
    <row r="219" spans="1:12" s="156" customFormat="1" x14ac:dyDescent="0.2">
      <c r="A219" s="144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</row>
    <row r="220" spans="1:12" s="156" customFormat="1" x14ac:dyDescent="0.2">
      <c r="A220" s="144"/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</row>
    <row r="221" spans="1:12" s="156" customFormat="1" x14ac:dyDescent="0.2">
      <c r="A221" s="144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</row>
    <row r="222" spans="1:12" s="156" customFormat="1" x14ac:dyDescent="0.2">
      <c r="A222" s="144"/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</row>
    <row r="223" spans="1:12" s="156" customFormat="1" x14ac:dyDescent="0.2">
      <c r="A223" s="144"/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</row>
    <row r="224" spans="1:12" s="156" customFormat="1" x14ac:dyDescent="0.2">
      <c r="A224" s="144"/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</row>
    <row r="225" spans="1:12" s="156" customFormat="1" x14ac:dyDescent="0.2">
      <c r="A225" s="144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</row>
    <row r="226" spans="1:12" s="156" customFormat="1" x14ac:dyDescent="0.2">
      <c r="A226" s="144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</row>
    <row r="227" spans="1:12" s="156" customFormat="1" x14ac:dyDescent="0.2">
      <c r="A227" s="144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</row>
    <row r="228" spans="1:12" s="156" customFormat="1" x14ac:dyDescent="0.2">
      <c r="A228" s="144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</row>
    <row r="229" spans="1:12" s="156" customFormat="1" x14ac:dyDescent="0.2">
      <c r="A229" s="144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</row>
    <row r="230" spans="1:12" s="156" customFormat="1" x14ac:dyDescent="0.2">
      <c r="A230" s="144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</row>
    <row r="231" spans="1:12" s="156" customFormat="1" x14ac:dyDescent="0.2">
      <c r="A231" s="144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</row>
    <row r="232" spans="1:12" s="156" customFormat="1" x14ac:dyDescent="0.2">
      <c r="A232" s="144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</row>
    <row r="233" spans="1:12" s="156" customFormat="1" x14ac:dyDescent="0.2">
      <c r="A233" s="144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</row>
    <row r="234" spans="1:12" s="156" customFormat="1" x14ac:dyDescent="0.2">
      <c r="A234" s="144"/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</row>
    <row r="235" spans="1:12" s="156" customFormat="1" x14ac:dyDescent="0.2">
      <c r="A235" s="144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</row>
    <row r="236" spans="1:12" s="156" customFormat="1" x14ac:dyDescent="0.2">
      <c r="A236" s="144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</row>
    <row r="237" spans="1:12" s="156" customFormat="1" x14ac:dyDescent="0.2">
      <c r="A237" s="144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</row>
    <row r="238" spans="1:12" s="156" customFormat="1" x14ac:dyDescent="0.2">
      <c r="A238" s="144"/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</row>
    <row r="239" spans="1:12" s="156" customFormat="1" x14ac:dyDescent="0.2">
      <c r="A239" s="144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</row>
    <row r="240" spans="1:12" s="156" customFormat="1" x14ac:dyDescent="0.2">
      <c r="A240" s="144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</row>
    <row r="241" spans="1:12" s="156" customFormat="1" x14ac:dyDescent="0.2">
      <c r="A241" s="144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</row>
    <row r="242" spans="1:12" s="156" customFormat="1" x14ac:dyDescent="0.2">
      <c r="A242" s="144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</row>
    <row r="243" spans="1:12" s="156" customFormat="1" x14ac:dyDescent="0.2">
      <c r="A243" s="144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</row>
    <row r="244" spans="1:12" s="156" customFormat="1" x14ac:dyDescent="0.2">
      <c r="A244" s="144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</row>
    <row r="245" spans="1:12" s="156" customFormat="1" x14ac:dyDescent="0.2">
      <c r="A245" s="144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</row>
    <row r="246" spans="1:12" s="156" customFormat="1" x14ac:dyDescent="0.2">
      <c r="A246" s="144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</row>
    <row r="247" spans="1:12" s="156" customFormat="1" x14ac:dyDescent="0.2">
      <c r="A247" s="144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</row>
    <row r="248" spans="1:12" s="156" customFormat="1" x14ac:dyDescent="0.2">
      <c r="A248" s="144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</row>
    <row r="249" spans="1:12" s="156" customFormat="1" x14ac:dyDescent="0.2">
      <c r="A249" s="144"/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</row>
    <row r="250" spans="1:12" s="156" customFormat="1" x14ac:dyDescent="0.2">
      <c r="A250" s="144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</row>
    <row r="251" spans="1:12" s="156" customFormat="1" x14ac:dyDescent="0.2">
      <c r="A251" s="144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89"/>
    </row>
    <row r="252" spans="1:12" s="156" customFormat="1" x14ac:dyDescent="0.2">
      <c r="A252" s="144"/>
      <c r="B252" s="189"/>
      <c r="C252" s="189"/>
      <c r="D252" s="189"/>
      <c r="E252" s="189"/>
      <c r="F252" s="189"/>
      <c r="G252" s="189"/>
      <c r="H252" s="189"/>
      <c r="I252" s="189"/>
      <c r="J252" s="189"/>
      <c r="K252" s="189"/>
      <c r="L252" s="189"/>
    </row>
    <row r="253" spans="1:12" s="156" customFormat="1" x14ac:dyDescent="0.2">
      <c r="A253" s="144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</row>
    <row r="254" spans="1:12" s="156" customFormat="1" x14ac:dyDescent="0.2">
      <c r="A254" s="144"/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</row>
    <row r="255" spans="1:12" s="156" customFormat="1" x14ac:dyDescent="0.2">
      <c r="A255" s="144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</row>
    <row r="256" spans="1:12" s="156" customFormat="1" x14ac:dyDescent="0.2">
      <c r="A256" s="144"/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</row>
    <row r="257" spans="1:12" s="156" customFormat="1" x14ac:dyDescent="0.2">
      <c r="A257" s="144"/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</row>
    <row r="258" spans="1:12" s="156" customFormat="1" x14ac:dyDescent="0.2">
      <c r="A258" s="144"/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</row>
    <row r="259" spans="1:12" s="156" customFormat="1" x14ac:dyDescent="0.2">
      <c r="A259" s="144"/>
      <c r="B259" s="189"/>
      <c r="C259" s="189"/>
      <c r="D259" s="189"/>
      <c r="E259" s="189"/>
      <c r="F259" s="189"/>
      <c r="G259" s="189"/>
      <c r="H259" s="189"/>
      <c r="I259" s="189"/>
      <c r="J259" s="189"/>
      <c r="K259" s="189"/>
      <c r="L259" s="189"/>
    </row>
    <row r="260" spans="1:12" s="156" customFormat="1" x14ac:dyDescent="0.2">
      <c r="A260" s="144"/>
      <c r="B260" s="189"/>
      <c r="C260" s="189"/>
      <c r="D260" s="189"/>
      <c r="E260" s="189"/>
      <c r="F260" s="189"/>
      <c r="G260" s="189"/>
      <c r="H260" s="189"/>
      <c r="I260" s="189"/>
      <c r="J260" s="189"/>
      <c r="K260" s="189"/>
      <c r="L260" s="189"/>
    </row>
    <row r="261" spans="1:12" s="156" customFormat="1" x14ac:dyDescent="0.2">
      <c r="A261" s="144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</row>
    <row r="262" spans="1:12" s="156" customFormat="1" x14ac:dyDescent="0.2">
      <c r="A262" s="144"/>
      <c r="B262" s="189"/>
      <c r="C262" s="189"/>
      <c r="D262" s="189"/>
      <c r="E262" s="189"/>
      <c r="F262" s="189"/>
      <c r="G262" s="189"/>
      <c r="H262" s="189"/>
      <c r="I262" s="189"/>
      <c r="J262" s="189"/>
      <c r="K262" s="189"/>
      <c r="L262" s="189"/>
    </row>
    <row r="263" spans="1:12" s="156" customFormat="1" x14ac:dyDescent="0.2">
      <c r="A263" s="144"/>
      <c r="B263" s="189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</row>
    <row r="264" spans="1:12" s="156" customFormat="1" x14ac:dyDescent="0.2">
      <c r="A264" s="144"/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</row>
    <row r="265" spans="1:12" s="156" customFormat="1" x14ac:dyDescent="0.2">
      <c r="A265" s="144"/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</row>
    <row r="266" spans="1:12" s="156" customFormat="1" x14ac:dyDescent="0.2">
      <c r="A266" s="144"/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</row>
    <row r="267" spans="1:12" s="156" customFormat="1" x14ac:dyDescent="0.2">
      <c r="A267" s="144"/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</row>
    <row r="268" spans="1:12" s="156" customFormat="1" x14ac:dyDescent="0.2">
      <c r="A268" s="144"/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</row>
    <row r="269" spans="1:12" s="156" customFormat="1" x14ac:dyDescent="0.2">
      <c r="A269" s="144"/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</row>
    <row r="270" spans="1:12" s="156" customFormat="1" x14ac:dyDescent="0.2">
      <c r="A270" s="144"/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</row>
    <row r="271" spans="1:12" s="156" customFormat="1" x14ac:dyDescent="0.2">
      <c r="A271" s="144"/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</row>
    <row r="272" spans="1:12" s="156" customFormat="1" x14ac:dyDescent="0.2">
      <c r="A272" s="144"/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</row>
    <row r="273" spans="1:12" s="156" customFormat="1" x14ac:dyDescent="0.2">
      <c r="A273" s="144"/>
      <c r="B273" s="189"/>
      <c r="C273" s="189"/>
      <c r="D273" s="189"/>
      <c r="E273" s="189"/>
      <c r="F273" s="189"/>
      <c r="G273" s="189"/>
      <c r="H273" s="189"/>
      <c r="I273" s="189"/>
      <c r="J273" s="189"/>
      <c r="K273" s="189"/>
      <c r="L273" s="189"/>
    </row>
    <row r="274" spans="1:12" s="156" customFormat="1" x14ac:dyDescent="0.2">
      <c r="A274" s="144"/>
      <c r="B274" s="189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</row>
    <row r="275" spans="1:12" s="156" customFormat="1" x14ac:dyDescent="0.2">
      <c r="A275" s="144"/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</row>
    <row r="276" spans="1:12" s="156" customFormat="1" x14ac:dyDescent="0.2">
      <c r="A276" s="144"/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</row>
    <row r="277" spans="1:12" s="156" customFormat="1" x14ac:dyDescent="0.2">
      <c r="A277" s="144"/>
      <c r="B277" s="189"/>
      <c r="C277" s="189"/>
      <c r="D277" s="189"/>
      <c r="E277" s="189"/>
      <c r="F277" s="189"/>
      <c r="G277" s="189"/>
      <c r="H277" s="189"/>
      <c r="I277" s="189"/>
      <c r="J277" s="189"/>
      <c r="K277" s="189"/>
      <c r="L277" s="189"/>
    </row>
    <row r="278" spans="1:12" s="156" customFormat="1" x14ac:dyDescent="0.2">
      <c r="A278" s="144"/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</row>
    <row r="279" spans="1:12" s="156" customFormat="1" x14ac:dyDescent="0.2">
      <c r="A279" s="144"/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</row>
    <row r="280" spans="1:12" s="156" customFormat="1" x14ac:dyDescent="0.2">
      <c r="A280" s="144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</row>
    <row r="281" spans="1:12" s="156" customFormat="1" x14ac:dyDescent="0.2">
      <c r="A281" s="144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</row>
    <row r="282" spans="1:12" s="156" customFormat="1" x14ac:dyDescent="0.2">
      <c r="A282" s="144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</row>
    <row r="283" spans="1:12" s="156" customFormat="1" x14ac:dyDescent="0.2">
      <c r="A283" s="144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</row>
    <row r="284" spans="1:12" s="156" customFormat="1" x14ac:dyDescent="0.2">
      <c r="A284" s="144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</row>
    <row r="285" spans="1:12" s="156" customFormat="1" x14ac:dyDescent="0.2">
      <c r="A285" s="144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</row>
    <row r="286" spans="1:12" s="156" customFormat="1" x14ac:dyDescent="0.2">
      <c r="A286" s="144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</row>
    <row r="287" spans="1:12" s="156" customFormat="1" x14ac:dyDescent="0.2">
      <c r="A287" s="144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</row>
    <row r="288" spans="1:12" s="156" customFormat="1" x14ac:dyDescent="0.2">
      <c r="A288" s="144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</row>
    <row r="289" spans="1:12" s="156" customFormat="1" x14ac:dyDescent="0.2">
      <c r="A289" s="144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</row>
    <row r="290" spans="1:12" s="156" customFormat="1" x14ac:dyDescent="0.2">
      <c r="A290" s="144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</row>
    <row r="291" spans="1:12" s="156" customFormat="1" x14ac:dyDescent="0.2">
      <c r="A291" s="144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</row>
    <row r="292" spans="1:12" s="156" customFormat="1" x14ac:dyDescent="0.2">
      <c r="A292" s="144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</row>
    <row r="293" spans="1:12" s="156" customFormat="1" x14ac:dyDescent="0.2">
      <c r="A293" s="144"/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</row>
    <row r="294" spans="1:12" s="156" customFormat="1" x14ac:dyDescent="0.2">
      <c r="A294" s="144"/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</row>
    <row r="295" spans="1:12" s="156" customFormat="1" x14ac:dyDescent="0.2">
      <c r="A295" s="144"/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</row>
    <row r="296" spans="1:12" s="156" customFormat="1" x14ac:dyDescent="0.2">
      <c r="A296" s="144"/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</row>
    <row r="297" spans="1:12" s="156" customFormat="1" x14ac:dyDescent="0.2">
      <c r="A297" s="144"/>
      <c r="B297" s="189"/>
      <c r="C297" s="189"/>
      <c r="D297" s="189"/>
      <c r="E297" s="189"/>
      <c r="F297" s="189"/>
      <c r="G297" s="189"/>
      <c r="H297" s="189"/>
      <c r="I297" s="189"/>
      <c r="J297" s="189"/>
      <c r="K297" s="189"/>
      <c r="L297" s="189"/>
    </row>
    <row r="298" spans="1:12" s="156" customFormat="1" x14ac:dyDescent="0.2">
      <c r="A298" s="144"/>
      <c r="B298" s="189"/>
      <c r="C298" s="189"/>
      <c r="D298" s="189"/>
      <c r="E298" s="189"/>
      <c r="F298" s="189"/>
      <c r="G298" s="189"/>
      <c r="H298" s="189"/>
      <c r="I298" s="189"/>
      <c r="J298" s="189"/>
      <c r="K298" s="189"/>
      <c r="L298" s="189"/>
    </row>
    <row r="299" spans="1:12" s="156" customFormat="1" x14ac:dyDescent="0.2">
      <c r="A299" s="144"/>
      <c r="B299" s="189"/>
      <c r="C299" s="189"/>
      <c r="D299" s="189"/>
      <c r="E299" s="189"/>
      <c r="F299" s="189"/>
      <c r="G299" s="189"/>
      <c r="H299" s="189"/>
      <c r="I299" s="189"/>
      <c r="J299" s="189"/>
      <c r="K299" s="189"/>
      <c r="L299" s="189"/>
    </row>
    <row r="300" spans="1:12" x14ac:dyDescent="0.2">
      <c r="B300" s="189"/>
      <c r="C300" s="189"/>
      <c r="D300" s="189"/>
      <c r="E300" s="189"/>
      <c r="F300" s="189"/>
      <c r="G300" s="189"/>
    </row>
    <row r="301" spans="1:12" x14ac:dyDescent="0.2">
      <c r="B301" s="189"/>
      <c r="C301" s="189"/>
      <c r="D301" s="189"/>
      <c r="E301" s="189"/>
      <c r="F301" s="189"/>
      <c r="G301" s="189"/>
    </row>
    <row r="302" spans="1:12" x14ac:dyDescent="0.2">
      <c r="B302" s="189"/>
      <c r="C302" s="189"/>
      <c r="D302" s="189"/>
      <c r="E302" s="189"/>
      <c r="F302" s="189"/>
      <c r="G302" s="189"/>
    </row>
    <row r="303" spans="1:12" x14ac:dyDescent="0.2">
      <c r="B303" s="189"/>
      <c r="C303" s="189"/>
      <c r="D303" s="189"/>
      <c r="E303" s="189"/>
      <c r="F303" s="189"/>
      <c r="G303" s="189"/>
    </row>
    <row r="304" spans="1:12" x14ac:dyDescent="0.2">
      <c r="B304" s="189"/>
      <c r="C304" s="189"/>
      <c r="D304" s="189"/>
      <c r="E304" s="189"/>
      <c r="F304" s="189"/>
      <c r="G304" s="189"/>
    </row>
    <row r="305" spans="2:7" x14ac:dyDescent="0.2">
      <c r="B305" s="189"/>
      <c r="C305" s="189"/>
      <c r="D305" s="189"/>
      <c r="E305" s="189"/>
      <c r="F305" s="189"/>
      <c r="G305" s="189"/>
    </row>
  </sheetData>
  <mergeCells count="3">
    <mergeCell ref="F5:J5"/>
    <mergeCell ref="A3:L3"/>
    <mergeCell ref="A1:L1"/>
  </mergeCells>
  <phoneticPr fontId="0" type="noConversion"/>
  <printOptions horizontalCentered="1"/>
  <pageMargins left="0" right="0" top="0.62" bottom="0.32" header="0.67" footer="0.5"/>
  <pageSetup scale="95" fitToHeight="0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H235"/>
  <sheetViews>
    <sheetView topLeftCell="E1" zoomScaleNormal="100" workbookViewId="0">
      <selection activeCell="R14" sqref="R14"/>
    </sheetView>
  </sheetViews>
  <sheetFormatPr defaultColWidth="9.140625" defaultRowHeight="12.75" x14ac:dyDescent="0.2"/>
  <cols>
    <col min="1" max="1" width="14.85546875" style="41" bestFit="1" customWidth="1"/>
    <col min="2" max="2" width="13.42578125" style="41" bestFit="1" customWidth="1"/>
    <col min="3" max="3" width="13.42578125" style="41" customWidth="1"/>
    <col min="4" max="5" width="12.28515625" style="41" bestFit="1" customWidth="1"/>
    <col min="6" max="6" width="12.28515625" style="93" customWidth="1"/>
    <col min="7" max="7" width="13.42578125" style="41" bestFit="1" customWidth="1"/>
    <col min="8" max="8" width="12.28515625" style="41" bestFit="1" customWidth="1"/>
    <col min="9" max="9" width="11.28515625" style="41" bestFit="1" customWidth="1"/>
    <col min="10" max="10" width="9.7109375" style="41" bestFit="1" customWidth="1"/>
    <col min="11" max="11" width="3" style="41" customWidth="1"/>
    <col min="12" max="13" width="13.42578125" style="41" bestFit="1" customWidth="1"/>
    <col min="14" max="14" width="12.28515625" style="41" bestFit="1" customWidth="1"/>
    <col min="15" max="15" width="12.28515625" style="91" bestFit="1" customWidth="1"/>
    <col min="16" max="16" width="11.28515625" style="91" bestFit="1" customWidth="1"/>
    <col min="17" max="17" width="12.28515625" style="91" bestFit="1" customWidth="1"/>
    <col min="18" max="20" width="13.140625" style="18" bestFit="1" customWidth="1"/>
    <col min="21" max="16384" width="9.140625" style="18"/>
  </cols>
  <sheetData>
    <row r="1" spans="1:34" x14ac:dyDescent="0.2">
      <c r="A1" s="290" t="s">
        <v>136</v>
      </c>
      <c r="B1" s="290"/>
      <c r="C1" s="290"/>
      <c r="D1" s="290"/>
      <c r="E1" s="290"/>
      <c r="F1" s="290"/>
      <c r="G1" s="290"/>
      <c r="H1" s="290"/>
      <c r="I1" s="290"/>
      <c r="J1" s="290"/>
      <c r="L1" s="290" t="s">
        <v>228</v>
      </c>
      <c r="M1" s="290"/>
      <c r="N1" s="290"/>
      <c r="O1" s="290"/>
      <c r="P1" s="290"/>
      <c r="Q1" s="290"/>
      <c r="R1" s="78"/>
    </row>
    <row r="2" spans="1:34" x14ac:dyDescent="0.2">
      <c r="A2" s="38"/>
      <c r="B2" s="38"/>
      <c r="C2" s="38"/>
      <c r="D2" s="38"/>
      <c r="E2" s="38"/>
      <c r="F2" s="78"/>
      <c r="G2" s="38"/>
      <c r="H2" s="38"/>
      <c r="I2" s="38"/>
      <c r="J2" s="38"/>
      <c r="L2" s="297" t="s">
        <v>274</v>
      </c>
      <c r="M2" s="297"/>
      <c r="N2" s="297"/>
      <c r="O2" s="297"/>
      <c r="P2" s="297"/>
      <c r="Q2" s="297"/>
      <c r="R2" s="38"/>
    </row>
    <row r="3" spans="1:34" x14ac:dyDescent="0.2">
      <c r="A3" s="290" t="s">
        <v>262</v>
      </c>
      <c r="B3" s="290"/>
      <c r="C3" s="290"/>
      <c r="D3" s="290"/>
      <c r="E3" s="290"/>
      <c r="F3" s="290"/>
      <c r="G3" s="290"/>
      <c r="H3" s="290"/>
      <c r="I3" s="290"/>
      <c r="J3" s="290"/>
      <c r="L3" s="297"/>
      <c r="M3" s="297"/>
      <c r="N3" s="297"/>
      <c r="O3" s="297"/>
      <c r="P3" s="297"/>
      <c r="Q3" s="297"/>
      <c r="R3" s="78"/>
    </row>
    <row r="4" spans="1:34" ht="13.5" thickBot="1" x14ac:dyDescent="0.25">
      <c r="A4" s="63"/>
      <c r="B4" s="63"/>
      <c r="C4" s="63"/>
      <c r="D4" s="63"/>
      <c r="E4" s="63"/>
      <c r="F4" s="97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5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13.5" thickTop="1" x14ac:dyDescent="0.2">
      <c r="A5" s="166"/>
      <c r="B5" s="288" t="s">
        <v>79</v>
      </c>
      <c r="C5" s="288"/>
      <c r="D5" s="288"/>
      <c r="E5" s="288"/>
      <c r="F5" s="288"/>
      <c r="G5" s="288"/>
      <c r="H5" s="288"/>
      <c r="I5" s="290"/>
      <c r="J5" s="288"/>
      <c r="K5" s="38"/>
      <c r="L5" s="288" t="s">
        <v>80</v>
      </c>
      <c r="M5" s="288"/>
      <c r="N5" s="288"/>
      <c r="O5" s="288"/>
      <c r="P5" s="288"/>
      <c r="Q5" s="288"/>
      <c r="R5" s="16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4" x14ac:dyDescent="0.2">
      <c r="A6" s="37" t="s">
        <v>37</v>
      </c>
      <c r="B6" s="166" t="s">
        <v>11</v>
      </c>
      <c r="C6" s="166" t="s">
        <v>0</v>
      </c>
      <c r="D6" s="166"/>
      <c r="E6" s="166" t="s">
        <v>5</v>
      </c>
      <c r="F6" s="317" t="s">
        <v>70</v>
      </c>
      <c r="G6" s="317"/>
      <c r="H6" s="317"/>
      <c r="I6" s="221"/>
      <c r="J6" s="166"/>
      <c r="K6" s="37"/>
      <c r="L6" s="166" t="s">
        <v>11</v>
      </c>
      <c r="M6" s="166" t="s">
        <v>0</v>
      </c>
      <c r="N6" s="166"/>
      <c r="O6" s="166" t="s">
        <v>5</v>
      </c>
      <c r="P6" s="166"/>
      <c r="Q6" s="166"/>
      <c r="R6" s="160"/>
    </row>
    <row r="7" spans="1:34" x14ac:dyDescent="0.2">
      <c r="A7" s="37" t="s">
        <v>38</v>
      </c>
      <c r="B7" s="166" t="s">
        <v>76</v>
      </c>
      <c r="C7" s="166" t="s">
        <v>1</v>
      </c>
      <c r="D7" s="166" t="s">
        <v>3</v>
      </c>
      <c r="E7" s="166" t="s">
        <v>1</v>
      </c>
      <c r="F7" s="315" t="s">
        <v>212</v>
      </c>
      <c r="G7" s="166" t="s">
        <v>200</v>
      </c>
      <c r="H7" s="166" t="s">
        <v>7</v>
      </c>
      <c r="I7" s="166"/>
      <c r="J7" s="166" t="s">
        <v>7</v>
      </c>
      <c r="K7" s="37"/>
      <c r="L7" s="166" t="s">
        <v>78</v>
      </c>
      <c r="M7" s="166" t="s">
        <v>1</v>
      </c>
      <c r="N7" s="166" t="s">
        <v>3</v>
      </c>
      <c r="O7" s="166" t="s">
        <v>1</v>
      </c>
      <c r="P7" s="166" t="s">
        <v>7</v>
      </c>
      <c r="Q7" s="166"/>
      <c r="R7" s="160"/>
    </row>
    <row r="8" spans="1:34" ht="13.5" thickBot="1" x14ac:dyDescent="0.25">
      <c r="A8" s="64" t="s">
        <v>39</v>
      </c>
      <c r="B8" s="65" t="s">
        <v>77</v>
      </c>
      <c r="C8" s="65" t="s">
        <v>2</v>
      </c>
      <c r="D8" s="65" t="s">
        <v>4</v>
      </c>
      <c r="E8" s="65" t="s">
        <v>6</v>
      </c>
      <c r="F8" s="316"/>
      <c r="G8" s="65" t="s">
        <v>4</v>
      </c>
      <c r="H8" s="65" t="s">
        <v>8</v>
      </c>
      <c r="I8" s="65" t="s">
        <v>9</v>
      </c>
      <c r="J8" s="65" t="s">
        <v>10</v>
      </c>
      <c r="K8" s="37"/>
      <c r="L8" s="65" t="s">
        <v>77</v>
      </c>
      <c r="M8" s="65" t="s">
        <v>2</v>
      </c>
      <c r="N8" s="65" t="s">
        <v>4</v>
      </c>
      <c r="O8" s="65" t="s">
        <v>6</v>
      </c>
      <c r="P8" s="65" t="s">
        <v>8</v>
      </c>
      <c r="Q8" s="65" t="s">
        <v>9</v>
      </c>
      <c r="R8" s="160"/>
    </row>
    <row r="9" spans="1:34" s="81" customFormat="1" x14ac:dyDescent="0.2">
      <c r="A9" s="37" t="s">
        <v>13</v>
      </c>
      <c r="B9" s="133">
        <f t="shared" ref="B9:J9" si="0">SUM(B11:B38)</f>
        <v>791264081.21999967</v>
      </c>
      <c r="C9" s="133">
        <f t="shared" si="0"/>
        <v>393093743.10000002</v>
      </c>
      <c r="D9" s="133">
        <f t="shared" si="0"/>
        <v>80583158.480000004</v>
      </c>
      <c r="E9" s="133">
        <f t="shared" si="0"/>
        <v>33711037.649999999</v>
      </c>
      <c r="F9" s="147">
        <f t="shared" si="0"/>
        <v>65197580.170000009</v>
      </c>
      <c r="G9" s="133">
        <f t="shared" si="0"/>
        <v>162216476.36000001</v>
      </c>
      <c r="H9" s="133">
        <f t="shared" si="0"/>
        <v>47142399.909999996</v>
      </c>
      <c r="I9" s="133">
        <f t="shared" si="0"/>
        <v>9319685.5499999989</v>
      </c>
      <c r="J9" s="133">
        <f t="shared" si="0"/>
        <v>0</v>
      </c>
      <c r="K9" s="123"/>
      <c r="L9" s="133">
        <f t="shared" ref="L9:Q9" si="1">SUM(L11:L38)</f>
        <v>278277024.03999996</v>
      </c>
      <c r="M9" s="133">
        <f t="shared" si="1"/>
        <v>121170238.26000001</v>
      </c>
      <c r="N9" s="133">
        <f t="shared" si="1"/>
        <v>98510289.729999974</v>
      </c>
      <c r="O9" s="133">
        <f t="shared" si="1"/>
        <v>40579256.930000007</v>
      </c>
      <c r="P9" s="133">
        <f t="shared" si="1"/>
        <v>7491947.330000001</v>
      </c>
      <c r="Q9" s="133">
        <f t="shared" si="1"/>
        <v>10525291.789999997</v>
      </c>
      <c r="R9" s="21"/>
    </row>
    <row r="10" spans="1:34" x14ac:dyDescent="0.2">
      <c r="A10" s="37"/>
      <c r="B10" s="103"/>
      <c r="C10" s="103"/>
      <c r="D10" s="103"/>
      <c r="E10" s="103"/>
      <c r="F10" s="125"/>
      <c r="G10" s="103"/>
      <c r="H10" s="103"/>
      <c r="I10" s="103"/>
      <c r="J10" s="38"/>
      <c r="K10" s="121"/>
      <c r="L10" s="121"/>
      <c r="M10" s="103"/>
      <c r="N10" s="103"/>
      <c r="O10" s="103"/>
      <c r="P10" s="103"/>
      <c r="Q10" s="103"/>
      <c r="R10" s="5"/>
    </row>
    <row r="11" spans="1:34" s="91" customFormat="1" x14ac:dyDescent="0.2">
      <c r="A11" s="37" t="s">
        <v>14</v>
      </c>
      <c r="B11" s="38">
        <f t="shared" ref="B11:B38" si="2">SUM(C11:J11)</f>
        <v>7625202.6699999999</v>
      </c>
      <c r="C11" s="29">
        <v>4025768.85</v>
      </c>
      <c r="D11" s="38">
        <v>504379.3</v>
      </c>
      <c r="E11" s="38">
        <v>637897.29999999993</v>
      </c>
      <c r="F11" s="78">
        <v>0</v>
      </c>
      <c r="G11" s="38">
        <v>0</v>
      </c>
      <c r="H11" s="38">
        <v>2295110.3199999998</v>
      </c>
      <c r="I11" s="38">
        <v>162046.9</v>
      </c>
      <c r="J11" s="38">
        <v>0</v>
      </c>
      <c r="K11" s="103"/>
      <c r="L11" s="37">
        <f>SUM(M11:Q11)</f>
        <v>1718580.35</v>
      </c>
      <c r="M11" s="38">
        <v>1056574.8500000001</v>
      </c>
      <c r="N11" s="38">
        <v>185004.6</v>
      </c>
      <c r="O11" s="38">
        <v>449916.48</v>
      </c>
      <c r="P11" s="38">
        <v>4455.42</v>
      </c>
      <c r="Q11" s="38">
        <v>22629</v>
      </c>
      <c r="R11" s="38"/>
    </row>
    <row r="12" spans="1:34" x14ac:dyDescent="0.2">
      <c r="A12" s="37" t="s">
        <v>15</v>
      </c>
      <c r="B12" s="38">
        <f t="shared" si="2"/>
        <v>78779200.839999989</v>
      </c>
      <c r="C12" s="29">
        <v>32094617.73</v>
      </c>
      <c r="D12" s="38">
        <v>7773494.1100000003</v>
      </c>
      <c r="E12" s="38">
        <v>5296081.8900000006</v>
      </c>
      <c r="F12" s="78">
        <v>12637425.51</v>
      </c>
      <c r="G12" s="38">
        <v>19568003.34</v>
      </c>
      <c r="H12" s="38">
        <v>2053.94</v>
      </c>
      <c r="I12" s="38">
        <v>1407524.32</v>
      </c>
      <c r="J12" s="38">
        <v>0</v>
      </c>
      <c r="K12" s="103"/>
      <c r="L12" s="37">
        <f>SUM(M12:Q12)</f>
        <v>22639712.140000001</v>
      </c>
      <c r="M12" s="38">
        <v>8658999.3699999992</v>
      </c>
      <c r="N12" s="38">
        <v>8177833.6299999999</v>
      </c>
      <c r="O12" s="38">
        <v>4264618.4000000004</v>
      </c>
      <c r="P12" s="38">
        <v>17647.57</v>
      </c>
      <c r="Q12" s="38">
        <v>1520613.17</v>
      </c>
      <c r="R12" s="20"/>
    </row>
    <row r="13" spans="1:34" s="91" customFormat="1" x14ac:dyDescent="0.2">
      <c r="A13" s="38" t="s">
        <v>16</v>
      </c>
      <c r="B13" s="38">
        <f t="shared" si="2"/>
        <v>60322004</v>
      </c>
      <c r="C13" s="29">
        <v>22953409.329999998</v>
      </c>
      <c r="D13" s="38">
        <v>12302116.17</v>
      </c>
      <c r="E13" s="38">
        <v>1570232.58</v>
      </c>
      <c r="F13" s="78">
        <v>5224058.6900000004</v>
      </c>
      <c r="G13" s="38">
        <v>18130594.890000001</v>
      </c>
      <c r="H13" s="38">
        <v>0</v>
      </c>
      <c r="I13" s="38">
        <v>141592.34</v>
      </c>
      <c r="J13" s="38">
        <v>0</v>
      </c>
      <c r="K13" s="103"/>
      <c r="L13" s="37">
        <f>SUM(M13:Q13)</f>
        <v>24768727.500000004</v>
      </c>
      <c r="M13" s="38">
        <v>4134909.42</v>
      </c>
      <c r="N13" s="38">
        <v>20540041.960000001</v>
      </c>
      <c r="O13" s="38">
        <v>35954.639999999999</v>
      </c>
      <c r="P13" s="38">
        <v>57821.48</v>
      </c>
      <c r="Q13" s="38">
        <v>0</v>
      </c>
      <c r="R13" s="20"/>
    </row>
    <row r="14" spans="1:34" x14ac:dyDescent="0.2">
      <c r="A14" s="38" t="s">
        <v>17</v>
      </c>
      <c r="B14" s="38">
        <f t="shared" si="2"/>
        <v>100230794.58</v>
      </c>
      <c r="C14" s="29">
        <v>48756879</v>
      </c>
      <c r="D14" s="38">
        <v>14831192.58</v>
      </c>
      <c r="E14" s="38">
        <v>3082670</v>
      </c>
      <c r="F14" s="78">
        <v>10553545</v>
      </c>
      <c r="G14" s="38">
        <v>22983284</v>
      </c>
      <c r="H14" s="38">
        <v>219</v>
      </c>
      <c r="I14" s="38">
        <v>23005</v>
      </c>
      <c r="J14" s="38">
        <v>0</v>
      </c>
      <c r="K14" s="103"/>
      <c r="L14" s="37">
        <f>SUM(M14:Q14)</f>
        <v>39376148</v>
      </c>
      <c r="M14" s="38">
        <v>14339784</v>
      </c>
      <c r="N14" s="38">
        <v>18142882</v>
      </c>
      <c r="O14" s="38">
        <v>4843434</v>
      </c>
      <c r="P14" s="38">
        <v>202430</v>
      </c>
      <c r="Q14" s="38">
        <v>1847618</v>
      </c>
      <c r="R14" s="20"/>
    </row>
    <row r="15" spans="1:34" x14ac:dyDescent="0.2">
      <c r="A15" s="38" t="s">
        <v>18</v>
      </c>
      <c r="B15" s="38">
        <f t="shared" si="2"/>
        <v>15786775.91</v>
      </c>
      <c r="C15" s="29">
        <v>8281978.46</v>
      </c>
      <c r="D15" s="38">
        <v>1487817.67</v>
      </c>
      <c r="E15" s="38">
        <v>895095.53999999992</v>
      </c>
      <c r="F15" s="78">
        <v>1340216.08</v>
      </c>
      <c r="G15" s="38">
        <v>3732231.2</v>
      </c>
      <c r="H15" s="38">
        <v>1431.5</v>
      </c>
      <c r="I15" s="38">
        <v>48005.459999999992</v>
      </c>
      <c r="J15" s="38">
        <v>0</v>
      </c>
      <c r="K15" s="103"/>
      <c r="L15" s="37">
        <f>SUM(M15:Q15)</f>
        <v>3075383.3699999996</v>
      </c>
      <c r="M15" s="38">
        <v>2274466.0499999998</v>
      </c>
      <c r="N15" s="38">
        <v>231267.73</v>
      </c>
      <c r="O15" s="38">
        <v>567909.44999999995</v>
      </c>
      <c r="P15" s="38">
        <v>996.4</v>
      </c>
      <c r="Q15" s="38">
        <v>743.74</v>
      </c>
      <c r="R15" s="20"/>
    </row>
    <row r="16" spans="1:34" x14ac:dyDescent="0.2">
      <c r="A16" s="38"/>
      <c r="B16" s="103"/>
      <c r="C16" s="29"/>
      <c r="D16" s="38"/>
      <c r="E16" s="38"/>
      <c r="F16" s="78"/>
      <c r="G16" s="38"/>
      <c r="H16" s="38"/>
      <c r="I16" s="38"/>
      <c r="J16" s="38"/>
      <c r="K16" s="103"/>
      <c r="L16" s="121"/>
      <c r="M16" s="38"/>
      <c r="N16" s="38"/>
      <c r="O16" s="38"/>
      <c r="P16" s="38"/>
      <c r="Q16" s="38"/>
      <c r="R16" s="20"/>
    </row>
    <row r="17" spans="1:18" x14ac:dyDescent="0.2">
      <c r="A17" s="38" t="s">
        <v>19</v>
      </c>
      <c r="B17" s="38">
        <f t="shared" si="2"/>
        <v>4694109.9800000004</v>
      </c>
      <c r="C17" s="29">
        <v>2008446.66</v>
      </c>
      <c r="D17" s="38">
        <v>426314.9</v>
      </c>
      <c r="E17" s="38">
        <v>276849.3</v>
      </c>
      <c r="F17" s="78">
        <v>187020.01</v>
      </c>
      <c r="G17" s="38">
        <v>1702549.16</v>
      </c>
      <c r="H17" s="38">
        <v>2789.38</v>
      </c>
      <c r="I17" s="38">
        <v>90140.57</v>
      </c>
      <c r="J17" s="38">
        <v>0</v>
      </c>
      <c r="K17" s="103"/>
      <c r="L17" s="37">
        <f>SUM(M17:Q17)</f>
        <v>1040022.3300000001</v>
      </c>
      <c r="M17" s="38">
        <v>526305.15</v>
      </c>
      <c r="N17" s="38">
        <v>244357.24</v>
      </c>
      <c r="O17" s="38">
        <v>142219.5</v>
      </c>
      <c r="P17" s="38">
        <v>13243.92</v>
      </c>
      <c r="Q17" s="38">
        <v>113896.52</v>
      </c>
      <c r="R17" s="20"/>
    </row>
    <row r="18" spans="1:18" x14ac:dyDescent="0.2">
      <c r="A18" s="38" t="s">
        <v>20</v>
      </c>
      <c r="B18" s="38">
        <f t="shared" si="2"/>
        <v>23142921.469999999</v>
      </c>
      <c r="C18" s="29">
        <v>11597489.359999999</v>
      </c>
      <c r="D18" s="38">
        <v>2243096.35</v>
      </c>
      <c r="E18" s="38">
        <v>1130560.6100000001</v>
      </c>
      <c r="F18" s="78">
        <v>1699958.22</v>
      </c>
      <c r="G18" s="38">
        <v>5725809.3700000001</v>
      </c>
      <c r="H18" s="38">
        <v>331491.99</v>
      </c>
      <c r="I18" s="38">
        <v>414515.57</v>
      </c>
      <c r="J18" s="38">
        <v>0</v>
      </c>
      <c r="K18" s="103"/>
      <c r="L18" s="37">
        <f>SUM(M18:Q18)</f>
        <v>7604644.4600000009</v>
      </c>
      <c r="M18" s="38">
        <v>3558178.24</v>
      </c>
      <c r="N18" s="38">
        <v>1361389.65</v>
      </c>
      <c r="O18" s="38">
        <v>1162494.46</v>
      </c>
      <c r="P18" s="38">
        <v>182528.59</v>
      </c>
      <c r="Q18" s="38">
        <v>1340053.52</v>
      </c>
      <c r="R18" s="20"/>
    </row>
    <row r="19" spans="1:18" x14ac:dyDescent="0.2">
      <c r="A19" s="38" t="s">
        <v>21</v>
      </c>
      <c r="B19" s="38">
        <f t="shared" si="2"/>
        <v>11398340.870000001</v>
      </c>
      <c r="C19" s="29">
        <v>5789602.9900000002</v>
      </c>
      <c r="D19" s="38">
        <v>814687.44</v>
      </c>
      <c r="E19" s="38">
        <v>321373.03999999998</v>
      </c>
      <c r="F19" s="78">
        <v>729190.61</v>
      </c>
      <c r="G19" s="38">
        <v>3664308.63</v>
      </c>
      <c r="H19" s="38">
        <v>0</v>
      </c>
      <c r="I19" s="38">
        <v>79178.16</v>
      </c>
      <c r="J19" s="38">
        <v>0</v>
      </c>
      <c r="K19" s="103"/>
      <c r="L19" s="37">
        <f>SUM(M19:Q19)</f>
        <v>4478227.5299999993</v>
      </c>
      <c r="M19" s="38">
        <v>2618661.59</v>
      </c>
      <c r="N19" s="38">
        <v>674423.35</v>
      </c>
      <c r="O19" s="38">
        <v>707857.07</v>
      </c>
      <c r="P19" s="38">
        <v>162014.17000000001</v>
      </c>
      <c r="Q19" s="38">
        <v>315271.35000000003</v>
      </c>
      <c r="R19" s="20"/>
    </row>
    <row r="20" spans="1:18" x14ac:dyDescent="0.2">
      <c r="A20" s="38" t="s">
        <v>22</v>
      </c>
      <c r="B20" s="38">
        <f t="shared" si="2"/>
        <v>27155718.780000001</v>
      </c>
      <c r="C20" s="29">
        <v>12060307.859999999</v>
      </c>
      <c r="D20" s="38">
        <v>2564346.62</v>
      </c>
      <c r="E20" s="38">
        <v>3202536.55</v>
      </c>
      <c r="F20" s="78">
        <v>2626292.4</v>
      </c>
      <c r="G20" s="38">
        <v>6176516.5899999999</v>
      </c>
      <c r="H20" s="38">
        <v>16057.92</v>
      </c>
      <c r="I20" s="38">
        <v>509660.83999999997</v>
      </c>
      <c r="J20" s="38">
        <v>0</v>
      </c>
      <c r="K20" s="103"/>
      <c r="L20" s="37">
        <f>SUM(M20:Q20)</f>
        <v>8456702.7300000004</v>
      </c>
      <c r="M20" s="38">
        <v>4184845.26</v>
      </c>
      <c r="N20" s="38">
        <v>1403579.34</v>
      </c>
      <c r="O20" s="38">
        <v>1572588.45</v>
      </c>
      <c r="P20" s="38">
        <v>17060.89</v>
      </c>
      <c r="Q20" s="38">
        <v>1278628.79</v>
      </c>
      <c r="R20" s="20"/>
    </row>
    <row r="21" spans="1:18" x14ac:dyDescent="0.2">
      <c r="A21" s="38" t="s">
        <v>23</v>
      </c>
      <c r="B21" s="38">
        <f t="shared" si="2"/>
        <v>4090772.2200000007</v>
      </c>
      <c r="C21" s="29">
        <v>1802348.7</v>
      </c>
      <c r="D21" s="38">
        <v>231154.27000000002</v>
      </c>
      <c r="E21" s="38">
        <v>256391.9</v>
      </c>
      <c r="F21" s="78">
        <v>6590.74</v>
      </c>
      <c r="G21" s="38">
        <v>1785418.61</v>
      </c>
      <c r="H21" s="38">
        <v>8868</v>
      </c>
      <c r="I21" s="38">
        <v>0</v>
      </c>
      <c r="J21" s="38">
        <v>0</v>
      </c>
      <c r="K21" s="103"/>
      <c r="L21" s="37">
        <f>SUM(M21:Q21)</f>
        <v>1755949.6099999999</v>
      </c>
      <c r="M21" s="38">
        <v>678976.47</v>
      </c>
      <c r="N21" s="38">
        <v>223348.83</v>
      </c>
      <c r="O21" s="38">
        <v>564935.81999999995</v>
      </c>
      <c r="P21" s="38">
        <v>245541.44</v>
      </c>
      <c r="Q21" s="38">
        <v>43147.05</v>
      </c>
      <c r="R21" s="20"/>
    </row>
    <row r="22" spans="1:18" x14ac:dyDescent="0.2">
      <c r="A22" s="38"/>
      <c r="B22" s="103"/>
      <c r="C22" s="29"/>
      <c r="D22" s="38"/>
      <c r="E22" s="38"/>
      <c r="F22" s="78"/>
      <c r="G22" s="38"/>
      <c r="H22" s="38"/>
      <c r="I22" s="38"/>
      <c r="J22" s="38"/>
      <c r="K22" s="103"/>
      <c r="L22" s="121"/>
      <c r="M22" s="38"/>
      <c r="N22" s="38"/>
      <c r="O22" s="38"/>
      <c r="P22" s="38"/>
      <c r="Q22" s="38"/>
      <c r="R22" s="20"/>
    </row>
    <row r="23" spans="1:18" x14ac:dyDescent="0.2">
      <c r="A23" s="38" t="s">
        <v>24</v>
      </c>
      <c r="B23" s="38">
        <f t="shared" si="2"/>
        <v>34306694.879999995</v>
      </c>
      <c r="C23" s="29">
        <v>17539429.23</v>
      </c>
      <c r="D23" s="38">
        <v>4169778.49</v>
      </c>
      <c r="E23" s="38">
        <v>1616002.13</v>
      </c>
      <c r="F23" s="78">
        <v>2682565.5099999998</v>
      </c>
      <c r="G23" s="38">
        <v>8184162.1799999997</v>
      </c>
      <c r="H23" s="38">
        <v>27320.58</v>
      </c>
      <c r="I23" s="38">
        <v>87436.760000000009</v>
      </c>
      <c r="J23" s="38">
        <v>0</v>
      </c>
      <c r="K23" s="103"/>
      <c r="L23" s="37">
        <f>SUM(M23:Q23)</f>
        <v>12814872.540000001</v>
      </c>
      <c r="M23" s="38">
        <v>8214037.4900000002</v>
      </c>
      <c r="N23" s="38">
        <v>2327614.69</v>
      </c>
      <c r="O23" s="38">
        <v>1724296.6300000001</v>
      </c>
      <c r="P23" s="38">
        <v>123878.43</v>
      </c>
      <c r="Q23" s="38">
        <v>425045.3</v>
      </c>
      <c r="R23" s="20"/>
    </row>
    <row r="24" spans="1:18" x14ac:dyDescent="0.2">
      <c r="A24" s="38" t="s">
        <v>25</v>
      </c>
      <c r="B24" s="38">
        <f t="shared" si="2"/>
        <v>4138750.49</v>
      </c>
      <c r="C24" s="29">
        <v>1581777.57</v>
      </c>
      <c r="D24" s="38">
        <v>477293.89999999997</v>
      </c>
      <c r="E24" s="38">
        <v>166415.14000000001</v>
      </c>
      <c r="F24" s="78">
        <v>178699.22</v>
      </c>
      <c r="G24" s="38">
        <v>1667637.1</v>
      </c>
      <c r="H24" s="38">
        <v>4369.88</v>
      </c>
      <c r="I24" s="38">
        <v>62557.68</v>
      </c>
      <c r="J24" s="38">
        <v>0</v>
      </c>
      <c r="K24" s="103"/>
      <c r="L24" s="37">
        <f>SUM(M24:Q24)</f>
        <v>1026370.5799999998</v>
      </c>
      <c r="M24" s="38">
        <v>434452.72</v>
      </c>
      <c r="N24" s="38">
        <v>280676.40999999997</v>
      </c>
      <c r="O24" s="38">
        <v>220309.79</v>
      </c>
      <c r="P24" s="38">
        <v>11040.33</v>
      </c>
      <c r="Q24" s="38">
        <v>79891.33</v>
      </c>
      <c r="R24" s="20"/>
    </row>
    <row r="25" spans="1:18" x14ac:dyDescent="0.2">
      <c r="A25" s="38" t="s">
        <v>26</v>
      </c>
      <c r="B25" s="38">
        <f t="shared" si="2"/>
        <v>26707628</v>
      </c>
      <c r="C25" s="29">
        <v>11342734.199999999</v>
      </c>
      <c r="D25" s="38">
        <v>1398716.17</v>
      </c>
      <c r="E25" s="38">
        <v>944768.19000000006</v>
      </c>
      <c r="F25" s="78">
        <v>12819577.800000001</v>
      </c>
      <c r="G25" s="38">
        <v>0</v>
      </c>
      <c r="H25" s="38">
        <v>5691.86</v>
      </c>
      <c r="I25" s="38">
        <v>196139.78</v>
      </c>
      <c r="J25" s="38">
        <v>0</v>
      </c>
      <c r="K25" s="103"/>
      <c r="L25" s="37">
        <f>SUM(M25:Q25)</f>
        <v>12636122.01</v>
      </c>
      <c r="M25" s="38">
        <v>7095809.0700000003</v>
      </c>
      <c r="N25" s="38">
        <v>3462535.25</v>
      </c>
      <c r="O25" s="38">
        <v>1872634.45</v>
      </c>
      <c r="P25" s="38">
        <v>24192.240000000002</v>
      </c>
      <c r="Q25" s="38">
        <v>180951</v>
      </c>
      <c r="R25" s="20"/>
    </row>
    <row r="26" spans="1:18" x14ac:dyDescent="0.2">
      <c r="A26" s="38" t="s">
        <v>27</v>
      </c>
      <c r="B26" s="38">
        <f t="shared" si="2"/>
        <v>42367873</v>
      </c>
      <c r="C26" s="29">
        <v>22319724</v>
      </c>
      <c r="D26" s="38">
        <v>1771607</v>
      </c>
      <c r="E26" s="38">
        <v>1166976</v>
      </c>
      <c r="F26" s="78">
        <v>5619066</v>
      </c>
      <c r="G26" s="38">
        <v>11474417</v>
      </c>
      <c r="H26" s="38">
        <v>16083</v>
      </c>
      <c r="I26" s="38">
        <v>0</v>
      </c>
      <c r="J26" s="38">
        <v>0</v>
      </c>
      <c r="K26" s="103"/>
      <c r="L26" s="37">
        <f>SUM(M26:Q26)</f>
        <v>25327745</v>
      </c>
      <c r="M26" s="38">
        <v>10932078</v>
      </c>
      <c r="N26" s="38">
        <v>12510867</v>
      </c>
      <c r="O26" s="38">
        <v>935637</v>
      </c>
      <c r="P26" s="38">
        <v>56735</v>
      </c>
      <c r="Q26" s="38">
        <v>892428</v>
      </c>
      <c r="R26" s="20"/>
    </row>
    <row r="27" spans="1:18" x14ac:dyDescent="0.2">
      <c r="A27" s="38" t="s">
        <v>28</v>
      </c>
      <c r="B27" s="38">
        <f t="shared" si="2"/>
        <v>1862063.09</v>
      </c>
      <c r="C27" s="29">
        <v>747321.07000000007</v>
      </c>
      <c r="D27" s="38">
        <v>123700.68000000001</v>
      </c>
      <c r="E27" s="38">
        <v>55959.09</v>
      </c>
      <c r="F27" s="78">
        <v>935082.25</v>
      </c>
      <c r="G27" s="38">
        <v>0</v>
      </c>
      <c r="H27" s="38">
        <v>0</v>
      </c>
      <c r="I27" s="38">
        <v>0</v>
      </c>
      <c r="J27" s="38">
        <v>0</v>
      </c>
      <c r="K27" s="103"/>
      <c r="L27" s="37">
        <f>SUM(M27:Q27)</f>
        <v>708676.19000000006</v>
      </c>
      <c r="M27" s="38">
        <v>228566.45</v>
      </c>
      <c r="N27" s="38">
        <v>240137.60000000001</v>
      </c>
      <c r="O27" s="38">
        <v>98821.72</v>
      </c>
      <c r="P27" s="38">
        <v>21142.81</v>
      </c>
      <c r="Q27" s="38">
        <v>120007.61</v>
      </c>
      <c r="R27" s="20"/>
    </row>
    <row r="28" spans="1:18" x14ac:dyDescent="0.2">
      <c r="A28" s="38"/>
      <c r="B28" s="103"/>
      <c r="C28" s="29"/>
      <c r="D28" s="38"/>
      <c r="E28" s="38"/>
      <c r="F28" s="78"/>
      <c r="G28" s="38"/>
      <c r="H28" s="38"/>
      <c r="I28" s="38"/>
      <c r="J28" s="38"/>
      <c r="K28" s="103"/>
      <c r="L28" s="121"/>
      <c r="M28" s="38"/>
      <c r="N28" s="38"/>
      <c r="O28" s="38"/>
      <c r="P28" s="38"/>
      <c r="Q28" s="38"/>
      <c r="R28" s="20"/>
    </row>
    <row r="29" spans="1:18" x14ac:dyDescent="0.2">
      <c r="A29" s="37" t="s">
        <v>146</v>
      </c>
      <c r="B29" s="38">
        <f t="shared" si="2"/>
        <v>147865829.68000001</v>
      </c>
      <c r="C29" s="29">
        <v>86174647.920000002</v>
      </c>
      <c r="D29" s="38">
        <v>8390723.5299999993</v>
      </c>
      <c r="E29" s="38">
        <v>4506978.74</v>
      </c>
      <c r="F29" s="78">
        <v>4083704.9</v>
      </c>
      <c r="G29" s="38">
        <v>37968027.32</v>
      </c>
      <c r="H29" s="38">
        <v>4449117.2699999996</v>
      </c>
      <c r="I29" s="38">
        <v>2292630</v>
      </c>
      <c r="J29" s="38">
        <v>0</v>
      </c>
      <c r="K29" s="103"/>
      <c r="L29" s="37">
        <f>SUM(M29:Q29)</f>
        <v>41476354.089999996</v>
      </c>
      <c r="M29" s="38">
        <v>24030424.469999999</v>
      </c>
      <c r="N29" s="38">
        <v>5809119.9500000002</v>
      </c>
      <c r="O29" s="38">
        <v>5439073.1699999999</v>
      </c>
      <c r="P29" s="38">
        <v>4568241.7</v>
      </c>
      <c r="Q29" s="38">
        <v>1629494.8</v>
      </c>
      <c r="R29" s="20"/>
    </row>
    <row r="30" spans="1:18" x14ac:dyDescent="0.2">
      <c r="A30" s="38" t="s">
        <v>29</v>
      </c>
      <c r="B30" s="38">
        <f t="shared" si="2"/>
        <v>126437916.67999999</v>
      </c>
      <c r="C30" s="29">
        <v>71413637.359999999</v>
      </c>
      <c r="D30" s="38">
        <v>11604750.129999999</v>
      </c>
      <c r="E30" s="38">
        <v>2762296.98</v>
      </c>
      <c r="F30" s="78">
        <v>0</v>
      </c>
      <c r="G30" s="38">
        <v>0</v>
      </c>
      <c r="H30" s="38">
        <v>39764945.909999996</v>
      </c>
      <c r="I30" s="38">
        <v>892286.3</v>
      </c>
      <c r="J30" s="38">
        <v>0</v>
      </c>
      <c r="K30" s="103"/>
      <c r="L30" s="37">
        <f>SUM(M30:Q30)</f>
        <v>47186531.410000004</v>
      </c>
      <c r="M30" s="38">
        <v>19995779.330000002</v>
      </c>
      <c r="N30" s="38">
        <v>12782243.539999999</v>
      </c>
      <c r="O30" s="38">
        <v>12657573.98</v>
      </c>
      <c r="P30" s="38">
        <v>1659988.02</v>
      </c>
      <c r="Q30" s="38">
        <v>90946.540000000008</v>
      </c>
      <c r="R30" s="20"/>
    </row>
    <row r="31" spans="1:18" x14ac:dyDescent="0.2">
      <c r="A31" s="38" t="s">
        <v>30</v>
      </c>
      <c r="B31" s="38">
        <f t="shared" si="2"/>
        <v>6119367.9800000004</v>
      </c>
      <c r="C31" s="29">
        <v>2841335.36</v>
      </c>
      <c r="D31" s="38">
        <v>375200.72</v>
      </c>
      <c r="E31" s="38">
        <v>334369.45999999996</v>
      </c>
      <c r="F31" s="78">
        <v>568015.06999999995</v>
      </c>
      <c r="G31" s="38">
        <v>1991963.05</v>
      </c>
      <c r="H31" s="38">
        <v>2563</v>
      </c>
      <c r="I31" s="38">
        <v>5921.32</v>
      </c>
      <c r="J31" s="38">
        <v>0</v>
      </c>
      <c r="K31" s="103"/>
      <c r="L31" s="37">
        <f>SUM(M31:Q31)</f>
        <v>1860938.17</v>
      </c>
      <c r="M31" s="38">
        <v>812215.95</v>
      </c>
      <c r="N31" s="38">
        <v>1028437.47</v>
      </c>
      <c r="O31" s="38">
        <v>0</v>
      </c>
      <c r="P31" s="38">
        <v>17507.900000000001</v>
      </c>
      <c r="Q31" s="38">
        <v>2776.85</v>
      </c>
      <c r="R31" s="20"/>
    </row>
    <row r="32" spans="1:18" x14ac:dyDescent="0.2">
      <c r="A32" s="38" t="s">
        <v>31</v>
      </c>
      <c r="B32" s="38">
        <f t="shared" si="2"/>
        <v>16171268.16</v>
      </c>
      <c r="C32" s="29">
        <v>7509647.1700000009</v>
      </c>
      <c r="D32" s="38">
        <v>2680310.08</v>
      </c>
      <c r="E32" s="38">
        <v>1006462.85</v>
      </c>
      <c r="F32" s="78">
        <v>291586.24</v>
      </c>
      <c r="G32" s="38">
        <v>4566995.03</v>
      </c>
      <c r="H32" s="38">
        <v>24179.919999999998</v>
      </c>
      <c r="I32" s="38">
        <v>92086.87</v>
      </c>
      <c r="J32" s="38">
        <v>0</v>
      </c>
      <c r="K32" s="103"/>
      <c r="L32" s="37">
        <f>SUM(M32:Q32)</f>
        <v>4069716.3900000006</v>
      </c>
      <c r="M32" s="38">
        <v>2136297.91</v>
      </c>
      <c r="N32" s="38">
        <v>1183840.24</v>
      </c>
      <c r="O32" s="38">
        <v>743828.45</v>
      </c>
      <c r="P32" s="38">
        <v>5749.79</v>
      </c>
      <c r="Q32" s="38">
        <v>0</v>
      </c>
      <c r="R32" s="38"/>
    </row>
    <row r="33" spans="1:18" x14ac:dyDescent="0.2">
      <c r="A33" s="38" t="s">
        <v>32</v>
      </c>
      <c r="B33" s="38">
        <f t="shared" si="2"/>
        <v>2664056.67</v>
      </c>
      <c r="C33" s="29">
        <v>1173222.56</v>
      </c>
      <c r="D33" s="38">
        <v>338988.56</v>
      </c>
      <c r="E33" s="38">
        <v>134558.38</v>
      </c>
      <c r="F33" s="78">
        <v>282164.2</v>
      </c>
      <c r="G33" s="38">
        <v>720772.72</v>
      </c>
      <c r="H33" s="38">
        <v>0</v>
      </c>
      <c r="I33" s="38">
        <v>14350.25</v>
      </c>
      <c r="J33" s="38">
        <v>0</v>
      </c>
      <c r="K33" s="38"/>
      <c r="L33" s="37">
        <f>SUM(M33:Q33)</f>
        <v>890682.69000000006</v>
      </c>
      <c r="M33" s="38">
        <v>374118.92</v>
      </c>
      <c r="N33" s="38">
        <v>397420.85</v>
      </c>
      <c r="O33" s="38">
        <v>116612.56</v>
      </c>
      <c r="P33" s="38">
        <v>2455.85</v>
      </c>
      <c r="Q33" s="38">
        <v>74.510000000000005</v>
      </c>
      <c r="R33" s="38"/>
    </row>
    <row r="34" spans="1:18" x14ac:dyDescent="0.2">
      <c r="A34" s="38"/>
      <c r="B34" s="103"/>
      <c r="C34" s="29"/>
      <c r="D34" s="38"/>
      <c r="E34" s="38"/>
      <c r="F34" s="78"/>
      <c r="G34" s="38"/>
      <c r="H34" s="38"/>
      <c r="I34" s="38"/>
      <c r="J34" s="38"/>
      <c r="K34" s="103"/>
      <c r="L34" s="121"/>
      <c r="M34" s="38"/>
      <c r="N34" s="38"/>
      <c r="O34" s="38"/>
      <c r="P34" s="38"/>
      <c r="Q34" s="38"/>
      <c r="R34" s="38"/>
    </row>
    <row r="35" spans="1:18" x14ac:dyDescent="0.2">
      <c r="A35" s="38" t="s">
        <v>33</v>
      </c>
      <c r="B35" s="38">
        <f t="shared" si="2"/>
        <v>3651183.6799999992</v>
      </c>
      <c r="C35" s="29">
        <v>1515325.13</v>
      </c>
      <c r="D35" s="38">
        <v>402988.13</v>
      </c>
      <c r="E35" s="38">
        <v>138723.57</v>
      </c>
      <c r="F35" s="78">
        <v>579591.23</v>
      </c>
      <c r="G35" s="38">
        <v>956910.05</v>
      </c>
      <c r="H35" s="38">
        <v>0</v>
      </c>
      <c r="I35" s="38">
        <v>57645.57</v>
      </c>
      <c r="J35" s="38">
        <v>0</v>
      </c>
      <c r="K35" s="38"/>
      <c r="L35" s="37">
        <f>SUM(M35:Q35)</f>
        <v>1530019.26</v>
      </c>
      <c r="M35" s="38">
        <v>925715.46</v>
      </c>
      <c r="N35" s="38">
        <v>295955.28999999998</v>
      </c>
      <c r="O35" s="38">
        <v>105635.01</v>
      </c>
      <c r="P35" s="38">
        <v>65</v>
      </c>
      <c r="Q35" s="38">
        <v>202648.5</v>
      </c>
      <c r="R35" s="38"/>
    </row>
    <row r="36" spans="1:18" x14ac:dyDescent="0.2">
      <c r="A36" s="38" t="s">
        <v>34</v>
      </c>
      <c r="B36" s="38">
        <f t="shared" si="2"/>
        <v>24131371.750000004</v>
      </c>
      <c r="C36" s="29">
        <v>10132184.470000001</v>
      </c>
      <c r="D36" s="38">
        <v>3196316.43</v>
      </c>
      <c r="E36" s="38">
        <v>2207263.8600000003</v>
      </c>
      <c r="F36" s="78">
        <v>1201156.26</v>
      </c>
      <c r="G36" s="38">
        <v>5044886.75</v>
      </c>
      <c r="H36" s="38">
        <v>0</v>
      </c>
      <c r="I36" s="38">
        <v>2349563.98</v>
      </c>
      <c r="J36" s="38">
        <v>0</v>
      </c>
      <c r="K36" s="103"/>
      <c r="L36" s="37">
        <f>SUM(M36:Q36)</f>
        <v>8377340.3200000012</v>
      </c>
      <c r="M36" s="38">
        <v>1872402.32</v>
      </c>
      <c r="N36" s="38">
        <v>4849084.12</v>
      </c>
      <c r="O36" s="38">
        <v>1346980.62</v>
      </c>
      <c r="P36" s="38">
        <v>89892.73</v>
      </c>
      <c r="Q36" s="38">
        <v>218980.53</v>
      </c>
      <c r="R36" s="38"/>
    </row>
    <row r="37" spans="1:18" x14ac:dyDescent="0.2">
      <c r="A37" s="38" t="s">
        <v>35</v>
      </c>
      <c r="B37" s="38">
        <f t="shared" si="2"/>
        <v>13409119.66</v>
      </c>
      <c r="C37" s="29">
        <v>5888646.4100000001</v>
      </c>
      <c r="D37" s="38">
        <v>1736118.42</v>
      </c>
      <c r="E37" s="38">
        <v>1443681.57</v>
      </c>
      <c r="F37" s="78">
        <v>816541.45</v>
      </c>
      <c r="G37" s="38">
        <v>3241008.66</v>
      </c>
      <c r="H37" s="38">
        <v>2331.3000000000002</v>
      </c>
      <c r="I37" s="38">
        <v>280791.84999999998</v>
      </c>
      <c r="J37" s="38">
        <v>0</v>
      </c>
      <c r="K37" s="38"/>
      <c r="L37" s="37">
        <f>SUM(M37:Q37)</f>
        <v>4395274.1500000004</v>
      </c>
      <c r="M37" s="38">
        <v>1480127.76</v>
      </c>
      <c r="N37" s="38">
        <v>2000318.33</v>
      </c>
      <c r="O37" s="38">
        <v>714996.36</v>
      </c>
      <c r="P37" s="38">
        <v>7256.67</v>
      </c>
      <c r="Q37" s="38">
        <v>192575.03</v>
      </c>
      <c r="R37" s="38"/>
    </row>
    <row r="38" spans="1:18" x14ac:dyDescent="0.2">
      <c r="A38" s="33" t="s">
        <v>36</v>
      </c>
      <c r="B38" s="33">
        <f t="shared" si="2"/>
        <v>8205116.1799999997</v>
      </c>
      <c r="C38" s="33">
        <v>3543261.71</v>
      </c>
      <c r="D38" s="33">
        <v>738066.83</v>
      </c>
      <c r="E38" s="33">
        <v>556892.98</v>
      </c>
      <c r="F38" s="139">
        <v>135532.78</v>
      </c>
      <c r="G38" s="33">
        <v>2930980.71</v>
      </c>
      <c r="H38" s="33">
        <v>187775.14</v>
      </c>
      <c r="I38" s="33">
        <v>112606.03</v>
      </c>
      <c r="J38" s="33">
        <v>0</v>
      </c>
      <c r="K38" s="104"/>
      <c r="L38" s="135">
        <f>SUM(M38:Q38)</f>
        <v>1062283.22</v>
      </c>
      <c r="M38" s="33">
        <v>606512.01</v>
      </c>
      <c r="N38" s="33">
        <v>157910.66</v>
      </c>
      <c r="O38" s="33">
        <v>290928.92</v>
      </c>
      <c r="P38" s="33">
        <v>60.98</v>
      </c>
      <c r="Q38" s="33">
        <v>6870.65</v>
      </c>
      <c r="R38" s="38"/>
    </row>
    <row r="39" spans="1:18" x14ac:dyDescent="0.2">
      <c r="A39" s="38"/>
      <c r="B39" s="38"/>
      <c r="C39" s="38"/>
      <c r="D39" s="38"/>
      <c r="E39" s="38"/>
      <c r="F39" s="78"/>
      <c r="G39" s="38"/>
      <c r="H39" s="38"/>
      <c r="I39" s="38"/>
      <c r="J39" s="38"/>
      <c r="K39" s="38"/>
      <c r="L39" s="38"/>
      <c r="M39" s="38"/>
      <c r="N39" s="38"/>
      <c r="O39" s="29"/>
      <c r="P39" s="38"/>
      <c r="Q39" s="38"/>
      <c r="R39" s="38"/>
    </row>
    <row r="40" spans="1:18" s="156" customFormat="1" x14ac:dyDescent="0.2">
      <c r="A40" s="40"/>
      <c r="B40" s="40"/>
      <c r="C40" s="40"/>
      <c r="D40" s="40"/>
      <c r="E40" s="40"/>
      <c r="F40" s="191"/>
      <c r="G40" s="40"/>
      <c r="H40" s="40"/>
      <c r="I40" s="40"/>
      <c r="J40" s="40"/>
      <c r="K40" s="40"/>
      <c r="L40" s="40"/>
      <c r="M40" s="40"/>
      <c r="N40" s="40"/>
      <c r="O40" s="188"/>
      <c r="P40" s="40"/>
      <c r="Q40" s="40"/>
      <c r="R40" s="144"/>
    </row>
    <row r="41" spans="1:18" s="156" customFormat="1" x14ac:dyDescent="0.2">
      <c r="A41" s="40"/>
      <c r="B41" s="40"/>
      <c r="C41" s="149"/>
      <c r="D41" s="149"/>
      <c r="E41" s="149"/>
      <c r="F41" s="149"/>
      <c r="G41" s="149"/>
      <c r="H41" s="149"/>
      <c r="I41" s="40"/>
      <c r="J41" s="40"/>
      <c r="K41" s="40"/>
      <c r="L41" s="40"/>
      <c r="M41" s="40"/>
      <c r="N41" s="40"/>
      <c r="O41" s="188"/>
      <c r="P41" s="40"/>
      <c r="Q41" s="40"/>
      <c r="R41" s="144"/>
    </row>
    <row r="42" spans="1:18" s="156" customFormat="1" x14ac:dyDescent="0.2">
      <c r="A42" s="40"/>
      <c r="B42" s="40"/>
      <c r="C42" s="40"/>
      <c r="D42" s="40"/>
      <c r="E42" s="40"/>
      <c r="F42" s="191"/>
      <c r="G42" s="40"/>
      <c r="H42" s="40"/>
      <c r="I42" s="40"/>
      <c r="J42" s="40"/>
      <c r="K42" s="40"/>
      <c r="L42" s="40"/>
      <c r="M42" s="40"/>
      <c r="N42" s="40"/>
      <c r="O42" s="188"/>
      <c r="P42" s="40"/>
      <c r="Q42" s="40"/>
      <c r="R42" s="144"/>
    </row>
    <row r="43" spans="1:18" s="156" customFormat="1" x14ac:dyDescent="0.2">
      <c r="A43" s="40"/>
      <c r="B43" s="40"/>
      <c r="C43" s="40"/>
      <c r="D43" s="40"/>
      <c r="E43" s="40"/>
      <c r="F43" s="191"/>
      <c r="G43" s="40"/>
      <c r="H43" s="40"/>
      <c r="I43" s="40"/>
      <c r="J43" s="40"/>
      <c r="K43" s="40"/>
      <c r="L43" s="40"/>
      <c r="M43" s="40"/>
      <c r="N43" s="40"/>
      <c r="O43" s="188"/>
      <c r="P43" s="40"/>
      <c r="Q43" s="40"/>
      <c r="R43" s="144"/>
    </row>
    <row r="44" spans="1:18" s="156" customFormat="1" x14ac:dyDescent="0.2">
      <c r="A44" s="40"/>
      <c r="B44" s="40"/>
      <c r="C44" s="40"/>
      <c r="D44" s="40"/>
      <c r="E44" s="40"/>
      <c r="F44" s="191"/>
      <c r="G44" s="40"/>
      <c r="H44" s="40"/>
      <c r="I44" s="40"/>
      <c r="J44" s="40"/>
      <c r="K44" s="40"/>
      <c r="L44" s="40"/>
      <c r="M44" s="40"/>
      <c r="N44" s="40"/>
      <c r="O44" s="188"/>
      <c r="P44" s="40"/>
      <c r="Q44" s="40"/>
      <c r="R44" s="144"/>
    </row>
    <row r="45" spans="1:18" s="156" customFormat="1" x14ac:dyDescent="0.2">
      <c r="A45" s="40"/>
      <c r="B45" s="40"/>
      <c r="C45" s="40"/>
      <c r="D45" s="40"/>
      <c r="E45" s="40"/>
      <c r="F45" s="191"/>
      <c r="G45" s="40"/>
      <c r="H45" s="40"/>
      <c r="I45" s="40"/>
      <c r="J45" s="40"/>
      <c r="K45" s="40"/>
      <c r="L45" s="40"/>
      <c r="M45" s="40"/>
      <c r="N45" s="40"/>
      <c r="O45" s="188"/>
      <c r="P45" s="188"/>
      <c r="Q45" s="188"/>
    </row>
    <row r="46" spans="1:18" s="156" customFormat="1" x14ac:dyDescent="0.2">
      <c r="A46" s="40"/>
      <c r="B46" s="40"/>
      <c r="C46" s="40"/>
      <c r="D46" s="40"/>
      <c r="E46" s="40"/>
      <c r="F46" s="191"/>
      <c r="G46" s="40"/>
      <c r="H46" s="40"/>
      <c r="I46" s="40"/>
      <c r="J46" s="40"/>
      <c r="K46" s="40"/>
      <c r="L46" s="40"/>
      <c r="M46" s="40"/>
      <c r="N46" s="40"/>
      <c r="O46" s="188"/>
      <c r="P46" s="188"/>
      <c r="Q46" s="188"/>
    </row>
    <row r="47" spans="1:18" s="156" customFormat="1" x14ac:dyDescent="0.2">
      <c r="A47" s="40"/>
      <c r="B47" s="196"/>
      <c r="C47" s="40"/>
      <c r="D47" s="40"/>
      <c r="E47" s="40"/>
      <c r="F47" s="191"/>
      <c r="G47" s="40"/>
      <c r="H47" s="40"/>
      <c r="I47" s="40"/>
      <c r="J47" s="40"/>
      <c r="K47" s="40"/>
      <c r="L47" s="40"/>
      <c r="M47" s="40"/>
      <c r="N47" s="40"/>
      <c r="O47" s="188"/>
      <c r="P47" s="188"/>
      <c r="Q47" s="188"/>
    </row>
    <row r="48" spans="1:18" s="156" customFormat="1" x14ac:dyDescent="0.2">
      <c r="A48" s="40"/>
      <c r="B48" s="40"/>
      <c r="C48" s="40"/>
      <c r="D48" s="40"/>
      <c r="E48" s="40"/>
      <c r="F48" s="191"/>
      <c r="G48" s="40"/>
      <c r="H48" s="40"/>
      <c r="I48" s="40"/>
      <c r="J48" s="40"/>
      <c r="K48" s="40"/>
      <c r="L48" s="40"/>
      <c r="M48" s="40"/>
      <c r="N48" s="40"/>
      <c r="O48" s="188"/>
      <c r="P48" s="188"/>
      <c r="Q48" s="188"/>
    </row>
    <row r="49" spans="1:20" x14ac:dyDescent="0.2">
      <c r="N49" s="196"/>
      <c r="O49" s="40"/>
      <c r="P49" s="188"/>
      <c r="Q49" s="188"/>
      <c r="R49" s="156"/>
      <c r="S49" s="156"/>
      <c r="T49" s="156"/>
    </row>
    <row r="50" spans="1:20" s="156" customFormat="1" x14ac:dyDescent="0.2">
      <c r="A50" s="40"/>
      <c r="B50" s="40"/>
      <c r="C50" s="40"/>
      <c r="D50" s="40"/>
      <c r="E50" s="40"/>
      <c r="F50" s="191"/>
      <c r="G50" s="40"/>
      <c r="H50" s="40"/>
      <c r="I50" s="40"/>
      <c r="J50" s="40"/>
      <c r="K50" s="40"/>
      <c r="L50" s="40"/>
      <c r="M50" s="40"/>
      <c r="N50" s="41"/>
      <c r="O50" s="91"/>
      <c r="P50" s="91"/>
      <c r="Q50" s="91"/>
      <c r="R50" s="18"/>
      <c r="S50" s="18"/>
      <c r="T50" s="18"/>
    </row>
    <row r="51" spans="1:20" s="156" customFormat="1" x14ac:dyDescent="0.2">
      <c r="A51" s="40"/>
      <c r="B51" s="40"/>
      <c r="C51" s="40"/>
      <c r="D51" s="40"/>
      <c r="E51" s="40"/>
      <c r="F51" s="191"/>
      <c r="G51" s="40"/>
      <c r="H51" s="40"/>
      <c r="I51" s="40"/>
      <c r="J51" s="40"/>
      <c r="K51" s="40"/>
      <c r="L51" s="40"/>
      <c r="M51" s="40"/>
      <c r="N51" s="40"/>
      <c r="O51" s="188"/>
      <c r="P51" s="40"/>
      <c r="Q51" s="40"/>
      <c r="R51" s="144"/>
    </row>
    <row r="52" spans="1:20" s="156" customFormat="1" x14ac:dyDescent="0.2">
      <c r="A52" s="40"/>
      <c r="B52" s="40"/>
      <c r="C52" s="40"/>
      <c r="D52" s="40"/>
      <c r="E52" s="40"/>
      <c r="F52" s="191"/>
      <c r="G52" s="40"/>
      <c r="H52" s="40"/>
      <c r="I52" s="40"/>
      <c r="J52" s="40"/>
      <c r="K52" s="40"/>
      <c r="L52" s="40"/>
      <c r="M52" s="40"/>
      <c r="N52" s="40"/>
      <c r="O52" s="188"/>
      <c r="P52" s="188"/>
      <c r="Q52" s="188"/>
    </row>
    <row r="53" spans="1:20" s="156" customFormat="1" x14ac:dyDescent="0.2">
      <c r="A53" s="40"/>
      <c r="B53" s="40"/>
      <c r="C53" s="40"/>
      <c r="D53" s="40"/>
      <c r="E53" s="40"/>
      <c r="F53" s="191"/>
      <c r="G53" s="40"/>
      <c r="H53" s="40"/>
      <c r="I53" s="40"/>
      <c r="J53" s="40"/>
      <c r="K53" s="40"/>
      <c r="L53" s="40"/>
      <c r="M53" s="40"/>
      <c r="N53" s="40"/>
      <c r="O53" s="188"/>
      <c r="P53" s="40"/>
      <c r="Q53" s="40"/>
      <c r="R53" s="144"/>
    </row>
    <row r="54" spans="1:20" s="156" customFormat="1" x14ac:dyDescent="0.2">
      <c r="A54" s="40"/>
      <c r="B54" s="40"/>
      <c r="C54" s="40"/>
      <c r="D54" s="40"/>
      <c r="E54" s="40"/>
      <c r="F54" s="191"/>
      <c r="G54" s="40"/>
      <c r="H54" s="40"/>
      <c r="I54" s="40"/>
      <c r="J54" s="40"/>
      <c r="K54" s="40"/>
      <c r="L54" s="40"/>
      <c r="M54" s="40"/>
      <c r="N54" s="40"/>
      <c r="O54" s="188"/>
      <c r="P54" s="40"/>
      <c r="Q54" s="40"/>
      <c r="R54" s="144"/>
    </row>
    <row r="55" spans="1:20" s="156" customFormat="1" x14ac:dyDescent="0.2">
      <c r="A55" s="40"/>
      <c r="B55" s="40"/>
      <c r="C55" s="40"/>
      <c r="D55" s="40"/>
      <c r="E55" s="40"/>
      <c r="F55" s="191"/>
      <c r="G55" s="40"/>
      <c r="H55" s="40"/>
      <c r="I55" s="40"/>
      <c r="J55" s="40"/>
      <c r="K55" s="40"/>
      <c r="L55" s="40"/>
      <c r="M55" s="40"/>
      <c r="N55" s="40"/>
      <c r="O55" s="188"/>
      <c r="P55" s="40"/>
      <c r="Q55" s="40"/>
      <c r="R55" s="144"/>
    </row>
    <row r="56" spans="1:20" s="156" customFormat="1" x14ac:dyDescent="0.2">
      <c r="A56" s="40"/>
      <c r="B56" s="40"/>
      <c r="C56" s="40"/>
      <c r="D56" s="40"/>
      <c r="E56" s="40"/>
      <c r="F56" s="191"/>
      <c r="G56" s="40"/>
      <c r="H56" s="40"/>
      <c r="I56" s="40"/>
      <c r="J56" s="40"/>
      <c r="K56" s="40"/>
      <c r="L56" s="40"/>
      <c r="M56" s="40"/>
      <c r="N56" s="40"/>
      <c r="O56" s="188"/>
      <c r="P56" s="40"/>
      <c r="Q56" s="40"/>
      <c r="R56" s="144"/>
    </row>
    <row r="57" spans="1:20" s="156" customFormat="1" x14ac:dyDescent="0.2">
      <c r="A57" s="40"/>
      <c r="B57" s="40"/>
      <c r="C57" s="40"/>
      <c r="D57" s="40"/>
      <c r="E57" s="40"/>
      <c r="F57" s="191"/>
      <c r="G57" s="40"/>
      <c r="H57" s="40"/>
      <c r="I57" s="40"/>
      <c r="J57" s="40"/>
      <c r="K57" s="40"/>
      <c r="L57" s="40"/>
      <c r="M57" s="40"/>
      <c r="N57" s="40"/>
      <c r="O57" s="188"/>
      <c r="P57" s="40"/>
      <c r="Q57" s="40"/>
      <c r="R57" s="144"/>
    </row>
    <row r="58" spans="1:20" s="156" customFormat="1" x14ac:dyDescent="0.2">
      <c r="A58" s="40"/>
      <c r="B58" s="40"/>
      <c r="C58" s="40"/>
      <c r="D58" s="40"/>
      <c r="E58" s="40"/>
      <c r="F58" s="191"/>
      <c r="G58" s="40"/>
      <c r="H58" s="40"/>
      <c r="I58" s="40"/>
      <c r="J58" s="40"/>
      <c r="K58" s="40"/>
      <c r="L58" s="40"/>
      <c r="M58" s="40"/>
      <c r="N58" s="40"/>
      <c r="O58" s="188"/>
      <c r="P58" s="40"/>
      <c r="Q58" s="40"/>
      <c r="R58" s="144"/>
    </row>
    <row r="59" spans="1:20" s="156" customFormat="1" x14ac:dyDescent="0.2">
      <c r="A59" s="40"/>
      <c r="B59" s="40"/>
      <c r="C59" s="40"/>
      <c r="D59" s="40"/>
      <c r="E59" s="40"/>
      <c r="F59" s="191"/>
      <c r="G59" s="40"/>
      <c r="H59" s="40"/>
      <c r="I59" s="40"/>
      <c r="J59" s="40"/>
      <c r="K59" s="40"/>
      <c r="L59" s="40"/>
      <c r="M59" s="40"/>
      <c r="N59" s="40"/>
      <c r="O59" s="188"/>
      <c r="P59" s="40"/>
      <c r="Q59" s="40"/>
      <c r="R59" s="144"/>
    </row>
    <row r="60" spans="1:20" s="156" customFormat="1" x14ac:dyDescent="0.2">
      <c r="A60" s="40"/>
      <c r="B60" s="40"/>
      <c r="C60" s="40"/>
      <c r="D60" s="40"/>
      <c r="E60" s="40"/>
      <c r="F60" s="191"/>
      <c r="G60" s="40"/>
      <c r="H60" s="40"/>
      <c r="I60" s="40"/>
      <c r="J60" s="40"/>
      <c r="K60" s="40"/>
      <c r="L60" s="40"/>
      <c r="M60" s="40"/>
      <c r="N60" s="40"/>
      <c r="O60" s="188"/>
      <c r="P60" s="40"/>
      <c r="Q60" s="40"/>
      <c r="R60" s="144"/>
    </row>
    <row r="61" spans="1:20" s="156" customFormat="1" x14ac:dyDescent="0.2">
      <c r="A61" s="40"/>
      <c r="B61" s="40"/>
      <c r="C61" s="40"/>
      <c r="D61" s="40"/>
      <c r="E61" s="40"/>
      <c r="F61" s="191"/>
      <c r="G61" s="40"/>
      <c r="H61" s="40"/>
      <c r="I61" s="40"/>
      <c r="J61" s="40"/>
      <c r="K61" s="40"/>
      <c r="L61" s="40"/>
      <c r="M61" s="40"/>
      <c r="N61" s="40"/>
      <c r="O61" s="188"/>
      <c r="P61" s="40"/>
      <c r="Q61" s="40"/>
      <c r="R61" s="144"/>
    </row>
    <row r="62" spans="1:20" s="156" customFormat="1" x14ac:dyDescent="0.2">
      <c r="A62" s="40"/>
      <c r="B62" s="40"/>
      <c r="C62" s="40"/>
      <c r="D62" s="40"/>
      <c r="E62" s="40"/>
      <c r="F62" s="191"/>
      <c r="G62" s="40"/>
      <c r="H62" s="40"/>
      <c r="I62" s="40"/>
      <c r="J62" s="40"/>
      <c r="K62" s="40"/>
      <c r="L62" s="40"/>
      <c r="M62" s="40"/>
      <c r="N62" s="40"/>
      <c r="O62" s="188"/>
      <c r="P62" s="40"/>
      <c r="Q62" s="40"/>
      <c r="R62" s="144"/>
    </row>
    <row r="63" spans="1:20" s="156" customFormat="1" x14ac:dyDescent="0.2">
      <c r="A63" s="40"/>
      <c r="B63" s="40"/>
      <c r="C63" s="40"/>
      <c r="D63" s="40"/>
      <c r="E63" s="40"/>
      <c r="F63" s="191"/>
      <c r="G63" s="40"/>
      <c r="H63" s="40"/>
      <c r="I63" s="40"/>
      <c r="J63" s="40"/>
      <c r="K63" s="40"/>
      <c r="L63" s="40"/>
      <c r="M63" s="40"/>
      <c r="N63" s="40"/>
      <c r="O63" s="188"/>
      <c r="P63" s="40"/>
      <c r="Q63" s="40"/>
      <c r="R63" s="144"/>
    </row>
    <row r="64" spans="1:20" s="156" customFormat="1" x14ac:dyDescent="0.2">
      <c r="A64" s="40"/>
      <c r="B64" s="40"/>
      <c r="C64" s="40"/>
      <c r="D64" s="40"/>
      <c r="E64" s="40"/>
      <c r="F64" s="191"/>
      <c r="G64" s="40"/>
      <c r="H64" s="40"/>
      <c r="I64" s="40"/>
      <c r="J64" s="40"/>
      <c r="K64" s="40"/>
      <c r="L64" s="40"/>
      <c r="M64" s="40"/>
      <c r="N64" s="40"/>
      <c r="O64" s="188"/>
      <c r="P64" s="40"/>
      <c r="Q64" s="40"/>
      <c r="R64" s="144"/>
    </row>
    <row r="65" spans="1:20" s="156" customFormat="1" x14ac:dyDescent="0.2">
      <c r="A65" s="40"/>
      <c r="B65" s="40"/>
      <c r="C65" s="40"/>
      <c r="D65" s="40"/>
      <c r="E65" s="40"/>
      <c r="F65" s="191"/>
      <c r="G65" s="40"/>
      <c r="H65" s="40"/>
      <c r="I65" s="40"/>
      <c r="J65" s="40"/>
      <c r="K65" s="40"/>
      <c r="L65" s="40"/>
      <c r="M65" s="40"/>
      <c r="N65" s="40"/>
      <c r="O65" s="188"/>
      <c r="P65" s="40"/>
      <c r="Q65" s="40"/>
      <c r="R65" s="144"/>
    </row>
    <row r="66" spans="1:20" s="156" customFormat="1" x14ac:dyDescent="0.2">
      <c r="A66" s="40"/>
      <c r="B66" s="40"/>
      <c r="C66" s="40"/>
      <c r="D66" s="40"/>
      <c r="E66" s="40"/>
      <c r="F66" s="191"/>
      <c r="G66" s="40"/>
      <c r="H66" s="40"/>
      <c r="I66" s="40"/>
      <c r="J66" s="40"/>
      <c r="K66" s="40"/>
      <c r="L66" s="40"/>
      <c r="M66" s="40"/>
      <c r="N66" s="40"/>
      <c r="O66" s="188"/>
      <c r="P66" s="40"/>
      <c r="Q66" s="40"/>
      <c r="R66" s="144"/>
    </row>
    <row r="67" spans="1:20" s="156" customFormat="1" x14ac:dyDescent="0.2">
      <c r="A67" s="40"/>
      <c r="B67" s="40"/>
      <c r="C67" s="40"/>
      <c r="D67" s="40"/>
      <c r="E67" s="40"/>
      <c r="F67" s="191"/>
      <c r="G67" s="40"/>
      <c r="H67" s="40"/>
      <c r="I67" s="40"/>
      <c r="J67" s="40"/>
      <c r="K67" s="40"/>
      <c r="L67" s="40"/>
      <c r="M67" s="40"/>
      <c r="N67" s="40"/>
      <c r="O67" s="188"/>
      <c r="P67" s="40"/>
      <c r="Q67" s="40"/>
      <c r="R67" s="144"/>
    </row>
    <row r="68" spans="1:20" s="156" customFormat="1" x14ac:dyDescent="0.2">
      <c r="A68" s="40"/>
      <c r="B68" s="40"/>
      <c r="C68" s="40"/>
      <c r="D68" s="40"/>
      <c r="E68" s="40"/>
      <c r="F68" s="191"/>
      <c r="G68" s="40"/>
      <c r="H68" s="40"/>
      <c r="I68" s="40"/>
      <c r="J68" s="40"/>
      <c r="K68" s="40"/>
      <c r="L68" s="40"/>
      <c r="M68" s="40"/>
      <c r="N68" s="40"/>
      <c r="O68" s="188"/>
      <c r="P68" s="40"/>
      <c r="Q68" s="40"/>
      <c r="R68" s="144"/>
    </row>
    <row r="69" spans="1:20" s="156" customFormat="1" x14ac:dyDescent="0.2">
      <c r="A69" s="40"/>
      <c r="B69" s="40"/>
      <c r="C69" s="40"/>
      <c r="D69" s="40"/>
      <c r="E69" s="40"/>
      <c r="F69" s="191"/>
      <c r="G69" s="40"/>
      <c r="H69" s="40"/>
      <c r="I69" s="40"/>
      <c r="J69" s="40"/>
      <c r="K69" s="40"/>
      <c r="L69" s="40"/>
      <c r="M69" s="40"/>
      <c r="N69" s="40"/>
      <c r="O69" s="188"/>
      <c r="P69" s="40"/>
      <c r="Q69" s="40"/>
      <c r="R69" s="144"/>
    </row>
    <row r="70" spans="1:20" s="156" customFormat="1" x14ac:dyDescent="0.2">
      <c r="A70" s="40"/>
      <c r="B70" s="40"/>
      <c r="C70" s="40"/>
      <c r="D70" s="40"/>
      <c r="E70" s="40"/>
      <c r="F70" s="191"/>
      <c r="G70" s="40"/>
      <c r="H70" s="40"/>
      <c r="I70" s="40"/>
      <c r="J70" s="40"/>
      <c r="K70" s="40"/>
      <c r="L70" s="40"/>
      <c r="M70" s="40"/>
      <c r="N70" s="40"/>
      <c r="O70" s="188"/>
      <c r="P70" s="40"/>
      <c r="Q70" s="40"/>
      <c r="R70" s="144"/>
    </row>
    <row r="71" spans="1:20" s="156" customFormat="1" x14ac:dyDescent="0.2">
      <c r="A71" s="40"/>
      <c r="B71" s="40"/>
      <c r="C71" s="40"/>
      <c r="D71" s="40"/>
      <c r="E71" s="40"/>
      <c r="F71" s="191"/>
      <c r="G71" s="40"/>
      <c r="H71" s="40"/>
      <c r="I71" s="40"/>
      <c r="J71" s="40"/>
      <c r="K71" s="40"/>
      <c r="L71" s="40"/>
      <c r="M71" s="40"/>
      <c r="N71" s="40"/>
      <c r="O71" s="188"/>
      <c r="P71" s="40"/>
      <c r="Q71" s="40"/>
      <c r="R71" s="144"/>
    </row>
    <row r="72" spans="1:20" s="156" customFormat="1" x14ac:dyDescent="0.2">
      <c r="A72" s="40"/>
      <c r="B72" s="40"/>
      <c r="C72" s="40"/>
      <c r="D72" s="40"/>
      <c r="E72" s="40"/>
      <c r="F72" s="191"/>
      <c r="G72" s="40"/>
      <c r="H72" s="40"/>
      <c r="I72" s="40"/>
      <c r="J72" s="40"/>
      <c r="K72" s="40"/>
      <c r="L72" s="40"/>
      <c r="M72" s="40"/>
      <c r="N72" s="40"/>
      <c r="O72" s="188"/>
      <c r="P72" s="40"/>
      <c r="Q72" s="40"/>
      <c r="R72" s="144"/>
    </row>
    <row r="73" spans="1:20" s="156" customFormat="1" x14ac:dyDescent="0.2">
      <c r="A73" s="40"/>
      <c r="B73" s="40"/>
      <c r="C73" s="40"/>
      <c r="D73" s="40"/>
      <c r="E73" s="40"/>
      <c r="F73" s="191"/>
      <c r="G73" s="40"/>
      <c r="H73" s="40"/>
      <c r="I73" s="40"/>
      <c r="J73" s="40"/>
      <c r="K73" s="40"/>
      <c r="L73" s="40"/>
      <c r="M73" s="40"/>
      <c r="N73" s="40"/>
      <c r="O73" s="188"/>
      <c r="P73" s="40"/>
      <c r="Q73" s="40"/>
      <c r="R73" s="144"/>
    </row>
    <row r="74" spans="1:20" s="156" customFormat="1" x14ac:dyDescent="0.2">
      <c r="A74" s="40"/>
      <c r="B74" s="40"/>
      <c r="C74" s="40"/>
      <c r="D74" s="40"/>
      <c r="E74" s="40"/>
      <c r="F74" s="191"/>
      <c r="G74" s="40"/>
      <c r="H74" s="40"/>
      <c r="I74" s="40"/>
      <c r="J74" s="40"/>
      <c r="K74" s="40"/>
      <c r="L74" s="40"/>
      <c r="M74" s="40"/>
      <c r="N74" s="40"/>
      <c r="O74" s="188"/>
      <c r="P74" s="40"/>
      <c r="Q74" s="40"/>
      <c r="R74" s="144"/>
    </row>
    <row r="75" spans="1:20" s="156" customFormat="1" x14ac:dyDescent="0.2">
      <c r="A75" s="40"/>
      <c r="B75" s="40"/>
      <c r="C75" s="40"/>
      <c r="D75" s="40"/>
      <c r="E75" s="40"/>
      <c r="F75" s="191"/>
      <c r="G75" s="40"/>
      <c r="H75" s="40"/>
      <c r="I75" s="40"/>
      <c r="J75" s="40"/>
      <c r="K75" s="40"/>
      <c r="L75" s="40"/>
      <c r="M75" s="40"/>
      <c r="N75" s="40"/>
      <c r="O75" s="188"/>
      <c r="P75" s="40"/>
      <c r="Q75" s="40"/>
      <c r="R75" s="144"/>
    </row>
    <row r="76" spans="1:20" s="156" customFormat="1" x14ac:dyDescent="0.2">
      <c r="A76" s="40"/>
      <c r="B76" s="40"/>
      <c r="C76" s="40"/>
      <c r="D76" s="40"/>
      <c r="E76" s="40"/>
      <c r="F76" s="191"/>
      <c r="G76" s="40"/>
      <c r="H76" s="40"/>
      <c r="I76" s="40"/>
      <c r="J76" s="40"/>
      <c r="K76" s="40"/>
      <c r="L76" s="40"/>
      <c r="M76" s="40"/>
      <c r="N76" s="40"/>
      <c r="O76" s="188"/>
      <c r="P76" s="40"/>
      <c r="Q76" s="40"/>
      <c r="R76" s="144"/>
    </row>
    <row r="77" spans="1:20" s="156" customFormat="1" x14ac:dyDescent="0.2">
      <c r="A77" s="40"/>
      <c r="B77" s="40"/>
      <c r="C77" s="40"/>
      <c r="D77" s="40"/>
      <c r="E77" s="40"/>
      <c r="F77" s="191"/>
      <c r="G77" s="40"/>
      <c r="H77" s="40"/>
      <c r="I77" s="40"/>
      <c r="J77" s="40"/>
      <c r="K77" s="40"/>
      <c r="L77" s="40"/>
      <c r="M77" s="40"/>
      <c r="N77" s="40"/>
      <c r="O77" s="188"/>
      <c r="P77" s="40"/>
      <c r="Q77" s="40"/>
      <c r="R77" s="144"/>
    </row>
    <row r="78" spans="1:20" s="156" customFormat="1" x14ac:dyDescent="0.2">
      <c r="A78" s="40"/>
      <c r="B78" s="40"/>
      <c r="C78" s="40"/>
      <c r="D78" s="40"/>
      <c r="E78" s="40"/>
      <c r="F78" s="191"/>
      <c r="G78" s="40"/>
      <c r="H78" s="40"/>
      <c r="I78" s="40"/>
      <c r="J78" s="40"/>
      <c r="K78" s="40"/>
      <c r="L78" s="40"/>
      <c r="M78" s="40"/>
      <c r="N78" s="40"/>
      <c r="O78" s="188"/>
      <c r="P78" s="40"/>
      <c r="Q78" s="40"/>
      <c r="R78" s="144"/>
    </row>
    <row r="79" spans="1:20" x14ac:dyDescent="0.2">
      <c r="N79" s="40"/>
      <c r="O79" s="188"/>
      <c r="P79" s="40"/>
      <c r="Q79" s="40"/>
      <c r="R79" s="144"/>
      <c r="S79" s="156"/>
      <c r="T79" s="156"/>
    </row>
    <row r="80" spans="1:20" s="156" customFormat="1" x14ac:dyDescent="0.2">
      <c r="A80" s="40"/>
      <c r="B80" s="40"/>
      <c r="C80" s="40"/>
      <c r="D80" s="40"/>
      <c r="E80" s="40"/>
      <c r="F80" s="191"/>
      <c r="G80" s="40"/>
      <c r="H80" s="40"/>
      <c r="I80" s="40"/>
      <c r="J80" s="40"/>
      <c r="K80" s="40"/>
      <c r="L80" s="40"/>
      <c r="M80" s="40"/>
      <c r="N80" s="40"/>
      <c r="O80" s="188"/>
      <c r="P80" s="40"/>
      <c r="Q80" s="40"/>
      <c r="R80" s="144"/>
    </row>
    <row r="81" spans="1:20" s="156" customFormat="1" x14ac:dyDescent="0.2">
      <c r="A81" s="40"/>
      <c r="B81" s="40"/>
      <c r="C81" s="40"/>
      <c r="D81" s="40"/>
      <c r="E81" s="40"/>
      <c r="F81" s="191"/>
      <c r="G81" s="40"/>
      <c r="H81" s="40"/>
      <c r="I81" s="40"/>
      <c r="J81" s="40"/>
      <c r="K81" s="40"/>
      <c r="L81" s="40"/>
      <c r="M81" s="40"/>
      <c r="N81" s="40"/>
      <c r="O81" s="188"/>
      <c r="P81" s="40"/>
      <c r="Q81" s="40"/>
      <c r="R81" s="144"/>
    </row>
    <row r="82" spans="1:20" s="156" customFormat="1" x14ac:dyDescent="0.2">
      <c r="A82" s="40"/>
      <c r="B82" s="40"/>
      <c r="C82" s="40"/>
      <c r="D82" s="40"/>
      <c r="E82" s="40"/>
      <c r="F82" s="191"/>
      <c r="G82" s="40"/>
      <c r="H82" s="40"/>
      <c r="I82" s="40"/>
      <c r="J82" s="40"/>
      <c r="K82" s="40"/>
      <c r="L82" s="40"/>
      <c r="M82" s="40"/>
      <c r="N82" s="40"/>
      <c r="O82" s="188"/>
      <c r="P82" s="40"/>
      <c r="Q82" s="40"/>
      <c r="R82" s="144"/>
    </row>
    <row r="83" spans="1:20" s="156" customFormat="1" x14ac:dyDescent="0.2">
      <c r="A83" s="40"/>
      <c r="B83" s="40"/>
      <c r="C83" s="40"/>
      <c r="D83" s="40"/>
      <c r="E83" s="40"/>
      <c r="F83" s="191"/>
      <c r="G83" s="40"/>
      <c r="H83" s="40"/>
      <c r="I83" s="40"/>
      <c r="J83" s="40"/>
      <c r="K83" s="40"/>
      <c r="L83" s="40"/>
      <c r="M83" s="40"/>
      <c r="N83" s="40"/>
      <c r="O83" s="188"/>
      <c r="P83" s="40"/>
      <c r="Q83" s="40"/>
      <c r="R83" s="144"/>
    </row>
    <row r="84" spans="1:20" x14ac:dyDescent="0.2">
      <c r="N84" s="40"/>
      <c r="O84" s="188"/>
      <c r="P84" s="40"/>
      <c r="Q84" s="40"/>
      <c r="R84" s="144"/>
      <c r="S84" s="156"/>
      <c r="T84" s="156"/>
    </row>
    <row r="85" spans="1:20" s="156" customFormat="1" x14ac:dyDescent="0.2">
      <c r="A85" s="40"/>
      <c r="B85" s="40"/>
      <c r="C85" s="40"/>
      <c r="D85" s="40"/>
      <c r="E85" s="40"/>
      <c r="F85" s="191"/>
      <c r="G85" s="40"/>
      <c r="H85" s="40"/>
      <c r="I85" s="40"/>
      <c r="J85" s="40"/>
      <c r="K85" s="40"/>
      <c r="L85" s="40"/>
      <c r="M85" s="40"/>
      <c r="N85" s="41"/>
      <c r="O85" s="91"/>
      <c r="P85" s="91"/>
      <c r="Q85" s="91"/>
      <c r="R85" s="18"/>
      <c r="S85" s="18"/>
      <c r="T85" s="18"/>
    </row>
    <row r="86" spans="1:20" s="156" customFormat="1" x14ac:dyDescent="0.2">
      <c r="A86" s="40"/>
      <c r="B86" s="40"/>
      <c r="C86" s="40"/>
      <c r="D86" s="40"/>
      <c r="E86" s="40"/>
      <c r="F86" s="191"/>
      <c r="G86" s="40"/>
      <c r="H86" s="40"/>
      <c r="I86" s="40"/>
      <c r="J86" s="40"/>
      <c r="K86" s="40"/>
      <c r="L86" s="40"/>
      <c r="M86" s="40"/>
      <c r="N86" s="40"/>
      <c r="O86" s="188"/>
      <c r="P86" s="40"/>
      <c r="Q86" s="40"/>
      <c r="R86" s="144"/>
    </row>
    <row r="87" spans="1:20" s="156" customFormat="1" x14ac:dyDescent="0.2">
      <c r="A87" s="40"/>
      <c r="B87" s="40"/>
      <c r="C87" s="40"/>
      <c r="D87" s="40"/>
      <c r="E87" s="40"/>
      <c r="F87" s="191"/>
      <c r="G87" s="40"/>
      <c r="H87" s="40"/>
      <c r="I87" s="40"/>
      <c r="J87" s="40"/>
      <c r="K87" s="40"/>
      <c r="L87" s="40"/>
      <c r="M87" s="40"/>
      <c r="N87" s="40"/>
      <c r="O87" s="188"/>
      <c r="P87" s="40"/>
      <c r="Q87" s="40"/>
      <c r="R87" s="144"/>
    </row>
    <row r="88" spans="1:20" s="156" customFormat="1" x14ac:dyDescent="0.2">
      <c r="A88" s="40"/>
      <c r="B88" s="40"/>
      <c r="C88" s="40"/>
      <c r="D88" s="40"/>
      <c r="E88" s="40"/>
      <c r="F88" s="191"/>
      <c r="G88" s="40"/>
      <c r="H88" s="40"/>
      <c r="I88" s="40"/>
      <c r="J88" s="40"/>
      <c r="K88" s="40"/>
      <c r="L88" s="40"/>
      <c r="M88" s="40"/>
      <c r="N88" s="40"/>
      <c r="O88" s="188"/>
      <c r="P88" s="188"/>
      <c r="Q88" s="188"/>
    </row>
    <row r="89" spans="1:20" s="156" customFormat="1" x14ac:dyDescent="0.2">
      <c r="A89" s="40"/>
      <c r="B89" s="40"/>
      <c r="C89" s="40"/>
      <c r="D89" s="40"/>
      <c r="E89" s="40"/>
      <c r="F89" s="191"/>
      <c r="G89" s="40"/>
      <c r="H89" s="40"/>
      <c r="I89" s="40"/>
      <c r="J89" s="40"/>
      <c r="K89" s="40"/>
      <c r="L89" s="40"/>
      <c r="M89" s="40"/>
      <c r="N89" s="40"/>
      <c r="O89" s="188"/>
      <c r="P89" s="188"/>
      <c r="Q89" s="188"/>
    </row>
    <row r="90" spans="1:20" s="156" customFormat="1" x14ac:dyDescent="0.2">
      <c r="A90" s="40"/>
      <c r="B90" s="40"/>
      <c r="C90" s="40"/>
      <c r="D90" s="40"/>
      <c r="E90" s="40"/>
      <c r="F90" s="191"/>
      <c r="G90" s="40"/>
      <c r="H90" s="40"/>
      <c r="I90" s="40"/>
      <c r="J90" s="40"/>
      <c r="K90" s="40"/>
      <c r="L90" s="40"/>
      <c r="M90" s="40"/>
      <c r="N90" s="41"/>
      <c r="O90" s="91"/>
      <c r="P90" s="91"/>
      <c r="Q90" s="91"/>
      <c r="R90" s="18"/>
      <c r="S90" s="18"/>
      <c r="T90" s="18"/>
    </row>
    <row r="91" spans="1:20" s="156" customFormat="1" x14ac:dyDescent="0.2">
      <c r="A91" s="40"/>
      <c r="B91" s="40"/>
      <c r="C91" s="40"/>
      <c r="D91" s="40"/>
      <c r="E91" s="40"/>
      <c r="F91" s="191"/>
      <c r="G91" s="40"/>
      <c r="H91" s="40"/>
      <c r="I91" s="40"/>
      <c r="J91" s="40"/>
      <c r="K91" s="40"/>
      <c r="L91" s="40"/>
      <c r="M91" s="40"/>
      <c r="N91" s="40"/>
      <c r="O91" s="188"/>
      <c r="P91" s="188"/>
      <c r="Q91" s="188"/>
    </row>
    <row r="92" spans="1:20" s="156" customFormat="1" x14ac:dyDescent="0.2">
      <c r="A92" s="40"/>
      <c r="B92" s="40"/>
      <c r="C92" s="40"/>
      <c r="D92" s="40"/>
      <c r="E92" s="40"/>
      <c r="F92" s="191"/>
      <c r="G92" s="40"/>
      <c r="H92" s="40"/>
      <c r="I92" s="40"/>
      <c r="J92" s="40"/>
      <c r="K92" s="40"/>
      <c r="L92" s="40"/>
      <c r="M92" s="40"/>
      <c r="N92" s="40"/>
      <c r="O92" s="188"/>
      <c r="P92" s="188"/>
      <c r="Q92" s="188"/>
    </row>
    <row r="93" spans="1:20" s="156" customFormat="1" x14ac:dyDescent="0.2">
      <c r="A93" s="40"/>
      <c r="B93" s="40"/>
      <c r="C93" s="40"/>
      <c r="D93" s="40"/>
      <c r="E93" s="40"/>
      <c r="F93" s="191"/>
      <c r="G93" s="40"/>
      <c r="H93" s="40"/>
      <c r="I93" s="40"/>
      <c r="J93" s="40"/>
      <c r="K93" s="40"/>
      <c r="L93" s="40"/>
      <c r="M93" s="40"/>
      <c r="N93" s="40"/>
      <c r="O93" s="188"/>
      <c r="P93" s="188"/>
      <c r="Q93" s="188"/>
    </row>
    <row r="94" spans="1:20" s="156" customFormat="1" x14ac:dyDescent="0.2">
      <c r="A94" s="40"/>
      <c r="B94" s="40"/>
      <c r="C94" s="40"/>
      <c r="D94" s="40"/>
      <c r="E94" s="40"/>
      <c r="F94" s="191"/>
      <c r="G94" s="40"/>
      <c r="H94" s="40"/>
      <c r="I94" s="40"/>
      <c r="J94" s="40"/>
      <c r="K94" s="40"/>
      <c r="L94" s="40"/>
      <c r="M94" s="40"/>
      <c r="N94" s="40"/>
      <c r="O94" s="188"/>
      <c r="P94" s="188"/>
      <c r="Q94" s="188"/>
    </row>
    <row r="95" spans="1:20" s="156" customFormat="1" x14ac:dyDescent="0.2">
      <c r="A95" s="40"/>
      <c r="B95" s="40"/>
      <c r="C95" s="40"/>
      <c r="D95" s="40"/>
      <c r="E95" s="40"/>
      <c r="F95" s="191"/>
      <c r="G95" s="40"/>
      <c r="H95" s="40"/>
      <c r="I95" s="40"/>
      <c r="J95" s="40"/>
      <c r="K95" s="40"/>
      <c r="L95" s="40"/>
      <c r="M95" s="40"/>
      <c r="N95" s="40"/>
      <c r="O95" s="188"/>
      <c r="P95" s="188"/>
      <c r="Q95" s="188"/>
    </row>
    <row r="96" spans="1:20" s="156" customFormat="1" x14ac:dyDescent="0.2">
      <c r="A96" s="40"/>
      <c r="B96" s="40"/>
      <c r="C96" s="40"/>
      <c r="D96" s="40"/>
      <c r="E96" s="40"/>
      <c r="F96" s="191"/>
      <c r="G96" s="40"/>
      <c r="H96" s="40"/>
      <c r="I96" s="40"/>
      <c r="J96" s="40"/>
      <c r="K96" s="40"/>
      <c r="L96" s="40"/>
      <c r="M96" s="40"/>
      <c r="N96" s="40"/>
      <c r="O96" s="188"/>
      <c r="P96" s="188"/>
      <c r="Q96" s="188"/>
    </row>
    <row r="97" spans="1:17" s="156" customFormat="1" x14ac:dyDescent="0.2">
      <c r="A97" s="40"/>
      <c r="B97" s="40"/>
      <c r="C97" s="40"/>
      <c r="D97" s="40"/>
      <c r="E97" s="40"/>
      <c r="F97" s="191"/>
      <c r="G97" s="40"/>
      <c r="H97" s="40"/>
      <c r="I97" s="40"/>
      <c r="J97" s="40"/>
      <c r="K97" s="40"/>
      <c r="L97" s="40"/>
      <c r="M97" s="40"/>
      <c r="N97" s="40"/>
      <c r="O97" s="188"/>
      <c r="P97" s="188"/>
      <c r="Q97" s="188"/>
    </row>
    <row r="98" spans="1:17" s="156" customFormat="1" x14ac:dyDescent="0.2">
      <c r="A98" s="40"/>
      <c r="B98" s="40"/>
      <c r="C98" s="40"/>
      <c r="D98" s="40"/>
      <c r="E98" s="40"/>
      <c r="F98" s="191"/>
      <c r="G98" s="40"/>
      <c r="H98" s="40"/>
      <c r="I98" s="40"/>
      <c r="J98" s="40"/>
      <c r="K98" s="40"/>
      <c r="L98" s="40"/>
      <c r="M98" s="40"/>
      <c r="N98" s="40"/>
      <c r="O98" s="188"/>
      <c r="P98" s="188"/>
      <c r="Q98" s="188"/>
    </row>
    <row r="99" spans="1:17" s="156" customFormat="1" x14ac:dyDescent="0.2">
      <c r="A99" s="40"/>
      <c r="B99" s="40"/>
      <c r="C99" s="40"/>
      <c r="D99" s="40"/>
      <c r="E99" s="40"/>
      <c r="F99" s="191"/>
      <c r="G99" s="40"/>
      <c r="H99" s="40"/>
      <c r="I99" s="40"/>
      <c r="J99" s="40"/>
      <c r="K99" s="40"/>
      <c r="L99" s="40"/>
      <c r="M99" s="40"/>
      <c r="N99" s="40"/>
      <c r="O99" s="188"/>
      <c r="P99" s="188"/>
      <c r="Q99" s="188"/>
    </row>
    <row r="100" spans="1:17" s="156" customFormat="1" x14ac:dyDescent="0.2">
      <c r="A100" s="40"/>
      <c r="B100" s="40"/>
      <c r="C100" s="40"/>
      <c r="D100" s="40"/>
      <c r="E100" s="40"/>
      <c r="F100" s="191"/>
      <c r="G100" s="40"/>
      <c r="H100" s="40"/>
      <c r="I100" s="40"/>
      <c r="J100" s="40"/>
      <c r="K100" s="40"/>
      <c r="L100" s="40"/>
      <c r="M100" s="40"/>
      <c r="N100" s="40"/>
      <c r="O100" s="188"/>
      <c r="P100" s="188"/>
      <c r="Q100" s="188"/>
    </row>
    <row r="101" spans="1:17" s="156" customFormat="1" x14ac:dyDescent="0.2">
      <c r="A101" s="40"/>
      <c r="B101" s="40"/>
      <c r="C101" s="40"/>
      <c r="D101" s="40"/>
      <c r="E101" s="40"/>
      <c r="F101" s="191"/>
      <c r="G101" s="40"/>
      <c r="H101" s="40"/>
      <c r="I101" s="40"/>
      <c r="J101" s="40"/>
      <c r="K101" s="40"/>
      <c r="L101" s="40"/>
      <c r="M101" s="40"/>
      <c r="N101" s="40"/>
      <c r="O101" s="188"/>
      <c r="P101" s="188"/>
      <c r="Q101" s="188"/>
    </row>
    <row r="102" spans="1:17" s="156" customFormat="1" x14ac:dyDescent="0.2">
      <c r="A102" s="40"/>
      <c r="B102" s="40"/>
      <c r="C102" s="40"/>
      <c r="D102" s="40"/>
      <c r="E102" s="40"/>
      <c r="F102" s="191"/>
      <c r="G102" s="40"/>
      <c r="H102" s="40"/>
      <c r="I102" s="40"/>
      <c r="J102" s="40"/>
      <c r="K102" s="40"/>
      <c r="L102" s="40"/>
      <c r="M102" s="40"/>
      <c r="N102" s="40"/>
      <c r="O102" s="188"/>
      <c r="P102" s="188"/>
      <c r="Q102" s="188"/>
    </row>
    <row r="103" spans="1:17" s="156" customFormat="1" x14ac:dyDescent="0.2">
      <c r="A103" s="40"/>
      <c r="B103" s="40"/>
      <c r="C103" s="40"/>
      <c r="D103" s="40"/>
      <c r="E103" s="40"/>
      <c r="F103" s="191"/>
      <c r="G103" s="40"/>
      <c r="H103" s="40"/>
      <c r="I103" s="40"/>
      <c r="J103" s="40"/>
      <c r="K103" s="40"/>
      <c r="L103" s="40"/>
      <c r="M103" s="40"/>
      <c r="N103" s="40"/>
      <c r="O103" s="188"/>
      <c r="P103" s="188"/>
      <c r="Q103" s="188"/>
    </row>
    <row r="104" spans="1:17" s="156" customFormat="1" x14ac:dyDescent="0.2">
      <c r="A104" s="40"/>
      <c r="B104" s="40"/>
      <c r="C104" s="40"/>
      <c r="D104" s="40"/>
      <c r="E104" s="40"/>
      <c r="F104" s="191"/>
      <c r="G104" s="40"/>
      <c r="H104" s="40"/>
      <c r="I104" s="40"/>
      <c r="J104" s="40"/>
      <c r="K104" s="40"/>
      <c r="L104" s="40"/>
      <c r="M104" s="40"/>
      <c r="N104" s="40"/>
      <c r="O104" s="188"/>
      <c r="P104" s="188"/>
      <c r="Q104" s="188"/>
    </row>
    <row r="105" spans="1:17" s="156" customFormat="1" x14ac:dyDescent="0.2">
      <c r="A105" s="40"/>
      <c r="B105" s="40"/>
      <c r="C105" s="40"/>
      <c r="D105" s="40"/>
      <c r="E105" s="40"/>
      <c r="F105" s="191"/>
      <c r="G105" s="40"/>
      <c r="H105" s="40"/>
      <c r="I105" s="40"/>
      <c r="J105" s="40"/>
      <c r="K105" s="40"/>
      <c r="L105" s="40"/>
      <c r="M105" s="40"/>
      <c r="N105" s="40"/>
      <c r="O105" s="188"/>
      <c r="P105" s="188"/>
      <c r="Q105" s="188"/>
    </row>
    <row r="106" spans="1:17" s="156" customFormat="1" x14ac:dyDescent="0.2">
      <c r="A106" s="40"/>
      <c r="B106" s="40"/>
      <c r="C106" s="40"/>
      <c r="D106" s="40"/>
      <c r="E106" s="40"/>
      <c r="F106" s="191"/>
      <c r="G106" s="40"/>
      <c r="H106" s="40"/>
      <c r="I106" s="40"/>
      <c r="J106" s="40"/>
      <c r="K106" s="40"/>
      <c r="L106" s="40"/>
      <c r="M106" s="40"/>
      <c r="N106" s="40"/>
      <c r="O106" s="188"/>
      <c r="P106" s="188"/>
      <c r="Q106" s="188"/>
    </row>
    <row r="107" spans="1:17" s="156" customFormat="1" x14ac:dyDescent="0.2">
      <c r="A107" s="40"/>
      <c r="B107" s="40"/>
      <c r="C107" s="40"/>
      <c r="D107" s="40"/>
      <c r="E107" s="40"/>
      <c r="F107" s="191"/>
      <c r="G107" s="40"/>
      <c r="H107" s="40"/>
      <c r="I107" s="40"/>
      <c r="J107" s="40"/>
      <c r="K107" s="40"/>
      <c r="L107" s="40"/>
      <c r="M107" s="40"/>
      <c r="N107" s="40"/>
      <c r="O107" s="188"/>
      <c r="P107" s="188"/>
      <c r="Q107" s="188"/>
    </row>
    <row r="108" spans="1:17" s="156" customFormat="1" x14ac:dyDescent="0.2">
      <c r="A108" s="40"/>
      <c r="B108" s="40"/>
      <c r="C108" s="40"/>
      <c r="D108" s="40"/>
      <c r="E108" s="40"/>
      <c r="F108" s="191"/>
      <c r="G108" s="40"/>
      <c r="H108" s="40"/>
      <c r="I108" s="40"/>
      <c r="J108" s="40"/>
      <c r="K108" s="40"/>
      <c r="L108" s="40"/>
      <c r="M108" s="40"/>
      <c r="N108" s="40"/>
      <c r="O108" s="188"/>
      <c r="P108" s="188"/>
      <c r="Q108" s="188"/>
    </row>
    <row r="109" spans="1:17" s="156" customFormat="1" x14ac:dyDescent="0.2">
      <c r="A109" s="40"/>
      <c r="B109" s="40"/>
      <c r="C109" s="40"/>
      <c r="D109" s="40"/>
      <c r="E109" s="40"/>
      <c r="F109" s="191"/>
      <c r="G109" s="40"/>
      <c r="H109" s="40"/>
      <c r="I109" s="40"/>
      <c r="J109" s="40"/>
      <c r="K109" s="40"/>
      <c r="L109" s="40"/>
      <c r="M109" s="40"/>
      <c r="N109" s="40"/>
      <c r="O109" s="188"/>
      <c r="P109" s="188"/>
      <c r="Q109" s="188"/>
    </row>
    <row r="110" spans="1:17" s="156" customFormat="1" x14ac:dyDescent="0.2">
      <c r="A110" s="40"/>
      <c r="B110" s="40"/>
      <c r="C110" s="40"/>
      <c r="D110" s="40"/>
      <c r="E110" s="40"/>
      <c r="F110" s="191"/>
      <c r="G110" s="40"/>
      <c r="H110" s="40"/>
      <c r="I110" s="40"/>
      <c r="J110" s="40"/>
      <c r="K110" s="40"/>
      <c r="L110" s="40"/>
      <c r="M110" s="40"/>
      <c r="N110" s="40"/>
      <c r="O110" s="188"/>
      <c r="P110" s="188"/>
      <c r="Q110" s="188"/>
    </row>
    <row r="111" spans="1:17" s="156" customFormat="1" x14ac:dyDescent="0.2">
      <c r="A111" s="40"/>
      <c r="B111" s="40"/>
      <c r="C111" s="40"/>
      <c r="D111" s="40"/>
      <c r="E111" s="40"/>
      <c r="F111" s="191"/>
      <c r="G111" s="40"/>
      <c r="H111" s="40"/>
      <c r="I111" s="40"/>
      <c r="J111" s="40"/>
      <c r="K111" s="40"/>
      <c r="L111" s="40"/>
      <c r="M111" s="40"/>
      <c r="N111" s="40"/>
      <c r="O111" s="188"/>
      <c r="P111" s="188"/>
      <c r="Q111" s="188"/>
    </row>
    <row r="112" spans="1:17" s="156" customFormat="1" x14ac:dyDescent="0.2">
      <c r="A112" s="40"/>
      <c r="B112" s="40"/>
      <c r="C112" s="40"/>
      <c r="D112" s="40"/>
      <c r="E112" s="40"/>
      <c r="F112" s="191"/>
      <c r="G112" s="40"/>
      <c r="H112" s="40"/>
      <c r="I112" s="40"/>
      <c r="J112" s="40"/>
      <c r="K112" s="40"/>
      <c r="L112" s="40"/>
      <c r="M112" s="40"/>
      <c r="N112" s="40"/>
      <c r="O112" s="188"/>
      <c r="P112" s="188"/>
      <c r="Q112" s="188"/>
    </row>
    <row r="113" spans="1:17" s="156" customFormat="1" x14ac:dyDescent="0.2">
      <c r="A113" s="40"/>
      <c r="B113" s="40"/>
      <c r="C113" s="40"/>
      <c r="D113" s="40"/>
      <c r="E113" s="40"/>
      <c r="F113" s="191"/>
      <c r="G113" s="40"/>
      <c r="H113" s="40"/>
      <c r="I113" s="40"/>
      <c r="J113" s="40"/>
      <c r="K113" s="40"/>
      <c r="L113" s="40"/>
      <c r="M113" s="40"/>
      <c r="N113" s="40"/>
      <c r="O113" s="188"/>
      <c r="P113" s="188"/>
      <c r="Q113" s="188"/>
    </row>
    <row r="114" spans="1:17" s="156" customFormat="1" x14ac:dyDescent="0.2">
      <c r="A114" s="40"/>
      <c r="B114" s="40"/>
      <c r="C114" s="40"/>
      <c r="D114" s="40"/>
      <c r="E114" s="40"/>
      <c r="F114" s="191"/>
      <c r="G114" s="40"/>
      <c r="H114" s="40"/>
      <c r="I114" s="40"/>
      <c r="J114" s="40"/>
      <c r="K114" s="40"/>
      <c r="L114" s="40"/>
      <c r="M114" s="40"/>
      <c r="N114" s="40"/>
      <c r="O114" s="188"/>
      <c r="P114" s="188"/>
      <c r="Q114" s="188"/>
    </row>
    <row r="115" spans="1:17" s="156" customFormat="1" x14ac:dyDescent="0.2">
      <c r="A115" s="40"/>
      <c r="B115" s="40"/>
      <c r="C115" s="40"/>
      <c r="D115" s="40"/>
      <c r="E115" s="40"/>
      <c r="F115" s="191"/>
      <c r="G115" s="40"/>
      <c r="H115" s="40"/>
      <c r="I115" s="40"/>
      <c r="J115" s="40"/>
      <c r="K115" s="40"/>
      <c r="L115" s="40"/>
      <c r="M115" s="40"/>
      <c r="N115" s="40"/>
      <c r="O115" s="188"/>
      <c r="P115" s="188"/>
      <c r="Q115" s="188"/>
    </row>
    <row r="116" spans="1:17" s="156" customFormat="1" x14ac:dyDescent="0.2">
      <c r="A116" s="40"/>
      <c r="B116" s="40"/>
      <c r="C116" s="40"/>
      <c r="D116" s="40"/>
      <c r="E116" s="40"/>
      <c r="F116" s="191"/>
      <c r="G116" s="40"/>
      <c r="H116" s="40"/>
      <c r="I116" s="40"/>
      <c r="J116" s="40"/>
      <c r="K116" s="40"/>
      <c r="L116" s="40"/>
      <c r="M116" s="40"/>
      <c r="N116" s="40"/>
      <c r="O116" s="188"/>
      <c r="P116" s="188"/>
      <c r="Q116" s="188"/>
    </row>
    <row r="117" spans="1:17" s="156" customFormat="1" x14ac:dyDescent="0.2">
      <c r="A117" s="40"/>
      <c r="B117" s="40"/>
      <c r="C117" s="40"/>
      <c r="D117" s="40"/>
      <c r="E117" s="40"/>
      <c r="F117" s="191"/>
      <c r="G117" s="40"/>
      <c r="H117" s="40"/>
      <c r="I117" s="40"/>
      <c r="J117" s="40"/>
      <c r="K117" s="40"/>
      <c r="L117" s="40"/>
      <c r="M117" s="40"/>
      <c r="N117" s="40"/>
      <c r="O117" s="188"/>
      <c r="P117" s="188"/>
      <c r="Q117" s="188"/>
    </row>
    <row r="118" spans="1:17" s="156" customFormat="1" x14ac:dyDescent="0.2">
      <c r="A118" s="40"/>
      <c r="B118" s="40"/>
      <c r="C118" s="40"/>
      <c r="D118" s="40"/>
      <c r="E118" s="40"/>
      <c r="F118" s="191"/>
      <c r="G118" s="40"/>
      <c r="H118" s="40"/>
      <c r="I118" s="40"/>
      <c r="J118" s="40"/>
      <c r="K118" s="40"/>
      <c r="L118" s="40"/>
      <c r="M118" s="40"/>
      <c r="N118" s="40"/>
      <c r="O118" s="188"/>
      <c r="P118" s="188"/>
      <c r="Q118" s="188"/>
    </row>
    <row r="119" spans="1:17" s="156" customFormat="1" x14ac:dyDescent="0.2">
      <c r="A119" s="40"/>
      <c r="B119" s="40"/>
      <c r="C119" s="40"/>
      <c r="D119" s="40"/>
      <c r="E119" s="40"/>
      <c r="F119" s="191"/>
      <c r="G119" s="40"/>
      <c r="H119" s="40"/>
      <c r="I119" s="40"/>
      <c r="J119" s="40"/>
      <c r="K119" s="40"/>
      <c r="L119" s="40"/>
      <c r="M119" s="40"/>
      <c r="N119" s="40"/>
      <c r="O119" s="188"/>
      <c r="P119" s="188"/>
      <c r="Q119" s="188"/>
    </row>
    <row r="120" spans="1:17" s="156" customFormat="1" x14ac:dyDescent="0.2">
      <c r="A120" s="40"/>
      <c r="B120" s="40"/>
      <c r="C120" s="40"/>
      <c r="D120" s="40"/>
      <c r="E120" s="40"/>
      <c r="F120" s="191"/>
      <c r="G120" s="40"/>
      <c r="H120" s="40"/>
      <c r="I120" s="40"/>
      <c r="J120" s="40"/>
      <c r="K120" s="40"/>
      <c r="L120" s="40"/>
      <c r="M120" s="40"/>
      <c r="N120" s="40"/>
      <c r="O120" s="188"/>
      <c r="P120" s="188"/>
      <c r="Q120" s="188"/>
    </row>
    <row r="121" spans="1:17" s="156" customFormat="1" x14ac:dyDescent="0.2">
      <c r="A121" s="40"/>
      <c r="B121" s="40"/>
      <c r="C121" s="40"/>
      <c r="D121" s="40"/>
      <c r="E121" s="40"/>
      <c r="F121" s="191"/>
      <c r="G121" s="40"/>
      <c r="H121" s="40"/>
      <c r="I121" s="40"/>
      <c r="J121" s="40"/>
      <c r="K121" s="40"/>
      <c r="L121" s="40"/>
      <c r="M121" s="40"/>
      <c r="N121" s="40"/>
      <c r="O121" s="188"/>
      <c r="P121" s="188"/>
      <c r="Q121" s="188"/>
    </row>
    <row r="122" spans="1:17" s="156" customFormat="1" x14ac:dyDescent="0.2">
      <c r="A122" s="40"/>
      <c r="B122" s="40"/>
      <c r="C122" s="40"/>
      <c r="D122" s="40"/>
      <c r="E122" s="40"/>
      <c r="F122" s="191"/>
      <c r="G122" s="40"/>
      <c r="H122" s="40"/>
      <c r="I122" s="40"/>
      <c r="J122" s="40"/>
      <c r="K122" s="40"/>
      <c r="L122" s="40"/>
      <c r="M122" s="40"/>
      <c r="N122" s="40"/>
      <c r="O122" s="188"/>
      <c r="P122" s="188"/>
      <c r="Q122" s="188"/>
    </row>
    <row r="123" spans="1:17" s="156" customFormat="1" x14ac:dyDescent="0.2">
      <c r="A123" s="40"/>
      <c r="B123" s="40"/>
      <c r="C123" s="40"/>
      <c r="D123" s="40"/>
      <c r="E123" s="40"/>
      <c r="F123" s="191"/>
      <c r="G123" s="40"/>
      <c r="H123" s="40"/>
      <c r="I123" s="40"/>
      <c r="J123" s="40"/>
      <c r="K123" s="40"/>
      <c r="L123" s="40"/>
      <c r="M123" s="40"/>
      <c r="N123" s="40"/>
      <c r="O123" s="188"/>
      <c r="P123" s="188"/>
      <c r="Q123" s="188"/>
    </row>
    <row r="124" spans="1:17" s="156" customFormat="1" x14ac:dyDescent="0.2">
      <c r="A124" s="40"/>
      <c r="B124" s="40"/>
      <c r="C124" s="40"/>
      <c r="D124" s="40"/>
      <c r="E124" s="40"/>
      <c r="F124" s="191"/>
      <c r="G124" s="40"/>
      <c r="H124" s="40"/>
      <c r="I124" s="40"/>
      <c r="J124" s="40"/>
      <c r="K124" s="40"/>
      <c r="L124" s="40"/>
      <c r="M124" s="40"/>
      <c r="N124" s="40"/>
      <c r="O124" s="188"/>
      <c r="P124" s="188"/>
      <c r="Q124" s="188"/>
    </row>
    <row r="125" spans="1:17" s="156" customFormat="1" x14ac:dyDescent="0.2">
      <c r="A125" s="40"/>
      <c r="B125" s="40"/>
      <c r="C125" s="40"/>
      <c r="D125" s="40"/>
      <c r="E125" s="40"/>
      <c r="F125" s="191"/>
      <c r="G125" s="40"/>
      <c r="H125" s="40"/>
      <c r="I125" s="40"/>
      <c r="J125" s="40"/>
      <c r="K125" s="40"/>
      <c r="L125" s="40"/>
      <c r="M125" s="40"/>
      <c r="N125" s="40"/>
      <c r="O125" s="188"/>
      <c r="P125" s="188"/>
      <c r="Q125" s="188"/>
    </row>
    <row r="126" spans="1:17" s="156" customFormat="1" x14ac:dyDescent="0.2">
      <c r="A126" s="40"/>
      <c r="B126" s="40"/>
      <c r="C126" s="40"/>
      <c r="D126" s="40"/>
      <c r="E126" s="40"/>
      <c r="F126" s="191"/>
      <c r="G126" s="40"/>
      <c r="H126" s="40"/>
      <c r="I126" s="40"/>
      <c r="J126" s="40"/>
      <c r="K126" s="40"/>
      <c r="L126" s="40"/>
      <c r="M126" s="40"/>
      <c r="N126" s="40"/>
      <c r="O126" s="188"/>
      <c r="P126" s="188"/>
      <c r="Q126" s="188"/>
    </row>
    <row r="127" spans="1:17" s="156" customFormat="1" x14ac:dyDescent="0.2">
      <c r="A127" s="40"/>
      <c r="B127" s="40"/>
      <c r="C127" s="40"/>
      <c r="D127" s="40"/>
      <c r="E127" s="40"/>
      <c r="F127" s="191"/>
      <c r="G127" s="40"/>
      <c r="H127" s="40"/>
      <c r="I127" s="40"/>
      <c r="J127" s="40"/>
      <c r="K127" s="40"/>
      <c r="L127" s="40"/>
      <c r="M127" s="40"/>
      <c r="N127" s="40"/>
      <c r="O127" s="188"/>
      <c r="P127" s="188"/>
      <c r="Q127" s="188"/>
    </row>
    <row r="128" spans="1:17" s="156" customFormat="1" x14ac:dyDescent="0.2">
      <c r="A128" s="40"/>
      <c r="B128" s="40"/>
      <c r="C128" s="40"/>
      <c r="D128" s="40"/>
      <c r="E128" s="40"/>
      <c r="F128" s="191"/>
      <c r="G128" s="40"/>
      <c r="H128" s="40"/>
      <c r="I128" s="40"/>
      <c r="J128" s="40"/>
      <c r="K128" s="40"/>
      <c r="L128" s="40"/>
      <c r="M128" s="40"/>
      <c r="N128" s="40"/>
      <c r="O128" s="188"/>
      <c r="P128" s="188"/>
      <c r="Q128" s="188"/>
    </row>
    <row r="129" spans="1:17" s="156" customFormat="1" x14ac:dyDescent="0.2">
      <c r="A129" s="40"/>
      <c r="B129" s="40"/>
      <c r="C129" s="40"/>
      <c r="D129" s="40"/>
      <c r="E129" s="40"/>
      <c r="F129" s="191"/>
      <c r="G129" s="40"/>
      <c r="H129" s="40"/>
      <c r="I129" s="40"/>
      <c r="J129" s="40"/>
      <c r="K129" s="40"/>
      <c r="L129" s="40"/>
      <c r="M129" s="40"/>
      <c r="N129" s="40"/>
      <c r="O129" s="188"/>
      <c r="P129" s="188"/>
      <c r="Q129" s="188"/>
    </row>
    <row r="130" spans="1:17" s="156" customFormat="1" x14ac:dyDescent="0.2">
      <c r="A130" s="40"/>
      <c r="B130" s="40"/>
      <c r="C130" s="40"/>
      <c r="D130" s="40"/>
      <c r="E130" s="40"/>
      <c r="F130" s="191"/>
      <c r="G130" s="40"/>
      <c r="H130" s="40"/>
      <c r="I130" s="40"/>
      <c r="J130" s="40"/>
      <c r="K130" s="40"/>
      <c r="L130" s="40"/>
      <c r="M130" s="40"/>
      <c r="N130" s="40"/>
      <c r="O130" s="188"/>
      <c r="P130" s="188"/>
      <c r="Q130" s="188"/>
    </row>
    <row r="131" spans="1:17" s="156" customFormat="1" x14ac:dyDescent="0.2">
      <c r="A131" s="40"/>
      <c r="B131" s="40"/>
      <c r="C131" s="40"/>
      <c r="D131" s="40"/>
      <c r="E131" s="40"/>
      <c r="F131" s="191"/>
      <c r="G131" s="40"/>
      <c r="H131" s="40"/>
      <c r="I131" s="40"/>
      <c r="J131" s="40"/>
      <c r="K131" s="40"/>
      <c r="L131" s="40"/>
      <c r="M131" s="40"/>
      <c r="N131" s="40"/>
      <c r="O131" s="188"/>
      <c r="P131" s="188"/>
      <c r="Q131" s="188"/>
    </row>
    <row r="132" spans="1:17" s="156" customFormat="1" x14ac:dyDescent="0.2">
      <c r="A132" s="40"/>
      <c r="B132" s="40"/>
      <c r="C132" s="40"/>
      <c r="D132" s="40"/>
      <c r="E132" s="40"/>
      <c r="F132" s="191"/>
      <c r="G132" s="40"/>
      <c r="H132" s="40"/>
      <c r="I132" s="40"/>
      <c r="J132" s="40"/>
      <c r="K132" s="40"/>
      <c r="L132" s="40"/>
      <c r="M132" s="40"/>
      <c r="N132" s="40"/>
      <c r="O132" s="188"/>
      <c r="P132" s="188"/>
      <c r="Q132" s="188"/>
    </row>
    <row r="133" spans="1:17" s="156" customFormat="1" x14ac:dyDescent="0.2">
      <c r="A133" s="40"/>
      <c r="B133" s="40"/>
      <c r="C133" s="40"/>
      <c r="D133" s="40"/>
      <c r="E133" s="40"/>
      <c r="F133" s="191"/>
      <c r="G133" s="40"/>
      <c r="H133" s="40"/>
      <c r="I133" s="40"/>
      <c r="J133" s="40"/>
      <c r="K133" s="40"/>
      <c r="L133" s="40"/>
      <c r="M133" s="40"/>
      <c r="N133" s="40"/>
      <c r="O133" s="188"/>
      <c r="P133" s="188"/>
      <c r="Q133" s="188"/>
    </row>
    <row r="134" spans="1:17" s="156" customFormat="1" x14ac:dyDescent="0.2">
      <c r="A134" s="40"/>
      <c r="B134" s="40"/>
      <c r="C134" s="40"/>
      <c r="D134" s="40"/>
      <c r="E134" s="40"/>
      <c r="F134" s="191"/>
      <c r="G134" s="40"/>
      <c r="H134" s="40"/>
      <c r="I134" s="40"/>
      <c r="J134" s="40"/>
      <c r="K134" s="40"/>
      <c r="L134" s="40"/>
      <c r="M134" s="40"/>
      <c r="N134" s="40"/>
      <c r="O134" s="188"/>
      <c r="P134" s="188"/>
      <c r="Q134" s="188"/>
    </row>
    <row r="135" spans="1:17" s="156" customFormat="1" x14ac:dyDescent="0.2">
      <c r="A135" s="40"/>
      <c r="B135" s="40"/>
      <c r="C135" s="40"/>
      <c r="D135" s="40"/>
      <c r="E135" s="40"/>
      <c r="F135" s="191"/>
      <c r="G135" s="40"/>
      <c r="H135" s="40"/>
      <c r="I135" s="40"/>
      <c r="J135" s="40"/>
      <c r="K135" s="40"/>
      <c r="L135" s="40"/>
      <c r="M135" s="40"/>
      <c r="N135" s="40"/>
      <c r="O135" s="188"/>
      <c r="P135" s="188"/>
      <c r="Q135" s="188"/>
    </row>
    <row r="136" spans="1:17" s="156" customFormat="1" x14ac:dyDescent="0.2">
      <c r="A136" s="40"/>
      <c r="B136" s="40"/>
      <c r="C136" s="40"/>
      <c r="D136" s="40"/>
      <c r="E136" s="40"/>
      <c r="F136" s="191"/>
      <c r="G136" s="40"/>
      <c r="H136" s="40"/>
      <c r="I136" s="40"/>
      <c r="J136" s="40"/>
      <c r="K136" s="40"/>
      <c r="L136" s="40"/>
      <c r="M136" s="40"/>
      <c r="N136" s="40"/>
      <c r="O136" s="188"/>
      <c r="P136" s="188"/>
      <c r="Q136" s="188"/>
    </row>
    <row r="137" spans="1:17" s="156" customFormat="1" x14ac:dyDescent="0.2">
      <c r="A137" s="40"/>
      <c r="B137" s="40"/>
      <c r="C137" s="40"/>
      <c r="D137" s="40"/>
      <c r="E137" s="40"/>
      <c r="F137" s="191"/>
      <c r="G137" s="40"/>
      <c r="H137" s="40"/>
      <c r="I137" s="40"/>
      <c r="J137" s="40"/>
      <c r="K137" s="40"/>
      <c r="L137" s="40"/>
      <c r="M137" s="40"/>
      <c r="N137" s="40"/>
      <c r="O137" s="188"/>
      <c r="P137" s="188"/>
      <c r="Q137" s="188"/>
    </row>
    <row r="138" spans="1:17" s="156" customFormat="1" x14ac:dyDescent="0.2">
      <c r="A138" s="40"/>
      <c r="B138" s="40"/>
      <c r="C138" s="40"/>
      <c r="D138" s="40"/>
      <c r="E138" s="40"/>
      <c r="F138" s="191"/>
      <c r="G138" s="40"/>
      <c r="H138" s="40"/>
      <c r="I138" s="40"/>
      <c r="J138" s="40"/>
      <c r="K138" s="40"/>
      <c r="L138" s="40"/>
      <c r="M138" s="40"/>
      <c r="N138" s="40"/>
      <c r="O138" s="188"/>
      <c r="P138" s="188"/>
      <c r="Q138" s="188"/>
    </row>
    <row r="139" spans="1:17" s="156" customFormat="1" x14ac:dyDescent="0.2">
      <c r="A139" s="40"/>
      <c r="B139" s="40"/>
      <c r="C139" s="40"/>
      <c r="D139" s="40"/>
      <c r="E139" s="40"/>
      <c r="F139" s="191"/>
      <c r="G139" s="40"/>
      <c r="H139" s="40"/>
      <c r="I139" s="40"/>
      <c r="J139" s="40"/>
      <c r="K139" s="40"/>
      <c r="L139" s="40"/>
      <c r="M139" s="40"/>
      <c r="N139" s="40"/>
      <c r="O139" s="188"/>
      <c r="P139" s="188"/>
      <c r="Q139" s="188"/>
    </row>
    <row r="140" spans="1:17" s="156" customFormat="1" x14ac:dyDescent="0.2">
      <c r="A140" s="40"/>
      <c r="B140" s="40"/>
      <c r="C140" s="40"/>
      <c r="D140" s="40"/>
      <c r="E140" s="40"/>
      <c r="F140" s="191"/>
      <c r="G140" s="40"/>
      <c r="H140" s="40"/>
      <c r="I140" s="40"/>
      <c r="J140" s="40"/>
      <c r="K140" s="40"/>
      <c r="L140" s="40"/>
      <c r="M140" s="40"/>
      <c r="N140" s="40"/>
      <c r="O140" s="188"/>
      <c r="P140" s="188"/>
      <c r="Q140" s="188"/>
    </row>
    <row r="141" spans="1:17" s="156" customFormat="1" x14ac:dyDescent="0.2">
      <c r="A141" s="40"/>
      <c r="B141" s="40"/>
      <c r="C141" s="40"/>
      <c r="D141" s="40"/>
      <c r="E141" s="40"/>
      <c r="F141" s="191"/>
      <c r="G141" s="40"/>
      <c r="H141" s="40"/>
      <c r="I141" s="40"/>
      <c r="J141" s="40"/>
      <c r="K141" s="40"/>
      <c r="L141" s="40"/>
      <c r="M141" s="40"/>
      <c r="N141" s="40"/>
      <c r="O141" s="188"/>
      <c r="P141" s="188"/>
      <c r="Q141" s="188"/>
    </row>
    <row r="142" spans="1:17" s="156" customFormat="1" x14ac:dyDescent="0.2">
      <c r="A142" s="40"/>
      <c r="B142" s="40"/>
      <c r="C142" s="40"/>
      <c r="D142" s="40"/>
      <c r="E142" s="40"/>
      <c r="F142" s="191"/>
      <c r="G142" s="40"/>
      <c r="H142" s="40"/>
      <c r="I142" s="40"/>
      <c r="J142" s="40"/>
      <c r="K142" s="40"/>
      <c r="L142" s="40"/>
      <c r="M142" s="40"/>
      <c r="N142" s="40"/>
      <c r="O142" s="188"/>
      <c r="P142" s="188"/>
      <c r="Q142" s="188"/>
    </row>
    <row r="143" spans="1:17" s="156" customFormat="1" x14ac:dyDescent="0.2">
      <c r="A143" s="40"/>
      <c r="B143" s="40"/>
      <c r="C143" s="40"/>
      <c r="D143" s="40"/>
      <c r="E143" s="40"/>
      <c r="F143" s="191"/>
      <c r="G143" s="40"/>
      <c r="H143" s="40"/>
      <c r="I143" s="40"/>
      <c r="J143" s="40"/>
      <c r="K143" s="40"/>
      <c r="L143" s="40"/>
      <c r="M143" s="40"/>
      <c r="N143" s="40"/>
      <c r="O143" s="188"/>
      <c r="P143" s="188"/>
      <c r="Q143" s="188"/>
    </row>
    <row r="144" spans="1:17" s="156" customFormat="1" x14ac:dyDescent="0.2">
      <c r="A144" s="40"/>
      <c r="B144" s="40"/>
      <c r="C144" s="40"/>
      <c r="D144" s="40"/>
      <c r="E144" s="40"/>
      <c r="F144" s="191"/>
      <c r="G144" s="40"/>
      <c r="H144" s="40"/>
      <c r="I144" s="40"/>
      <c r="J144" s="40"/>
      <c r="K144" s="40"/>
      <c r="L144" s="40"/>
      <c r="M144" s="40"/>
      <c r="N144" s="40"/>
      <c r="O144" s="188"/>
      <c r="P144" s="188"/>
      <c r="Q144" s="188"/>
    </row>
    <row r="145" spans="1:17" s="156" customFormat="1" x14ac:dyDescent="0.2">
      <c r="A145" s="40"/>
      <c r="B145" s="40"/>
      <c r="C145" s="40"/>
      <c r="D145" s="40"/>
      <c r="E145" s="40"/>
      <c r="F145" s="191"/>
      <c r="G145" s="40"/>
      <c r="H145" s="40"/>
      <c r="I145" s="40"/>
      <c r="J145" s="40"/>
      <c r="K145" s="40"/>
      <c r="L145" s="40"/>
      <c r="M145" s="40"/>
      <c r="N145" s="40"/>
      <c r="O145" s="188"/>
      <c r="P145" s="188"/>
      <c r="Q145" s="188"/>
    </row>
    <row r="146" spans="1:17" s="156" customFormat="1" x14ac:dyDescent="0.2">
      <c r="A146" s="40"/>
      <c r="B146" s="40"/>
      <c r="C146" s="40"/>
      <c r="D146" s="40"/>
      <c r="E146" s="40"/>
      <c r="F146" s="191"/>
      <c r="G146" s="40"/>
      <c r="H146" s="40"/>
      <c r="I146" s="40"/>
      <c r="J146" s="40"/>
      <c r="K146" s="40"/>
      <c r="L146" s="40"/>
      <c r="M146" s="40"/>
      <c r="N146" s="40"/>
      <c r="O146" s="188"/>
      <c r="P146" s="188"/>
      <c r="Q146" s="188"/>
    </row>
    <row r="147" spans="1:17" s="156" customFormat="1" x14ac:dyDescent="0.2">
      <c r="A147" s="40"/>
      <c r="B147" s="40"/>
      <c r="C147" s="40"/>
      <c r="D147" s="40"/>
      <c r="E147" s="40"/>
      <c r="F147" s="191"/>
      <c r="G147" s="40"/>
      <c r="H147" s="40"/>
      <c r="I147" s="40"/>
      <c r="J147" s="40"/>
      <c r="K147" s="40"/>
      <c r="L147" s="40"/>
      <c r="M147" s="40"/>
      <c r="N147" s="40"/>
      <c r="O147" s="188"/>
      <c r="P147" s="188"/>
      <c r="Q147" s="188"/>
    </row>
    <row r="148" spans="1:17" s="156" customFormat="1" x14ac:dyDescent="0.2">
      <c r="A148" s="40"/>
      <c r="B148" s="40"/>
      <c r="C148" s="40"/>
      <c r="D148" s="40"/>
      <c r="E148" s="40"/>
      <c r="F148" s="191"/>
      <c r="G148" s="40"/>
      <c r="H148" s="40"/>
      <c r="I148" s="40"/>
      <c r="J148" s="40"/>
      <c r="K148" s="40"/>
      <c r="L148" s="40"/>
      <c r="M148" s="40"/>
      <c r="N148" s="40"/>
      <c r="O148" s="188"/>
      <c r="P148" s="188"/>
      <c r="Q148" s="188"/>
    </row>
    <row r="149" spans="1:17" s="156" customFormat="1" x14ac:dyDescent="0.2">
      <c r="A149" s="40"/>
      <c r="B149" s="40"/>
      <c r="C149" s="40"/>
      <c r="D149" s="40"/>
      <c r="E149" s="40"/>
      <c r="F149" s="191"/>
      <c r="G149" s="40"/>
      <c r="H149" s="40"/>
      <c r="I149" s="40"/>
      <c r="J149" s="40"/>
      <c r="K149" s="40"/>
      <c r="L149" s="40"/>
      <c r="M149" s="40"/>
      <c r="N149" s="40"/>
      <c r="O149" s="188"/>
      <c r="P149" s="188"/>
      <c r="Q149" s="188"/>
    </row>
    <row r="150" spans="1:17" s="156" customFormat="1" x14ac:dyDescent="0.2">
      <c r="A150" s="40"/>
      <c r="B150" s="40"/>
      <c r="C150" s="40"/>
      <c r="D150" s="40"/>
      <c r="E150" s="40"/>
      <c r="F150" s="191"/>
      <c r="G150" s="40"/>
      <c r="H150" s="40"/>
      <c r="I150" s="40"/>
      <c r="J150" s="40"/>
      <c r="K150" s="40"/>
      <c r="L150" s="40"/>
      <c r="M150" s="40"/>
      <c r="N150" s="40"/>
      <c r="O150" s="188"/>
      <c r="P150" s="188"/>
      <c r="Q150" s="188"/>
    </row>
    <row r="151" spans="1:17" s="156" customFormat="1" x14ac:dyDescent="0.2">
      <c r="A151" s="40"/>
      <c r="B151" s="40"/>
      <c r="C151" s="40"/>
      <c r="D151" s="40"/>
      <c r="E151" s="40"/>
      <c r="F151" s="191"/>
      <c r="G151" s="40"/>
      <c r="H151" s="40"/>
      <c r="I151" s="40"/>
      <c r="J151" s="40"/>
      <c r="K151" s="40"/>
      <c r="L151" s="40"/>
      <c r="M151" s="40"/>
      <c r="N151" s="40"/>
      <c r="O151" s="188"/>
      <c r="P151" s="188"/>
      <c r="Q151" s="188"/>
    </row>
    <row r="152" spans="1:17" s="156" customFormat="1" x14ac:dyDescent="0.2">
      <c r="A152" s="40"/>
      <c r="B152" s="40"/>
      <c r="C152" s="40"/>
      <c r="D152" s="40"/>
      <c r="E152" s="40"/>
      <c r="F152" s="191"/>
      <c r="G152" s="40"/>
      <c r="H152" s="40"/>
      <c r="I152" s="40"/>
      <c r="J152" s="40"/>
      <c r="K152" s="40"/>
      <c r="L152" s="40"/>
      <c r="M152" s="40"/>
      <c r="N152" s="40"/>
      <c r="O152" s="188"/>
      <c r="P152" s="188"/>
      <c r="Q152" s="188"/>
    </row>
    <row r="153" spans="1:17" s="156" customFormat="1" x14ac:dyDescent="0.2">
      <c r="A153" s="40"/>
      <c r="B153" s="40"/>
      <c r="C153" s="40"/>
      <c r="D153" s="40"/>
      <c r="E153" s="40"/>
      <c r="F153" s="191"/>
      <c r="G153" s="40"/>
      <c r="H153" s="40"/>
      <c r="I153" s="40"/>
      <c r="J153" s="40"/>
      <c r="K153" s="40"/>
      <c r="L153" s="40"/>
      <c r="M153" s="40"/>
      <c r="N153" s="40"/>
      <c r="O153" s="188"/>
      <c r="P153" s="188"/>
      <c r="Q153" s="188"/>
    </row>
    <row r="154" spans="1:17" s="156" customFormat="1" x14ac:dyDescent="0.2">
      <c r="A154" s="40"/>
      <c r="B154" s="40"/>
      <c r="C154" s="40"/>
      <c r="D154" s="40"/>
      <c r="E154" s="40"/>
      <c r="F154" s="191"/>
      <c r="G154" s="40"/>
      <c r="H154" s="40"/>
      <c r="I154" s="40"/>
      <c r="J154" s="40"/>
      <c r="K154" s="40"/>
      <c r="L154" s="40"/>
      <c r="M154" s="40"/>
      <c r="N154" s="40"/>
      <c r="O154" s="188"/>
      <c r="P154" s="188"/>
      <c r="Q154" s="188"/>
    </row>
    <row r="155" spans="1:17" s="156" customFormat="1" x14ac:dyDescent="0.2">
      <c r="A155" s="40"/>
      <c r="B155" s="40"/>
      <c r="C155" s="40"/>
      <c r="D155" s="40"/>
      <c r="E155" s="40"/>
      <c r="F155" s="191"/>
      <c r="G155" s="40"/>
      <c r="H155" s="40"/>
      <c r="I155" s="40"/>
      <c r="J155" s="40"/>
      <c r="K155" s="40"/>
      <c r="L155" s="40"/>
      <c r="M155" s="40"/>
      <c r="N155" s="40"/>
      <c r="O155" s="188"/>
      <c r="P155" s="188"/>
      <c r="Q155" s="188"/>
    </row>
    <row r="156" spans="1:17" s="156" customFormat="1" x14ac:dyDescent="0.2">
      <c r="A156" s="40"/>
      <c r="B156" s="40"/>
      <c r="C156" s="40"/>
      <c r="D156" s="40"/>
      <c r="E156" s="40"/>
      <c r="F156" s="191"/>
      <c r="G156" s="40"/>
      <c r="H156" s="40"/>
      <c r="I156" s="40"/>
      <c r="J156" s="40"/>
      <c r="K156" s="40"/>
      <c r="L156" s="40"/>
      <c r="M156" s="40"/>
      <c r="N156" s="40"/>
      <c r="O156" s="188"/>
      <c r="P156" s="188"/>
      <c r="Q156" s="188"/>
    </row>
    <row r="157" spans="1:17" s="156" customFormat="1" x14ac:dyDescent="0.2">
      <c r="A157" s="40"/>
      <c r="B157" s="40"/>
      <c r="C157" s="40"/>
      <c r="D157" s="40"/>
      <c r="E157" s="40"/>
      <c r="F157" s="191"/>
      <c r="G157" s="40"/>
      <c r="H157" s="40"/>
      <c r="I157" s="40"/>
      <c r="J157" s="40"/>
      <c r="K157" s="40"/>
      <c r="L157" s="40"/>
      <c r="M157" s="40"/>
      <c r="N157" s="40"/>
      <c r="O157" s="188"/>
      <c r="P157" s="188"/>
      <c r="Q157" s="188"/>
    </row>
    <row r="158" spans="1:17" s="156" customFormat="1" x14ac:dyDescent="0.2">
      <c r="A158" s="40"/>
      <c r="B158" s="40"/>
      <c r="C158" s="40"/>
      <c r="D158" s="40"/>
      <c r="E158" s="40"/>
      <c r="F158" s="191"/>
      <c r="G158" s="40"/>
      <c r="H158" s="40"/>
      <c r="I158" s="40"/>
      <c r="J158" s="40"/>
      <c r="K158" s="40"/>
      <c r="L158" s="40"/>
      <c r="M158" s="40"/>
      <c r="N158" s="40"/>
      <c r="O158" s="188"/>
      <c r="P158" s="188"/>
      <c r="Q158" s="188"/>
    </row>
    <row r="159" spans="1:17" s="156" customFormat="1" x14ac:dyDescent="0.2">
      <c r="A159" s="40"/>
      <c r="B159" s="40"/>
      <c r="C159" s="40"/>
      <c r="D159" s="40"/>
      <c r="E159" s="40"/>
      <c r="F159" s="191"/>
      <c r="G159" s="40"/>
      <c r="H159" s="40"/>
      <c r="I159" s="40"/>
      <c r="J159" s="40"/>
      <c r="K159" s="40"/>
      <c r="L159" s="40"/>
      <c r="M159" s="40"/>
      <c r="N159" s="40"/>
      <c r="O159" s="188"/>
      <c r="P159" s="188"/>
      <c r="Q159" s="188"/>
    </row>
    <row r="160" spans="1:17" s="156" customFormat="1" x14ac:dyDescent="0.2">
      <c r="A160" s="40"/>
      <c r="B160" s="40"/>
      <c r="C160" s="40"/>
      <c r="D160" s="40"/>
      <c r="E160" s="40"/>
      <c r="F160" s="191"/>
      <c r="G160" s="40"/>
      <c r="H160" s="40"/>
      <c r="I160" s="40"/>
      <c r="J160" s="40"/>
      <c r="K160" s="40"/>
      <c r="L160" s="40"/>
      <c r="M160" s="40"/>
      <c r="N160" s="40"/>
      <c r="O160" s="188"/>
      <c r="P160" s="188"/>
      <c r="Q160" s="188"/>
    </row>
    <row r="161" spans="1:17" s="156" customFormat="1" x14ac:dyDescent="0.2">
      <c r="A161" s="40"/>
      <c r="B161" s="40"/>
      <c r="C161" s="40"/>
      <c r="D161" s="40"/>
      <c r="E161" s="40"/>
      <c r="F161" s="191"/>
      <c r="G161" s="40"/>
      <c r="H161" s="40"/>
      <c r="I161" s="40"/>
      <c r="J161" s="40"/>
      <c r="K161" s="40"/>
      <c r="L161" s="40"/>
      <c r="M161" s="40"/>
      <c r="N161" s="40"/>
      <c r="O161" s="188"/>
      <c r="P161" s="188"/>
      <c r="Q161" s="188"/>
    </row>
    <row r="162" spans="1:17" s="156" customFormat="1" x14ac:dyDescent="0.2">
      <c r="A162" s="40"/>
      <c r="B162" s="40"/>
      <c r="C162" s="40"/>
      <c r="D162" s="40"/>
      <c r="E162" s="40"/>
      <c r="F162" s="191"/>
      <c r="G162" s="40"/>
      <c r="H162" s="40"/>
      <c r="I162" s="40"/>
      <c r="J162" s="40"/>
      <c r="K162" s="40"/>
      <c r="L162" s="40"/>
      <c r="M162" s="40"/>
      <c r="N162" s="40"/>
      <c r="O162" s="188"/>
      <c r="P162" s="188"/>
      <c r="Q162" s="188"/>
    </row>
    <row r="163" spans="1:17" s="156" customFormat="1" x14ac:dyDescent="0.2">
      <c r="A163" s="40"/>
      <c r="B163" s="40"/>
      <c r="C163" s="40"/>
      <c r="D163" s="40"/>
      <c r="E163" s="40"/>
      <c r="F163" s="191"/>
      <c r="G163" s="40"/>
      <c r="H163" s="40"/>
      <c r="I163" s="40"/>
      <c r="J163" s="40"/>
      <c r="K163" s="40"/>
      <c r="L163" s="40"/>
      <c r="M163" s="40"/>
      <c r="N163" s="40"/>
      <c r="O163" s="188"/>
      <c r="P163" s="188"/>
      <c r="Q163" s="188"/>
    </row>
    <row r="164" spans="1:17" s="156" customFormat="1" x14ac:dyDescent="0.2">
      <c r="A164" s="40"/>
      <c r="B164" s="40"/>
      <c r="C164" s="40"/>
      <c r="D164" s="40"/>
      <c r="E164" s="40"/>
      <c r="F164" s="191"/>
      <c r="G164" s="40"/>
      <c r="H164" s="40"/>
      <c r="I164" s="40"/>
      <c r="J164" s="40"/>
      <c r="K164" s="40"/>
      <c r="L164" s="40"/>
      <c r="M164" s="40"/>
      <c r="N164" s="40"/>
      <c r="O164" s="188"/>
      <c r="P164" s="188"/>
      <c r="Q164" s="188"/>
    </row>
    <row r="165" spans="1:17" s="156" customFormat="1" x14ac:dyDescent="0.2">
      <c r="A165" s="40"/>
      <c r="B165" s="40"/>
      <c r="C165" s="40"/>
      <c r="D165" s="40"/>
      <c r="E165" s="40"/>
      <c r="F165" s="191"/>
      <c r="G165" s="40"/>
      <c r="H165" s="40"/>
      <c r="I165" s="40"/>
      <c r="J165" s="40"/>
      <c r="K165" s="40"/>
      <c r="L165" s="40"/>
      <c r="M165" s="40"/>
      <c r="N165" s="40"/>
      <c r="O165" s="188"/>
      <c r="P165" s="188"/>
      <c r="Q165" s="188"/>
    </row>
    <row r="166" spans="1:17" s="156" customFormat="1" x14ac:dyDescent="0.2">
      <c r="A166" s="40"/>
      <c r="B166" s="40"/>
      <c r="C166" s="40"/>
      <c r="D166" s="40"/>
      <c r="E166" s="40"/>
      <c r="F166" s="191"/>
      <c r="G166" s="40"/>
      <c r="H166" s="40"/>
      <c r="I166" s="40"/>
      <c r="J166" s="40"/>
      <c r="K166" s="40"/>
      <c r="L166" s="40"/>
      <c r="M166" s="40"/>
      <c r="N166" s="40"/>
      <c r="O166" s="188"/>
      <c r="P166" s="188"/>
      <c r="Q166" s="188"/>
    </row>
    <row r="167" spans="1:17" s="156" customFormat="1" x14ac:dyDescent="0.2">
      <c r="A167" s="40"/>
      <c r="B167" s="40"/>
      <c r="C167" s="40"/>
      <c r="D167" s="40"/>
      <c r="E167" s="40"/>
      <c r="F167" s="191"/>
      <c r="G167" s="40"/>
      <c r="H167" s="40"/>
      <c r="I167" s="40"/>
      <c r="J167" s="40"/>
      <c r="K167" s="40"/>
      <c r="L167" s="40"/>
      <c r="M167" s="40"/>
      <c r="N167" s="40"/>
      <c r="O167" s="188"/>
      <c r="P167" s="188"/>
      <c r="Q167" s="188"/>
    </row>
    <row r="168" spans="1:17" s="156" customFormat="1" x14ac:dyDescent="0.2">
      <c r="A168" s="40"/>
      <c r="B168" s="40"/>
      <c r="C168" s="40"/>
      <c r="D168" s="40"/>
      <c r="E168" s="40"/>
      <c r="F168" s="191"/>
      <c r="G168" s="40"/>
      <c r="H168" s="40"/>
      <c r="I168" s="40"/>
      <c r="J168" s="40"/>
      <c r="K168" s="40"/>
      <c r="L168" s="40"/>
      <c r="M168" s="40"/>
      <c r="N168" s="40"/>
      <c r="O168" s="188"/>
      <c r="P168" s="188"/>
      <c r="Q168" s="188"/>
    </row>
    <row r="169" spans="1:17" s="156" customFormat="1" x14ac:dyDescent="0.2">
      <c r="A169" s="40"/>
      <c r="B169" s="40"/>
      <c r="C169" s="40"/>
      <c r="D169" s="40"/>
      <c r="E169" s="40"/>
      <c r="F169" s="191"/>
      <c r="G169" s="40"/>
      <c r="H169" s="40"/>
      <c r="I169" s="40"/>
      <c r="J169" s="40"/>
      <c r="K169" s="40"/>
      <c r="L169" s="40"/>
      <c r="M169" s="40"/>
      <c r="N169" s="40"/>
      <c r="O169" s="188"/>
      <c r="P169" s="188"/>
      <c r="Q169" s="188"/>
    </row>
    <row r="170" spans="1:17" s="156" customFormat="1" x14ac:dyDescent="0.2">
      <c r="A170" s="40"/>
      <c r="B170" s="40"/>
      <c r="C170" s="40"/>
      <c r="D170" s="40"/>
      <c r="E170" s="40"/>
      <c r="F170" s="191"/>
      <c r="G170" s="40"/>
      <c r="H170" s="40"/>
      <c r="I170" s="40"/>
      <c r="J170" s="40"/>
      <c r="K170" s="40"/>
      <c r="L170" s="40"/>
      <c r="M170" s="40"/>
      <c r="N170" s="40"/>
      <c r="O170" s="188"/>
      <c r="P170" s="188"/>
      <c r="Q170" s="188"/>
    </row>
    <row r="171" spans="1:17" s="156" customFormat="1" x14ac:dyDescent="0.2">
      <c r="A171" s="40"/>
      <c r="B171" s="40"/>
      <c r="C171" s="40"/>
      <c r="D171" s="40"/>
      <c r="E171" s="40"/>
      <c r="F171" s="191"/>
      <c r="G171" s="40"/>
      <c r="H171" s="40"/>
      <c r="I171" s="40"/>
      <c r="J171" s="40"/>
      <c r="K171" s="40"/>
      <c r="L171" s="40"/>
      <c r="M171" s="40"/>
      <c r="N171" s="40"/>
      <c r="O171" s="188"/>
      <c r="P171" s="188"/>
      <c r="Q171" s="188"/>
    </row>
    <row r="172" spans="1:17" s="156" customFormat="1" x14ac:dyDescent="0.2">
      <c r="A172" s="40"/>
      <c r="B172" s="40"/>
      <c r="C172" s="40"/>
      <c r="D172" s="40"/>
      <c r="E172" s="40"/>
      <c r="F172" s="191"/>
      <c r="G172" s="40"/>
      <c r="H172" s="40"/>
      <c r="I172" s="40"/>
      <c r="J172" s="40"/>
      <c r="K172" s="40"/>
      <c r="L172" s="40"/>
      <c r="M172" s="40"/>
      <c r="N172" s="40"/>
      <c r="O172" s="188"/>
      <c r="P172" s="188"/>
      <c r="Q172" s="188"/>
    </row>
    <row r="173" spans="1:17" s="156" customFormat="1" x14ac:dyDescent="0.2">
      <c r="A173" s="40"/>
      <c r="B173" s="40"/>
      <c r="C173" s="40"/>
      <c r="D173" s="40"/>
      <c r="E173" s="40"/>
      <c r="F173" s="191"/>
      <c r="G173" s="40"/>
      <c r="H173" s="40"/>
      <c r="I173" s="40"/>
      <c r="J173" s="40"/>
      <c r="K173" s="40"/>
      <c r="L173" s="40"/>
      <c r="M173" s="40"/>
      <c r="N173" s="40"/>
      <c r="O173" s="188"/>
      <c r="P173" s="188"/>
      <c r="Q173" s="188"/>
    </row>
    <row r="174" spans="1:17" s="156" customFormat="1" x14ac:dyDescent="0.2">
      <c r="A174" s="40"/>
      <c r="B174" s="40"/>
      <c r="C174" s="40"/>
      <c r="D174" s="40"/>
      <c r="E174" s="40"/>
      <c r="F174" s="191"/>
      <c r="G174" s="40"/>
      <c r="H174" s="40"/>
      <c r="I174" s="40"/>
      <c r="J174" s="40"/>
      <c r="K174" s="40"/>
      <c r="L174" s="40"/>
      <c r="M174" s="40"/>
      <c r="N174" s="40"/>
      <c r="O174" s="188"/>
      <c r="P174" s="188"/>
      <c r="Q174" s="188"/>
    </row>
    <row r="175" spans="1:17" s="156" customFormat="1" x14ac:dyDescent="0.2">
      <c r="A175" s="40"/>
      <c r="B175" s="40"/>
      <c r="C175" s="40"/>
      <c r="D175" s="40"/>
      <c r="E175" s="40"/>
      <c r="F175" s="191"/>
      <c r="G175" s="40"/>
      <c r="H175" s="40"/>
      <c r="I175" s="40"/>
      <c r="J175" s="40"/>
      <c r="K175" s="40"/>
      <c r="L175" s="40"/>
      <c r="M175" s="40"/>
      <c r="N175" s="40"/>
      <c r="O175" s="188"/>
      <c r="P175" s="188"/>
      <c r="Q175" s="188"/>
    </row>
    <row r="176" spans="1:17" s="156" customFormat="1" x14ac:dyDescent="0.2">
      <c r="A176" s="40"/>
      <c r="B176" s="40"/>
      <c r="C176" s="40"/>
      <c r="D176" s="40"/>
      <c r="E176" s="40"/>
      <c r="F176" s="191"/>
      <c r="G176" s="40"/>
      <c r="H176" s="40"/>
      <c r="I176" s="40"/>
      <c r="J176" s="40"/>
      <c r="K176" s="40"/>
      <c r="L176" s="40"/>
      <c r="M176" s="40"/>
      <c r="N176" s="40"/>
      <c r="O176" s="188"/>
      <c r="P176" s="188"/>
      <c r="Q176" s="188"/>
    </row>
    <row r="177" spans="1:17" s="156" customFormat="1" x14ac:dyDescent="0.2">
      <c r="A177" s="40"/>
      <c r="B177" s="40"/>
      <c r="C177" s="40"/>
      <c r="D177" s="40"/>
      <c r="E177" s="40"/>
      <c r="F177" s="191"/>
      <c r="G177" s="40"/>
      <c r="H177" s="40"/>
      <c r="I177" s="40"/>
      <c r="J177" s="40"/>
      <c r="K177" s="40"/>
      <c r="L177" s="40"/>
      <c r="M177" s="40"/>
      <c r="N177" s="40"/>
      <c r="O177" s="188"/>
      <c r="P177" s="188"/>
      <c r="Q177" s="188"/>
    </row>
    <row r="178" spans="1:17" s="156" customFormat="1" x14ac:dyDescent="0.2">
      <c r="A178" s="40"/>
      <c r="B178" s="40"/>
      <c r="C178" s="40"/>
      <c r="D178" s="40"/>
      <c r="E178" s="40"/>
      <c r="F178" s="191"/>
      <c r="G178" s="40"/>
      <c r="H178" s="40"/>
      <c r="I178" s="40"/>
      <c r="J178" s="40"/>
      <c r="K178" s="40"/>
      <c r="L178" s="40"/>
      <c r="M178" s="40"/>
      <c r="N178" s="40"/>
      <c r="O178" s="188"/>
      <c r="P178" s="188"/>
      <c r="Q178" s="188"/>
    </row>
    <row r="179" spans="1:17" s="156" customFormat="1" x14ac:dyDescent="0.2">
      <c r="A179" s="40"/>
      <c r="B179" s="40"/>
      <c r="C179" s="40"/>
      <c r="D179" s="40"/>
      <c r="E179" s="40"/>
      <c r="F179" s="191"/>
      <c r="G179" s="40"/>
      <c r="H179" s="40"/>
      <c r="I179" s="40"/>
      <c r="J179" s="40"/>
      <c r="K179" s="40"/>
      <c r="L179" s="40"/>
      <c r="M179" s="40"/>
      <c r="N179" s="40"/>
      <c r="O179" s="188"/>
      <c r="P179" s="188"/>
      <c r="Q179" s="188"/>
    </row>
    <row r="180" spans="1:17" s="156" customFormat="1" x14ac:dyDescent="0.2">
      <c r="A180" s="40"/>
      <c r="B180" s="40"/>
      <c r="C180" s="40"/>
      <c r="D180" s="40"/>
      <c r="E180" s="40"/>
      <c r="F180" s="191"/>
      <c r="G180" s="40"/>
      <c r="H180" s="40"/>
      <c r="I180" s="40"/>
      <c r="J180" s="40"/>
      <c r="K180" s="40"/>
      <c r="L180" s="40"/>
      <c r="M180" s="40"/>
      <c r="N180" s="40"/>
      <c r="O180" s="188"/>
      <c r="P180" s="188"/>
      <c r="Q180" s="188"/>
    </row>
    <row r="181" spans="1:17" s="156" customFormat="1" x14ac:dyDescent="0.2">
      <c r="A181" s="40"/>
      <c r="B181" s="40"/>
      <c r="C181" s="40"/>
      <c r="D181" s="40"/>
      <c r="E181" s="40"/>
      <c r="F181" s="191"/>
      <c r="G181" s="40"/>
      <c r="H181" s="40"/>
      <c r="I181" s="40"/>
      <c r="J181" s="40"/>
      <c r="K181" s="40"/>
      <c r="L181" s="40"/>
      <c r="M181" s="40"/>
      <c r="N181" s="40"/>
      <c r="O181" s="188"/>
      <c r="P181" s="188"/>
      <c r="Q181" s="188"/>
    </row>
    <row r="182" spans="1:17" s="156" customFormat="1" x14ac:dyDescent="0.2">
      <c r="A182" s="40"/>
      <c r="B182" s="40"/>
      <c r="C182" s="40"/>
      <c r="D182" s="40"/>
      <c r="E182" s="40"/>
      <c r="F182" s="191"/>
      <c r="G182" s="40"/>
      <c r="H182" s="40"/>
      <c r="I182" s="40"/>
      <c r="J182" s="40"/>
      <c r="K182" s="40"/>
      <c r="L182" s="40"/>
      <c r="M182" s="40"/>
      <c r="N182" s="40"/>
      <c r="O182" s="188"/>
      <c r="P182" s="188"/>
      <c r="Q182" s="188"/>
    </row>
    <row r="183" spans="1:17" s="156" customFormat="1" x14ac:dyDescent="0.2">
      <c r="A183" s="40"/>
      <c r="B183" s="40"/>
      <c r="C183" s="40"/>
      <c r="D183" s="40"/>
      <c r="E183" s="40"/>
      <c r="F183" s="191"/>
      <c r="G183" s="40"/>
      <c r="H183" s="40"/>
      <c r="I183" s="40"/>
      <c r="J183" s="40"/>
      <c r="K183" s="40"/>
      <c r="L183" s="40"/>
      <c r="M183" s="40"/>
      <c r="N183" s="40"/>
      <c r="O183" s="188"/>
      <c r="P183" s="188"/>
      <c r="Q183" s="188"/>
    </row>
    <row r="184" spans="1:17" s="156" customFormat="1" x14ac:dyDescent="0.2">
      <c r="A184" s="40"/>
      <c r="B184" s="40"/>
      <c r="C184" s="40"/>
      <c r="D184" s="40"/>
      <c r="E184" s="40"/>
      <c r="F184" s="191"/>
      <c r="G184" s="40"/>
      <c r="H184" s="40"/>
      <c r="I184" s="40"/>
      <c r="J184" s="40"/>
      <c r="K184" s="40"/>
      <c r="L184" s="40"/>
      <c r="M184" s="40"/>
      <c r="N184" s="40"/>
      <c r="O184" s="188"/>
      <c r="P184" s="188"/>
      <c r="Q184" s="188"/>
    </row>
    <row r="185" spans="1:17" s="156" customFormat="1" x14ac:dyDescent="0.2">
      <c r="A185" s="40"/>
      <c r="B185" s="40"/>
      <c r="C185" s="40"/>
      <c r="D185" s="40"/>
      <c r="E185" s="40"/>
      <c r="F185" s="191"/>
      <c r="G185" s="40"/>
      <c r="H185" s="40"/>
      <c r="I185" s="40"/>
      <c r="J185" s="40"/>
      <c r="K185" s="40"/>
      <c r="L185" s="40"/>
      <c r="M185" s="40"/>
      <c r="N185" s="40"/>
      <c r="O185" s="188"/>
      <c r="P185" s="188"/>
      <c r="Q185" s="188"/>
    </row>
    <row r="186" spans="1:17" s="156" customFormat="1" x14ac:dyDescent="0.2">
      <c r="A186" s="40"/>
      <c r="B186" s="40"/>
      <c r="C186" s="40"/>
      <c r="D186" s="40"/>
      <c r="E186" s="40"/>
      <c r="F186" s="191"/>
      <c r="G186" s="40"/>
      <c r="H186" s="40"/>
      <c r="I186" s="40"/>
      <c r="J186" s="40"/>
      <c r="K186" s="40"/>
      <c r="L186" s="40"/>
      <c r="M186" s="40"/>
      <c r="N186" s="40"/>
      <c r="O186" s="188"/>
      <c r="P186" s="188"/>
      <c r="Q186" s="188"/>
    </row>
    <row r="187" spans="1:17" s="156" customFormat="1" x14ac:dyDescent="0.2">
      <c r="A187" s="40"/>
      <c r="B187" s="40"/>
      <c r="C187" s="40"/>
      <c r="D187" s="40"/>
      <c r="E187" s="40"/>
      <c r="F187" s="191"/>
      <c r="G187" s="40"/>
      <c r="H187" s="40"/>
      <c r="I187" s="40"/>
      <c r="J187" s="40"/>
      <c r="K187" s="40"/>
      <c r="L187" s="40"/>
      <c r="M187" s="40"/>
      <c r="N187" s="40"/>
      <c r="O187" s="188"/>
      <c r="P187" s="188"/>
      <c r="Q187" s="188"/>
    </row>
    <row r="188" spans="1:17" s="156" customFormat="1" x14ac:dyDescent="0.2">
      <c r="A188" s="40"/>
      <c r="B188" s="40"/>
      <c r="C188" s="40"/>
      <c r="D188" s="40"/>
      <c r="E188" s="40"/>
      <c r="F188" s="191"/>
      <c r="G188" s="40"/>
      <c r="H188" s="40"/>
      <c r="I188" s="40"/>
      <c r="J188" s="40"/>
      <c r="K188" s="40"/>
      <c r="L188" s="40"/>
      <c r="M188" s="40"/>
      <c r="N188" s="40"/>
      <c r="O188" s="188"/>
      <c r="P188" s="188"/>
      <c r="Q188" s="188"/>
    </row>
    <row r="189" spans="1:17" s="156" customFormat="1" x14ac:dyDescent="0.2">
      <c r="A189" s="40"/>
      <c r="B189" s="40"/>
      <c r="C189" s="40"/>
      <c r="D189" s="40"/>
      <c r="E189" s="40"/>
      <c r="F189" s="191"/>
      <c r="G189" s="40"/>
      <c r="H189" s="40"/>
      <c r="I189" s="40"/>
      <c r="J189" s="40"/>
      <c r="K189" s="40"/>
      <c r="L189" s="40"/>
      <c r="M189" s="40"/>
      <c r="N189" s="40"/>
      <c r="O189" s="188"/>
      <c r="P189" s="188"/>
      <c r="Q189" s="188"/>
    </row>
    <row r="190" spans="1:17" s="156" customFormat="1" x14ac:dyDescent="0.2">
      <c r="A190" s="40"/>
      <c r="B190" s="40"/>
      <c r="C190" s="40"/>
      <c r="D190" s="40"/>
      <c r="E190" s="40"/>
      <c r="F190" s="191"/>
      <c r="G190" s="40"/>
      <c r="H190" s="40"/>
      <c r="I190" s="40"/>
      <c r="J190" s="40"/>
      <c r="K190" s="40"/>
      <c r="L190" s="40"/>
      <c r="M190" s="40"/>
      <c r="N190" s="40"/>
      <c r="O190" s="188"/>
      <c r="P190" s="188"/>
      <c r="Q190" s="188"/>
    </row>
    <row r="191" spans="1:17" s="156" customFormat="1" x14ac:dyDescent="0.2">
      <c r="A191" s="40"/>
      <c r="B191" s="40"/>
      <c r="C191" s="40"/>
      <c r="D191" s="40"/>
      <c r="E191" s="40"/>
      <c r="F191" s="191"/>
      <c r="G191" s="40"/>
      <c r="H191" s="40"/>
      <c r="I191" s="40"/>
      <c r="J191" s="40"/>
      <c r="K191" s="40"/>
      <c r="L191" s="40"/>
      <c r="M191" s="40"/>
      <c r="N191" s="40"/>
      <c r="O191" s="188"/>
      <c r="P191" s="188"/>
      <c r="Q191" s="188"/>
    </row>
    <row r="192" spans="1:17" s="156" customFormat="1" x14ac:dyDescent="0.2">
      <c r="A192" s="40"/>
      <c r="B192" s="40"/>
      <c r="C192" s="40"/>
      <c r="D192" s="40"/>
      <c r="E192" s="40"/>
      <c r="F192" s="191"/>
      <c r="G192" s="40"/>
      <c r="H192" s="40"/>
      <c r="I192" s="40"/>
      <c r="J192" s="40"/>
      <c r="K192" s="40"/>
      <c r="L192" s="40"/>
      <c r="M192" s="40"/>
      <c r="N192" s="40"/>
      <c r="O192" s="188"/>
      <c r="P192" s="188"/>
      <c r="Q192" s="188"/>
    </row>
    <row r="193" spans="1:17" s="156" customFormat="1" x14ac:dyDescent="0.2">
      <c r="A193" s="40"/>
      <c r="B193" s="40"/>
      <c r="C193" s="40"/>
      <c r="D193" s="40"/>
      <c r="E193" s="40"/>
      <c r="F193" s="191"/>
      <c r="G193" s="40"/>
      <c r="H193" s="40"/>
      <c r="I193" s="40"/>
      <c r="J193" s="40"/>
      <c r="K193" s="40"/>
      <c r="L193" s="40"/>
      <c r="M193" s="40"/>
      <c r="N193" s="40"/>
      <c r="O193" s="188"/>
      <c r="P193" s="188"/>
      <c r="Q193" s="188"/>
    </row>
    <row r="194" spans="1:17" s="156" customFormat="1" x14ac:dyDescent="0.2">
      <c r="A194" s="40"/>
      <c r="B194" s="40"/>
      <c r="C194" s="40"/>
      <c r="D194" s="40"/>
      <c r="E194" s="40"/>
      <c r="F194" s="191"/>
      <c r="G194" s="40"/>
      <c r="H194" s="40"/>
      <c r="I194" s="40"/>
      <c r="J194" s="40"/>
      <c r="K194" s="40"/>
      <c r="L194" s="40"/>
      <c r="M194" s="40"/>
      <c r="N194" s="40"/>
      <c r="O194" s="188"/>
      <c r="P194" s="188"/>
      <c r="Q194" s="188"/>
    </row>
    <row r="195" spans="1:17" s="156" customFormat="1" x14ac:dyDescent="0.2">
      <c r="A195" s="40"/>
      <c r="B195" s="40"/>
      <c r="C195" s="40"/>
      <c r="D195" s="40"/>
      <c r="E195" s="40"/>
      <c r="F195" s="191"/>
      <c r="G195" s="40"/>
      <c r="H195" s="40"/>
      <c r="I195" s="40"/>
      <c r="J195" s="40"/>
      <c r="K195" s="40"/>
      <c r="L195" s="40"/>
      <c r="M195" s="40"/>
      <c r="N195" s="40"/>
      <c r="O195" s="188"/>
      <c r="P195" s="188"/>
      <c r="Q195" s="188"/>
    </row>
    <row r="196" spans="1:17" s="156" customFormat="1" x14ac:dyDescent="0.2">
      <c r="A196" s="40"/>
      <c r="B196" s="40"/>
      <c r="C196" s="40"/>
      <c r="D196" s="40"/>
      <c r="E196" s="40"/>
      <c r="F196" s="191"/>
      <c r="G196" s="40"/>
      <c r="H196" s="40"/>
      <c r="I196" s="40"/>
      <c r="J196" s="40"/>
      <c r="K196" s="40"/>
      <c r="L196" s="40"/>
      <c r="M196" s="40"/>
      <c r="N196" s="40"/>
      <c r="O196" s="188"/>
      <c r="P196" s="188"/>
      <c r="Q196" s="188"/>
    </row>
    <row r="197" spans="1:17" s="156" customFormat="1" x14ac:dyDescent="0.2">
      <c r="A197" s="40"/>
      <c r="B197" s="40"/>
      <c r="C197" s="40"/>
      <c r="D197" s="40"/>
      <c r="E197" s="40"/>
      <c r="F197" s="191"/>
      <c r="G197" s="40"/>
      <c r="H197" s="40"/>
      <c r="I197" s="40"/>
      <c r="J197" s="40"/>
      <c r="K197" s="40"/>
      <c r="L197" s="40"/>
      <c r="M197" s="40"/>
      <c r="N197" s="40"/>
      <c r="O197" s="188"/>
      <c r="P197" s="188"/>
      <c r="Q197" s="188"/>
    </row>
    <row r="198" spans="1:17" s="156" customFormat="1" x14ac:dyDescent="0.2">
      <c r="A198" s="40"/>
      <c r="B198" s="40"/>
      <c r="C198" s="40"/>
      <c r="D198" s="40"/>
      <c r="E198" s="40"/>
      <c r="F198" s="191"/>
      <c r="G198" s="40"/>
      <c r="H198" s="40"/>
      <c r="I198" s="40"/>
      <c r="J198" s="40"/>
      <c r="K198" s="40"/>
      <c r="L198" s="40"/>
      <c r="M198" s="40"/>
      <c r="N198" s="40"/>
      <c r="O198" s="188"/>
      <c r="P198" s="188"/>
      <c r="Q198" s="188"/>
    </row>
    <row r="199" spans="1:17" s="156" customFormat="1" x14ac:dyDescent="0.2">
      <c r="A199" s="40"/>
      <c r="B199" s="40"/>
      <c r="C199" s="40"/>
      <c r="D199" s="40"/>
      <c r="E199" s="40"/>
      <c r="F199" s="191"/>
      <c r="G199" s="40"/>
      <c r="H199" s="40"/>
      <c r="I199" s="40"/>
      <c r="J199" s="40"/>
      <c r="K199" s="40"/>
      <c r="L199" s="40"/>
      <c r="M199" s="40"/>
      <c r="N199" s="40"/>
      <c r="O199" s="188"/>
      <c r="P199" s="188"/>
      <c r="Q199" s="188"/>
    </row>
    <row r="200" spans="1:17" s="156" customFormat="1" x14ac:dyDescent="0.2">
      <c r="A200" s="40"/>
      <c r="B200" s="40"/>
      <c r="C200" s="40"/>
      <c r="D200" s="40"/>
      <c r="E200" s="40"/>
      <c r="F200" s="191"/>
      <c r="G200" s="40"/>
      <c r="H200" s="40"/>
      <c r="I200" s="40"/>
      <c r="J200" s="40"/>
      <c r="K200" s="40"/>
      <c r="L200" s="40"/>
      <c r="M200" s="40"/>
      <c r="N200" s="40"/>
      <c r="O200" s="188"/>
      <c r="P200" s="188"/>
      <c r="Q200" s="188"/>
    </row>
    <row r="201" spans="1:17" s="156" customFormat="1" x14ac:dyDescent="0.2">
      <c r="A201" s="40"/>
      <c r="B201" s="40"/>
      <c r="C201" s="40"/>
      <c r="D201" s="40"/>
      <c r="E201" s="40"/>
      <c r="F201" s="191"/>
      <c r="G201" s="40"/>
      <c r="H201" s="40"/>
      <c r="I201" s="40"/>
      <c r="J201" s="40"/>
      <c r="K201" s="40"/>
      <c r="L201" s="40"/>
      <c r="M201" s="40"/>
      <c r="N201" s="40"/>
      <c r="O201" s="188"/>
      <c r="P201" s="188"/>
      <c r="Q201" s="188"/>
    </row>
    <row r="202" spans="1:17" s="156" customFormat="1" x14ac:dyDescent="0.2">
      <c r="A202" s="40"/>
      <c r="B202" s="40"/>
      <c r="C202" s="40"/>
      <c r="D202" s="40"/>
      <c r="E202" s="40"/>
      <c r="F202" s="191"/>
      <c r="G202" s="40"/>
      <c r="H202" s="40"/>
      <c r="I202" s="40"/>
      <c r="J202" s="40"/>
      <c r="K202" s="40"/>
      <c r="L202" s="40"/>
      <c r="M202" s="40"/>
      <c r="N202" s="40"/>
      <c r="O202" s="188"/>
      <c r="P202" s="188"/>
      <c r="Q202" s="188"/>
    </row>
    <row r="203" spans="1:17" s="156" customFormat="1" x14ac:dyDescent="0.2">
      <c r="A203" s="40"/>
      <c r="B203" s="40"/>
      <c r="C203" s="40"/>
      <c r="D203" s="40"/>
      <c r="E203" s="40"/>
      <c r="F203" s="191"/>
      <c r="G203" s="40"/>
      <c r="H203" s="40"/>
      <c r="I203" s="40"/>
      <c r="J203" s="40"/>
      <c r="K203" s="40"/>
      <c r="L203" s="40"/>
      <c r="M203" s="40"/>
      <c r="N203" s="40"/>
      <c r="O203" s="188"/>
      <c r="P203" s="188"/>
      <c r="Q203" s="188"/>
    </row>
    <row r="204" spans="1:17" s="156" customFormat="1" x14ac:dyDescent="0.2">
      <c r="A204" s="40"/>
      <c r="B204" s="40"/>
      <c r="C204" s="40"/>
      <c r="D204" s="40"/>
      <c r="E204" s="40"/>
      <c r="F204" s="191"/>
      <c r="G204" s="40"/>
      <c r="H204" s="40"/>
      <c r="I204" s="40"/>
      <c r="J204" s="40"/>
      <c r="K204" s="40"/>
      <c r="L204" s="40"/>
      <c r="M204" s="40"/>
      <c r="N204" s="40"/>
      <c r="O204" s="188"/>
      <c r="P204" s="188"/>
      <c r="Q204" s="188"/>
    </row>
    <row r="205" spans="1:17" s="156" customFormat="1" x14ac:dyDescent="0.2">
      <c r="A205" s="40"/>
      <c r="B205" s="40"/>
      <c r="C205" s="40"/>
      <c r="D205" s="40"/>
      <c r="E205" s="40"/>
      <c r="F205" s="191"/>
      <c r="G205" s="40"/>
      <c r="H205" s="40"/>
      <c r="I205" s="40"/>
      <c r="J205" s="40"/>
      <c r="K205" s="40"/>
      <c r="L205" s="40"/>
      <c r="M205" s="40"/>
      <c r="N205" s="40"/>
      <c r="O205" s="188"/>
      <c r="P205" s="188"/>
      <c r="Q205" s="188"/>
    </row>
    <row r="206" spans="1:17" s="156" customFormat="1" x14ac:dyDescent="0.2">
      <c r="A206" s="40"/>
      <c r="B206" s="40"/>
      <c r="C206" s="40"/>
      <c r="D206" s="40"/>
      <c r="E206" s="40"/>
      <c r="F206" s="191"/>
      <c r="G206" s="40"/>
      <c r="H206" s="40"/>
      <c r="I206" s="40"/>
      <c r="J206" s="40"/>
      <c r="K206" s="40"/>
      <c r="L206" s="40"/>
      <c r="M206" s="40"/>
      <c r="N206" s="40"/>
      <c r="O206" s="188"/>
      <c r="P206" s="188"/>
      <c r="Q206" s="188"/>
    </row>
    <row r="207" spans="1:17" s="156" customFormat="1" x14ac:dyDescent="0.2">
      <c r="A207" s="40"/>
      <c r="B207" s="40"/>
      <c r="C207" s="40"/>
      <c r="D207" s="40"/>
      <c r="E207" s="40"/>
      <c r="F207" s="191"/>
      <c r="G207" s="40"/>
      <c r="H207" s="40"/>
      <c r="I207" s="40"/>
      <c r="J207" s="40"/>
      <c r="K207" s="40"/>
      <c r="L207" s="40"/>
      <c r="M207" s="40"/>
      <c r="N207" s="40"/>
      <c r="O207" s="188"/>
      <c r="P207" s="188"/>
      <c r="Q207" s="188"/>
    </row>
    <row r="208" spans="1:17" s="156" customFormat="1" x14ac:dyDescent="0.2">
      <c r="A208" s="40"/>
      <c r="B208" s="40"/>
      <c r="C208" s="40"/>
      <c r="D208" s="40"/>
      <c r="E208" s="40"/>
      <c r="F208" s="191"/>
      <c r="G208" s="40"/>
      <c r="H208" s="40"/>
      <c r="I208" s="40"/>
      <c r="J208" s="40"/>
      <c r="K208" s="40"/>
      <c r="L208" s="40"/>
      <c r="M208" s="40"/>
      <c r="N208" s="40"/>
      <c r="O208" s="188"/>
      <c r="P208" s="188"/>
      <c r="Q208" s="188"/>
    </row>
    <row r="209" spans="1:17" s="156" customFormat="1" x14ac:dyDescent="0.2">
      <c r="A209" s="40"/>
      <c r="B209" s="40"/>
      <c r="C209" s="40"/>
      <c r="D209" s="40"/>
      <c r="E209" s="40"/>
      <c r="F209" s="191"/>
      <c r="G209" s="40"/>
      <c r="H209" s="40"/>
      <c r="I209" s="40"/>
      <c r="J209" s="40"/>
      <c r="K209" s="40"/>
      <c r="L209" s="40"/>
      <c r="M209" s="40"/>
      <c r="N209" s="40"/>
      <c r="O209" s="188"/>
      <c r="P209" s="188"/>
      <c r="Q209" s="188"/>
    </row>
    <row r="210" spans="1:17" s="156" customFormat="1" x14ac:dyDescent="0.2">
      <c r="A210" s="40"/>
      <c r="B210" s="40"/>
      <c r="C210" s="40"/>
      <c r="D210" s="40"/>
      <c r="E210" s="40"/>
      <c r="F210" s="191"/>
      <c r="G210" s="40"/>
      <c r="H210" s="40"/>
      <c r="I210" s="40"/>
      <c r="J210" s="40"/>
      <c r="K210" s="40"/>
      <c r="L210" s="40"/>
      <c r="M210" s="40"/>
      <c r="N210" s="40"/>
      <c r="O210" s="188"/>
      <c r="P210" s="188"/>
      <c r="Q210" s="188"/>
    </row>
    <row r="211" spans="1:17" s="156" customFormat="1" x14ac:dyDescent="0.2">
      <c r="A211" s="40"/>
      <c r="B211" s="40"/>
      <c r="C211" s="40"/>
      <c r="D211" s="40"/>
      <c r="E211" s="40"/>
      <c r="F211" s="191"/>
      <c r="G211" s="40"/>
      <c r="H211" s="40"/>
      <c r="I211" s="40"/>
      <c r="J211" s="40"/>
      <c r="K211" s="40"/>
      <c r="L211" s="40"/>
      <c r="M211" s="40"/>
      <c r="N211" s="40"/>
      <c r="O211" s="188"/>
      <c r="P211" s="188"/>
      <c r="Q211" s="188"/>
    </row>
    <row r="212" spans="1:17" s="156" customFormat="1" x14ac:dyDescent="0.2">
      <c r="A212" s="40"/>
      <c r="B212" s="40"/>
      <c r="C212" s="40"/>
      <c r="D212" s="40"/>
      <c r="E212" s="40"/>
      <c r="F212" s="191"/>
      <c r="G212" s="40"/>
      <c r="H212" s="40"/>
      <c r="I212" s="40"/>
      <c r="J212" s="40"/>
      <c r="K212" s="40"/>
      <c r="L212" s="40"/>
      <c r="M212" s="40"/>
      <c r="N212" s="40"/>
      <c r="O212" s="188"/>
      <c r="P212" s="188"/>
      <c r="Q212" s="188"/>
    </row>
    <row r="213" spans="1:17" s="156" customFormat="1" x14ac:dyDescent="0.2">
      <c r="A213" s="40"/>
      <c r="B213" s="40"/>
      <c r="C213" s="40"/>
      <c r="D213" s="40"/>
      <c r="E213" s="40"/>
      <c r="F213" s="191"/>
      <c r="G213" s="40"/>
      <c r="H213" s="40"/>
      <c r="I213" s="40"/>
      <c r="J213" s="40"/>
      <c r="K213" s="40"/>
      <c r="L213" s="40"/>
      <c r="M213" s="40"/>
      <c r="N213" s="40"/>
      <c r="O213" s="188"/>
      <c r="P213" s="188"/>
      <c r="Q213" s="188"/>
    </row>
    <row r="214" spans="1:17" s="156" customFormat="1" x14ac:dyDescent="0.2">
      <c r="A214" s="40"/>
      <c r="B214" s="40"/>
      <c r="C214" s="40"/>
      <c r="D214" s="40"/>
      <c r="E214" s="40"/>
      <c r="F214" s="191"/>
      <c r="G214" s="40"/>
      <c r="H214" s="40"/>
      <c r="I214" s="40"/>
      <c r="J214" s="40"/>
      <c r="K214" s="40"/>
      <c r="L214" s="40"/>
      <c r="M214" s="40"/>
      <c r="N214" s="40"/>
      <c r="O214" s="188"/>
      <c r="P214" s="188"/>
      <c r="Q214" s="188"/>
    </row>
    <row r="215" spans="1:17" s="156" customFormat="1" x14ac:dyDescent="0.2">
      <c r="A215" s="40"/>
      <c r="B215" s="40"/>
      <c r="C215" s="40"/>
      <c r="D215" s="40"/>
      <c r="E215" s="40"/>
      <c r="F215" s="191"/>
      <c r="G215" s="40"/>
      <c r="H215" s="40"/>
      <c r="I215" s="40"/>
      <c r="J215" s="40"/>
      <c r="K215" s="40"/>
      <c r="L215" s="40"/>
      <c r="M215" s="40"/>
      <c r="N215" s="40"/>
      <c r="O215" s="188"/>
      <c r="P215" s="188"/>
      <c r="Q215" s="188"/>
    </row>
    <row r="216" spans="1:17" s="156" customFormat="1" x14ac:dyDescent="0.2">
      <c r="A216" s="40"/>
      <c r="B216" s="40"/>
      <c r="C216" s="40"/>
      <c r="D216" s="40"/>
      <c r="E216" s="40"/>
      <c r="F216" s="191"/>
      <c r="G216" s="40"/>
      <c r="H216" s="40"/>
      <c r="I216" s="40"/>
      <c r="J216" s="40"/>
      <c r="K216" s="40"/>
      <c r="L216" s="40"/>
      <c r="M216" s="40"/>
      <c r="N216" s="40"/>
      <c r="O216" s="188"/>
      <c r="P216" s="188"/>
      <c r="Q216" s="188"/>
    </row>
    <row r="217" spans="1:17" s="156" customFormat="1" x14ac:dyDescent="0.2">
      <c r="A217" s="40"/>
      <c r="B217" s="40"/>
      <c r="C217" s="40"/>
      <c r="D217" s="40"/>
      <c r="E217" s="40"/>
      <c r="F217" s="191"/>
      <c r="G217" s="40"/>
      <c r="H217" s="40"/>
      <c r="I217" s="40"/>
      <c r="J217" s="40"/>
      <c r="K217" s="40"/>
      <c r="L217" s="40"/>
      <c r="M217" s="40"/>
      <c r="N217" s="40"/>
      <c r="O217" s="188"/>
      <c r="P217" s="188"/>
      <c r="Q217" s="188"/>
    </row>
    <row r="218" spans="1:17" s="156" customFormat="1" x14ac:dyDescent="0.2">
      <c r="A218" s="40"/>
      <c r="B218" s="40"/>
      <c r="C218" s="40"/>
      <c r="D218" s="40"/>
      <c r="E218" s="40"/>
      <c r="F218" s="191"/>
      <c r="G218" s="40"/>
      <c r="H218" s="40"/>
      <c r="I218" s="40"/>
      <c r="J218" s="40"/>
      <c r="K218" s="40"/>
      <c r="L218" s="40"/>
      <c r="M218" s="40"/>
      <c r="N218" s="40"/>
      <c r="O218" s="188"/>
      <c r="P218" s="188"/>
      <c r="Q218" s="188"/>
    </row>
    <row r="219" spans="1:17" s="156" customFormat="1" x14ac:dyDescent="0.2">
      <c r="A219" s="40"/>
      <c r="B219" s="40"/>
      <c r="C219" s="40"/>
      <c r="D219" s="40"/>
      <c r="E219" s="40"/>
      <c r="F219" s="191"/>
      <c r="G219" s="40"/>
      <c r="H219" s="40"/>
      <c r="I219" s="40"/>
      <c r="J219" s="40"/>
      <c r="K219" s="40"/>
      <c r="L219" s="40"/>
      <c r="M219" s="40"/>
      <c r="N219" s="40"/>
      <c r="O219" s="188"/>
      <c r="P219" s="188"/>
      <c r="Q219" s="188"/>
    </row>
    <row r="220" spans="1:17" s="156" customFormat="1" x14ac:dyDescent="0.2">
      <c r="A220" s="40"/>
      <c r="B220" s="40"/>
      <c r="C220" s="40"/>
      <c r="D220" s="40"/>
      <c r="E220" s="40"/>
      <c r="F220" s="191"/>
      <c r="G220" s="40"/>
      <c r="H220" s="40"/>
      <c r="I220" s="40"/>
      <c r="J220" s="40"/>
      <c r="K220" s="40"/>
      <c r="L220" s="40"/>
      <c r="M220" s="40"/>
      <c r="N220" s="40"/>
      <c r="O220" s="188"/>
      <c r="P220" s="188"/>
      <c r="Q220" s="188"/>
    </row>
    <row r="221" spans="1:17" s="156" customFormat="1" x14ac:dyDescent="0.2">
      <c r="A221" s="40"/>
      <c r="B221" s="40"/>
      <c r="C221" s="40"/>
      <c r="D221" s="40"/>
      <c r="E221" s="40"/>
      <c r="F221" s="191"/>
      <c r="G221" s="40"/>
      <c r="H221" s="40"/>
      <c r="I221" s="40"/>
      <c r="J221" s="40"/>
      <c r="K221" s="40"/>
      <c r="L221" s="40"/>
      <c r="M221" s="40"/>
      <c r="N221" s="40"/>
      <c r="O221" s="188"/>
      <c r="P221" s="188"/>
      <c r="Q221" s="188"/>
    </row>
    <row r="222" spans="1:17" s="156" customFormat="1" x14ac:dyDescent="0.2">
      <c r="A222" s="40"/>
      <c r="B222" s="40"/>
      <c r="C222" s="40"/>
      <c r="D222" s="40"/>
      <c r="E222" s="40"/>
      <c r="F222" s="191"/>
      <c r="G222" s="40"/>
      <c r="H222" s="40"/>
      <c r="I222" s="40"/>
      <c r="J222" s="40"/>
      <c r="K222" s="40"/>
      <c r="L222" s="40"/>
      <c r="M222" s="40"/>
      <c r="N222" s="40"/>
      <c r="O222" s="188"/>
      <c r="P222" s="188"/>
      <c r="Q222" s="188"/>
    </row>
    <row r="223" spans="1:17" s="156" customFormat="1" x14ac:dyDescent="0.2">
      <c r="A223" s="40"/>
      <c r="B223" s="40"/>
      <c r="C223" s="40"/>
      <c r="D223" s="40"/>
      <c r="E223" s="40"/>
      <c r="F223" s="191"/>
      <c r="G223" s="40"/>
      <c r="H223" s="40"/>
      <c r="I223" s="40"/>
      <c r="J223" s="40"/>
      <c r="K223" s="40"/>
      <c r="L223" s="40"/>
      <c r="M223" s="40"/>
      <c r="N223" s="40"/>
      <c r="O223" s="188"/>
      <c r="P223" s="188"/>
      <c r="Q223" s="188"/>
    </row>
    <row r="224" spans="1:17" s="156" customFormat="1" x14ac:dyDescent="0.2">
      <c r="A224" s="40"/>
      <c r="B224" s="40"/>
      <c r="C224" s="40"/>
      <c r="D224" s="40"/>
      <c r="E224" s="40"/>
      <c r="F224" s="191"/>
      <c r="G224" s="40"/>
      <c r="H224" s="40"/>
      <c r="I224" s="40"/>
      <c r="J224" s="40"/>
      <c r="K224" s="40"/>
      <c r="L224" s="40"/>
      <c r="M224" s="40"/>
      <c r="N224" s="40"/>
      <c r="O224" s="188"/>
      <c r="P224" s="188"/>
      <c r="Q224" s="188"/>
    </row>
    <row r="225" spans="1:20" s="156" customFormat="1" x14ac:dyDescent="0.2">
      <c r="A225" s="40"/>
      <c r="B225" s="40"/>
      <c r="C225" s="40"/>
      <c r="D225" s="40"/>
      <c r="E225" s="40"/>
      <c r="F225" s="191"/>
      <c r="G225" s="40"/>
      <c r="H225" s="40"/>
      <c r="I225" s="40"/>
      <c r="J225" s="40"/>
      <c r="K225" s="40"/>
      <c r="L225" s="40"/>
      <c r="M225" s="40"/>
      <c r="N225" s="40"/>
      <c r="O225" s="188"/>
      <c r="P225" s="188"/>
      <c r="Q225" s="188"/>
    </row>
    <row r="226" spans="1:20" s="156" customFormat="1" x14ac:dyDescent="0.2">
      <c r="A226" s="40"/>
      <c r="B226" s="40"/>
      <c r="C226" s="40"/>
      <c r="D226" s="40"/>
      <c r="E226" s="40"/>
      <c r="F226" s="191"/>
      <c r="G226" s="40"/>
      <c r="H226" s="40"/>
      <c r="I226" s="40"/>
      <c r="J226" s="40"/>
      <c r="K226" s="40"/>
      <c r="L226" s="40"/>
      <c r="M226" s="40"/>
      <c r="N226" s="40"/>
      <c r="O226" s="188"/>
      <c r="P226" s="188"/>
      <c r="Q226" s="188"/>
    </row>
    <row r="227" spans="1:20" s="156" customFormat="1" x14ac:dyDescent="0.2">
      <c r="A227" s="40"/>
      <c r="B227" s="40"/>
      <c r="C227" s="40"/>
      <c r="D227" s="40"/>
      <c r="E227" s="40"/>
      <c r="F227" s="191"/>
      <c r="G227" s="40"/>
      <c r="H227" s="40"/>
      <c r="I227" s="40"/>
      <c r="J227" s="40"/>
      <c r="K227" s="40"/>
      <c r="L227" s="40"/>
      <c r="M227" s="40"/>
      <c r="N227" s="40"/>
      <c r="O227" s="188"/>
      <c r="P227" s="188"/>
      <c r="Q227" s="188"/>
    </row>
    <row r="228" spans="1:20" s="156" customFormat="1" x14ac:dyDescent="0.2">
      <c r="A228" s="40"/>
      <c r="B228" s="40"/>
      <c r="C228" s="40"/>
      <c r="D228" s="40"/>
      <c r="E228" s="40"/>
      <c r="F228" s="191"/>
      <c r="G228" s="40"/>
      <c r="H228" s="40"/>
      <c r="I228" s="40"/>
      <c r="J228" s="40"/>
      <c r="K228" s="40"/>
      <c r="L228" s="40"/>
      <c r="M228" s="40"/>
      <c r="N228" s="40"/>
      <c r="O228" s="188"/>
      <c r="P228" s="188"/>
      <c r="Q228" s="188"/>
    </row>
    <row r="229" spans="1:20" s="156" customFormat="1" x14ac:dyDescent="0.2">
      <c r="A229" s="40"/>
      <c r="B229" s="40"/>
      <c r="C229" s="40"/>
      <c r="D229" s="40"/>
      <c r="E229" s="40"/>
      <c r="F229" s="191"/>
      <c r="G229" s="40"/>
      <c r="H229" s="40"/>
      <c r="I229" s="40"/>
      <c r="J229" s="40"/>
      <c r="K229" s="40"/>
      <c r="L229" s="40"/>
      <c r="M229" s="40"/>
      <c r="N229" s="40"/>
      <c r="O229" s="188"/>
      <c r="P229" s="188"/>
      <c r="Q229" s="188"/>
    </row>
    <row r="230" spans="1:20" x14ac:dyDescent="0.2">
      <c r="N230" s="40"/>
      <c r="O230" s="188"/>
      <c r="P230" s="188"/>
      <c r="Q230" s="188"/>
      <c r="R230" s="156"/>
      <c r="S230" s="156"/>
      <c r="T230" s="156"/>
    </row>
    <row r="231" spans="1:20" x14ac:dyDescent="0.2">
      <c r="N231" s="40"/>
      <c r="O231" s="188"/>
      <c r="P231" s="188"/>
      <c r="Q231" s="188"/>
      <c r="R231" s="156"/>
      <c r="S231" s="156"/>
      <c r="T231" s="156"/>
    </row>
    <row r="232" spans="1:20" x14ac:dyDescent="0.2">
      <c r="N232" s="40"/>
      <c r="O232" s="188"/>
      <c r="P232" s="188"/>
      <c r="Q232" s="188"/>
      <c r="R232" s="156"/>
      <c r="S232" s="156"/>
      <c r="T232" s="156"/>
    </row>
    <row r="233" spans="1:20" x14ac:dyDescent="0.2">
      <c r="N233" s="40"/>
      <c r="O233" s="188"/>
      <c r="P233" s="188"/>
      <c r="Q233" s="188"/>
      <c r="R233" s="156"/>
      <c r="S233" s="156"/>
      <c r="T233" s="156"/>
    </row>
    <row r="234" spans="1:20" x14ac:dyDescent="0.2">
      <c r="N234" s="40"/>
      <c r="O234" s="188"/>
      <c r="P234" s="188"/>
      <c r="Q234" s="188"/>
      <c r="R234" s="156"/>
      <c r="S234" s="156"/>
      <c r="T234" s="156"/>
    </row>
    <row r="235" spans="1:20" x14ac:dyDescent="0.2">
      <c r="N235" s="40"/>
      <c r="O235" s="188"/>
      <c r="P235" s="188"/>
      <c r="Q235" s="188"/>
      <c r="R235" s="156"/>
      <c r="S235" s="156"/>
      <c r="T235" s="156"/>
    </row>
  </sheetData>
  <mergeCells count="8">
    <mergeCell ref="F7:F8"/>
    <mergeCell ref="B5:J5"/>
    <mergeCell ref="L5:Q5"/>
    <mergeCell ref="F6:H6"/>
    <mergeCell ref="A1:J1"/>
    <mergeCell ref="A3:J3"/>
    <mergeCell ref="L1:Q1"/>
    <mergeCell ref="L2:Q3"/>
  </mergeCells>
  <phoneticPr fontId="0" type="noConversion"/>
  <printOptions horizontalCentered="1"/>
  <pageMargins left="0.25" right="0.23" top="0.87" bottom="0.56999999999999995" header="0.67" footer="0.5"/>
  <pageSetup fitToWidth="2" orientation="landscape" r:id="rId1"/>
  <headerFooter alignWithMargins="0">
    <oddHeader xml:space="preserve">&amp;R
</oddHeader>
    <oddFooter>&amp;L&amp;"Arial,Italic"MSDE - LFRO  03/2020&amp;C&amp;"Arial,Regular"- &amp;P -&amp;R&amp;"Arial,Italic"Selected Financial Data - Part 2</oddFooter>
  </headerFooter>
  <colBreaks count="1" manualBreakCount="1">
    <brk id="1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TABLE1</vt:lpstr>
      <vt:lpstr>Admin</vt:lpstr>
      <vt:lpstr>MidLev</vt:lpstr>
      <vt:lpstr>Inst</vt:lpstr>
      <vt:lpstr>Adult</vt:lpstr>
      <vt:lpstr>sp ed</vt:lpstr>
      <vt:lpstr>ppshs</vt:lpstr>
      <vt:lpstr>trans</vt:lpstr>
      <vt:lpstr>opmp</vt:lpstr>
      <vt:lpstr>fixchg</vt:lpstr>
      <vt:lpstr>distfc</vt:lpstr>
      <vt:lpstr>comserv</vt:lpstr>
      <vt:lpstr>CapOut</vt:lpstr>
      <vt:lpstr>food</vt:lpstr>
      <vt:lpstr>const</vt:lpstr>
      <vt:lpstr>debt</vt:lpstr>
      <vt:lpstr>expbyobj</vt:lpstr>
      <vt:lpstr>Admin!Print_Area</vt:lpstr>
      <vt:lpstr>Adult!Print_Area</vt:lpstr>
      <vt:lpstr>CapOut!Print_Area</vt:lpstr>
      <vt:lpstr>comserv!Print_Area</vt:lpstr>
      <vt:lpstr>const!Print_Area</vt:lpstr>
      <vt:lpstr>debt!Print_Area</vt:lpstr>
      <vt:lpstr>distfc!Print_Area</vt:lpstr>
      <vt:lpstr>expbyobj!Print_Area</vt:lpstr>
      <vt:lpstr>fixchg!Print_Area</vt:lpstr>
      <vt:lpstr>food!Print_Area</vt:lpstr>
      <vt:lpstr>Inst!Print_Area</vt:lpstr>
      <vt:lpstr>MidLev!Print_Area</vt:lpstr>
      <vt:lpstr>opmp!Print_Area</vt:lpstr>
      <vt:lpstr>ppshs!Print_Area</vt:lpstr>
      <vt:lpstr>'sp ed'!Print_Area</vt:lpstr>
      <vt:lpstr>TABLE1!Print_Area</vt:lpstr>
      <vt:lpstr>trans!Print_Area</vt:lpstr>
      <vt:lpstr>food!Print_Titles</vt:lpstr>
      <vt:lpstr>Inst!Print_Titles</vt:lpstr>
      <vt:lpstr>opmp!Print_Titles</vt:lpstr>
      <vt:lpstr>ppshs!Print_Titles</vt:lpstr>
      <vt:lpstr>'sp ed'!Print_Titles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Financial Data Part 2 FY 2008</dc:title>
  <dc:subject>10-08-2009 Release Revised 1-20-2010</dc:subject>
  <dc:creator>SOVAROUN IENG</dc:creator>
  <cp:lastModifiedBy>Donna Gunning</cp:lastModifiedBy>
  <cp:lastPrinted>2020-06-09T22:06:26Z</cp:lastPrinted>
  <dcterms:created xsi:type="dcterms:W3CDTF">1999-04-12T15:49:59Z</dcterms:created>
  <dcterms:modified xsi:type="dcterms:W3CDTF">2020-06-09T22:06:32Z</dcterms:modified>
</cp:coreProperties>
</file>