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OANNE teleworking\Selected Financial Data\2020\WORKING SHEETS\"/>
    </mc:Choice>
  </mc:AlternateContent>
  <xr:revisionPtr revIDLastSave="0" documentId="13_ncr:1_{E362E3DA-2D80-4CD8-9DD0-531A941FE810}" xr6:coauthVersionLast="46" xr6:coauthVersionMax="46" xr10:uidLastSave="{00000000-0000-0000-0000-000000000000}"/>
  <bookViews>
    <workbookView xWindow="-110" yWindow="-110" windowWidth="38620" windowHeight="21220" tabRatio="791" xr2:uid="{00000000-000D-0000-FFFF-FFFF00000000}"/>
  </bookViews>
  <sheets>
    <sheet name="TABLE1" sheetId="24" r:id="rId1"/>
    <sheet name="Admin" sheetId="4" r:id="rId2"/>
    <sheet name="MidLev" sheetId="5" r:id="rId3"/>
    <sheet name="Inst" sheetId="6" r:id="rId4"/>
    <sheet name="Adult" sheetId="25" r:id="rId5"/>
    <sheet name="sp ed" sheetId="8" r:id="rId6"/>
    <sheet name="ppshs" sheetId="11" r:id="rId7"/>
    <sheet name="trans" sheetId="10" r:id="rId8"/>
    <sheet name="opmp" sheetId="9" r:id="rId9"/>
    <sheet name="fixchg" sheetId="13" r:id="rId10"/>
    <sheet name="distfc" sheetId="20" r:id="rId11"/>
    <sheet name="comserv" sheetId="12" r:id="rId12"/>
    <sheet name="CapOut" sheetId="7" r:id="rId13"/>
    <sheet name="food" sheetId="15" r:id="rId14"/>
    <sheet name="const" sheetId="16" r:id="rId15"/>
    <sheet name="debt" sheetId="17" r:id="rId16"/>
    <sheet name="expbyobj" sheetId="26" r:id="rId17"/>
  </sheets>
  <definedNames>
    <definedName name="_xlnm.Print_Area" localSheetId="1">Admin!$A$1:$L$42</definedName>
    <definedName name="_xlnm.Print_Area" localSheetId="4">Adult!$A$1:$Q$41</definedName>
    <definedName name="_xlnm.Print_Area" localSheetId="12">CapOut!$A$1:$L$40</definedName>
    <definedName name="_xlnm.Print_Area" localSheetId="11">comserv!$A$1:$K$40</definedName>
    <definedName name="_xlnm.Print_Area" localSheetId="14">const!$A$1:$L$39</definedName>
    <definedName name="_xlnm.Print_Area" localSheetId="15">debt!$A$1:$K$41</definedName>
    <definedName name="_xlnm.Print_Area" localSheetId="10">distfc!$A$1:$M$39</definedName>
    <definedName name="_xlnm.Print_Area" localSheetId="16">expbyobj!$A$1:$I$39</definedName>
    <definedName name="_xlnm.Print_Area" localSheetId="9">fixchg!$A$1:$K$41</definedName>
    <definedName name="_xlnm.Print_Area" localSheetId="13">food!$A$1:$W$40</definedName>
    <definedName name="_xlnm.Print_Area" localSheetId="3">Inst!$A$1:$V$42</definedName>
    <definedName name="_xlnm.Print_Area" localSheetId="2">MidLev!$A$1:$J$41</definedName>
    <definedName name="_xlnm.Print_Area" localSheetId="8">opmp!$A$1:$R$39</definedName>
    <definedName name="_xlnm.Print_Area" localSheetId="6">ppshs!$A$1:$S$41</definedName>
    <definedName name="_xlnm.Print_Area" localSheetId="5">'sp ed'!$A$1:$R$40</definedName>
    <definedName name="_xlnm.Print_Area" localSheetId="0">TABLE1!$A$1:$W$42</definedName>
    <definedName name="_xlnm.Print_Area" localSheetId="7">trans!$A$1:$L$39</definedName>
    <definedName name="_xlnm.Print_Titles" localSheetId="13">food!$A:$A</definedName>
    <definedName name="_xlnm.Print_Titles" localSheetId="3">Inst!$A:$A</definedName>
    <definedName name="_xlnm.Print_Titles" localSheetId="8">opmp!$A:$A</definedName>
    <definedName name="_xlnm.Print_Titles" localSheetId="6">ppshs!$A:$A</definedName>
    <definedName name="_xlnm.Print_Titles" localSheetId="5">'sp ed'!$A:$A</definedName>
    <definedName name="QRY_SFD2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25" l="1"/>
  <c r="D12" i="15"/>
  <c r="D13" i="15"/>
  <c r="D14" i="15"/>
  <c r="D15" i="15"/>
  <c r="D17" i="15"/>
  <c r="D18" i="15"/>
  <c r="D19" i="15"/>
  <c r="D20" i="15"/>
  <c r="D21" i="15"/>
  <c r="D23" i="15"/>
  <c r="D24" i="15"/>
  <c r="D25" i="15"/>
  <c r="D26" i="15"/>
  <c r="D27" i="15"/>
  <c r="D29" i="15"/>
  <c r="D30" i="15"/>
  <c r="D31" i="15"/>
  <c r="D32" i="15"/>
  <c r="D33" i="15"/>
  <c r="D35" i="15"/>
  <c r="D36" i="15"/>
  <c r="D37" i="15"/>
  <c r="D38" i="15"/>
  <c r="B38" i="16" l="1"/>
  <c r="B37" i="16"/>
  <c r="B36" i="16"/>
  <c r="B35" i="16"/>
  <c r="B33" i="16"/>
  <c r="B32" i="16"/>
  <c r="B31" i="16"/>
  <c r="B30" i="16"/>
  <c r="B29" i="16"/>
  <c r="B27" i="16"/>
  <c r="B26" i="16"/>
  <c r="B25" i="16"/>
  <c r="B24" i="16"/>
  <c r="B23" i="16"/>
  <c r="B21" i="16"/>
  <c r="B20" i="16"/>
  <c r="B19" i="16"/>
  <c r="B18" i="16"/>
  <c r="B17" i="16"/>
  <c r="B15" i="16"/>
  <c r="B14" i="16"/>
  <c r="B13" i="16"/>
  <c r="B12" i="16"/>
  <c r="B11" i="16"/>
  <c r="K9" i="16"/>
  <c r="K39" i="11" l="1"/>
  <c r="K38" i="11"/>
  <c r="K37" i="11"/>
  <c r="K36" i="11"/>
  <c r="K34" i="11"/>
  <c r="K33" i="11"/>
  <c r="K32" i="11"/>
  <c r="K31" i="11"/>
  <c r="K30" i="11"/>
  <c r="K28" i="11"/>
  <c r="K27" i="11"/>
  <c r="K26" i="11"/>
  <c r="K25" i="11"/>
  <c r="K24" i="11"/>
  <c r="K22" i="11"/>
  <c r="K21" i="11"/>
  <c r="K20" i="11"/>
  <c r="K19" i="11"/>
  <c r="K18" i="11"/>
  <c r="K16" i="11"/>
  <c r="K15" i="11"/>
  <c r="K14" i="11"/>
  <c r="K13" i="11"/>
  <c r="B38" i="8" l="1"/>
  <c r="B37" i="8"/>
  <c r="B36" i="8"/>
  <c r="B35" i="8"/>
  <c r="D38" i="17" l="1"/>
  <c r="D37" i="17"/>
  <c r="D36" i="17"/>
  <c r="D35" i="17"/>
  <c r="D33" i="17"/>
  <c r="D32" i="17"/>
  <c r="D31" i="17"/>
  <c r="D30" i="17"/>
  <c r="D29" i="17"/>
  <c r="D27" i="17"/>
  <c r="D26" i="17"/>
  <c r="D25" i="17"/>
  <c r="D24" i="17"/>
  <c r="D23" i="17"/>
  <c r="D21" i="17"/>
  <c r="D20" i="17"/>
  <c r="D19" i="17"/>
  <c r="D18" i="17"/>
  <c r="D17" i="17"/>
  <c r="D15" i="17"/>
  <c r="D14" i="17"/>
  <c r="D13" i="17"/>
  <c r="D12" i="17"/>
  <c r="D11" i="17"/>
  <c r="N12" i="6"/>
  <c r="N13" i="6"/>
  <c r="N14" i="6"/>
  <c r="N15" i="6"/>
  <c r="N16" i="6"/>
  <c r="N18" i="6"/>
  <c r="N19" i="6"/>
  <c r="N20" i="6"/>
  <c r="N21" i="6"/>
  <c r="N22" i="6"/>
  <c r="N24" i="6"/>
  <c r="N25" i="6"/>
  <c r="N26" i="6"/>
  <c r="N27" i="6"/>
  <c r="N28" i="6"/>
  <c r="N30" i="6"/>
  <c r="N31" i="6"/>
  <c r="N32" i="6"/>
  <c r="N33" i="6"/>
  <c r="N34" i="6"/>
  <c r="N36" i="6"/>
  <c r="N37" i="6"/>
  <c r="N38" i="6"/>
  <c r="N39" i="6"/>
  <c r="I11" i="15" l="1"/>
  <c r="D11" i="15"/>
  <c r="N8" i="25" l="1"/>
  <c r="F12" i="10"/>
  <c r="F13" i="10"/>
  <c r="F14" i="10"/>
  <c r="F15" i="10"/>
  <c r="F17" i="10"/>
  <c r="F18" i="10"/>
  <c r="F19" i="10"/>
  <c r="F20" i="10"/>
  <c r="F21" i="10"/>
  <c r="F23" i="10"/>
  <c r="F24" i="10"/>
  <c r="F25" i="10"/>
  <c r="F26" i="10"/>
  <c r="F27" i="10"/>
  <c r="F29" i="10"/>
  <c r="F30" i="10"/>
  <c r="F31" i="10"/>
  <c r="F32" i="10"/>
  <c r="F33" i="10"/>
  <c r="F35" i="10"/>
  <c r="F36" i="10"/>
  <c r="F37" i="10"/>
  <c r="F38" i="10"/>
  <c r="F11" i="10"/>
  <c r="C15" i="8"/>
  <c r="C12" i="8"/>
  <c r="C13" i="8"/>
  <c r="C14" i="8"/>
  <c r="C17" i="8"/>
  <c r="C18" i="8"/>
  <c r="C19" i="8"/>
  <c r="C20" i="8"/>
  <c r="C21" i="8"/>
  <c r="C23" i="8"/>
  <c r="C24" i="8"/>
  <c r="C25" i="8"/>
  <c r="C26" i="8"/>
  <c r="C27" i="8"/>
  <c r="C29" i="8"/>
  <c r="C30" i="8"/>
  <c r="C31" i="8"/>
  <c r="C32" i="8"/>
  <c r="C33" i="8"/>
  <c r="C35" i="8"/>
  <c r="C36" i="8"/>
  <c r="C37" i="8"/>
  <c r="C38" i="8"/>
  <c r="C11" i="8"/>
  <c r="Q9" i="8" l="1"/>
  <c r="P9" i="8"/>
  <c r="D37" i="25" l="1"/>
  <c r="D19" i="25"/>
  <c r="D20" i="25"/>
  <c r="D22" i="25"/>
  <c r="D23" i="25"/>
  <c r="D24" i="25"/>
  <c r="D25" i="25"/>
  <c r="D26" i="25"/>
  <c r="D28" i="25"/>
  <c r="D29" i="25"/>
  <c r="D30" i="25"/>
  <c r="D31" i="25"/>
  <c r="D32" i="25"/>
  <c r="D34" i="25"/>
  <c r="D35" i="25"/>
  <c r="D36" i="25"/>
  <c r="E39" i="13" l="1"/>
  <c r="E38" i="13"/>
  <c r="E37" i="13"/>
  <c r="E36" i="13"/>
  <c r="E34" i="13"/>
  <c r="E33" i="13"/>
  <c r="E32" i="13"/>
  <c r="E31" i="13"/>
  <c r="E30" i="13"/>
  <c r="E28" i="13"/>
  <c r="E27" i="13"/>
  <c r="E26" i="13"/>
  <c r="E25" i="13"/>
  <c r="E24" i="13"/>
  <c r="E22" i="13"/>
  <c r="E21" i="13"/>
  <c r="E20" i="13"/>
  <c r="E19" i="13"/>
  <c r="E18" i="13"/>
  <c r="E16" i="13"/>
  <c r="E15" i="13"/>
  <c r="E14" i="13"/>
  <c r="E13" i="13"/>
  <c r="E12" i="13"/>
  <c r="G11" i="16" l="1"/>
  <c r="I11" i="8"/>
  <c r="B11" i="8" s="1"/>
  <c r="H11" i="17"/>
  <c r="E83" i="26" l="1"/>
  <c r="H12" i="17" l="1"/>
  <c r="B12" i="17" s="1"/>
  <c r="H13" i="17"/>
  <c r="B13" i="17" s="1"/>
  <c r="H14" i="17"/>
  <c r="B14" i="17" s="1"/>
  <c r="H15" i="17"/>
  <c r="B15" i="17" s="1"/>
  <c r="H17" i="17"/>
  <c r="B17" i="17" s="1"/>
  <c r="H18" i="17"/>
  <c r="B18" i="17" s="1"/>
  <c r="H19" i="17"/>
  <c r="B19" i="17" s="1"/>
  <c r="H20" i="17"/>
  <c r="B20" i="17" s="1"/>
  <c r="H21" i="17"/>
  <c r="B21" i="17" s="1"/>
  <c r="H23" i="17"/>
  <c r="B23" i="17" s="1"/>
  <c r="H24" i="17"/>
  <c r="B24" i="17" s="1"/>
  <c r="H25" i="17"/>
  <c r="B25" i="17" s="1"/>
  <c r="H26" i="17"/>
  <c r="B26" i="17" s="1"/>
  <c r="H27" i="17"/>
  <c r="B27" i="17" s="1"/>
  <c r="H29" i="17"/>
  <c r="B29" i="17" s="1"/>
  <c r="H30" i="17"/>
  <c r="B30" i="17" s="1"/>
  <c r="H31" i="17"/>
  <c r="B31" i="17" s="1"/>
  <c r="H32" i="17"/>
  <c r="B32" i="17" s="1"/>
  <c r="H33" i="17"/>
  <c r="B33" i="17" s="1"/>
  <c r="H35" i="17"/>
  <c r="B35" i="17" s="1"/>
  <c r="H36" i="17"/>
  <c r="B36" i="17" s="1"/>
  <c r="H37" i="17"/>
  <c r="B37" i="17" s="1"/>
  <c r="H38" i="17"/>
  <c r="B38" i="17" s="1"/>
  <c r="G17" i="7"/>
  <c r="G18" i="7"/>
  <c r="G19" i="7"/>
  <c r="G20" i="7"/>
  <c r="G21" i="7"/>
  <c r="G23" i="7"/>
  <c r="G24" i="7"/>
  <c r="G25" i="7"/>
  <c r="G26" i="7"/>
  <c r="G27" i="7"/>
  <c r="G29" i="7"/>
  <c r="G30" i="7"/>
  <c r="G31" i="7"/>
  <c r="G32" i="7"/>
  <c r="G33" i="7"/>
  <c r="G35" i="7"/>
  <c r="G36" i="7"/>
  <c r="G37" i="7"/>
  <c r="G38" i="7"/>
  <c r="G12" i="7"/>
  <c r="G13" i="7"/>
  <c r="G14" i="7"/>
  <c r="G15" i="7"/>
  <c r="G11" i="7"/>
  <c r="B11" i="17" l="1"/>
  <c r="J36" i="25" l="1"/>
  <c r="J35" i="25"/>
  <c r="J32" i="25"/>
  <c r="J31" i="25"/>
  <c r="J30" i="25"/>
  <c r="J28" i="25"/>
  <c r="J26" i="25"/>
  <c r="J25" i="25"/>
  <c r="J23" i="25"/>
  <c r="J22" i="25"/>
  <c r="J20" i="25"/>
  <c r="J18" i="25"/>
  <c r="D18" i="25" s="1"/>
  <c r="J17" i="25"/>
  <c r="D17" i="25" s="1"/>
  <c r="J16" i="25"/>
  <c r="D16" i="25" s="1"/>
  <c r="J13" i="25"/>
  <c r="D13" i="25" s="1"/>
  <c r="J12" i="25"/>
  <c r="D12" i="25" s="1"/>
  <c r="J11" i="25"/>
  <c r="D11" i="25" s="1"/>
  <c r="J37" i="25"/>
  <c r="J10" i="25"/>
  <c r="D10" i="25" s="1"/>
  <c r="J34" i="25"/>
  <c r="J29" i="25"/>
  <c r="J24" i="25"/>
  <c r="J19" i="25"/>
  <c r="J14" i="25"/>
  <c r="D14" i="25" s="1"/>
  <c r="S10" i="6"/>
  <c r="C39" i="24" l="1"/>
  <c r="C38" i="24"/>
  <c r="C37" i="24"/>
  <c r="C36" i="24"/>
  <c r="C34" i="24"/>
  <c r="C33" i="24"/>
  <c r="C32" i="24"/>
  <c r="C31" i="24"/>
  <c r="C30" i="24"/>
  <c r="C28" i="24"/>
  <c r="C27" i="24"/>
  <c r="C26" i="24"/>
  <c r="C25" i="24"/>
  <c r="C24" i="24"/>
  <c r="C22" i="24"/>
  <c r="C21" i="24"/>
  <c r="C20" i="24"/>
  <c r="C19" i="24"/>
  <c r="C18" i="24"/>
  <c r="C13" i="24"/>
  <c r="C14" i="24"/>
  <c r="C15" i="24"/>
  <c r="C16" i="24"/>
  <c r="C12" i="24"/>
  <c r="B14" i="12" l="1"/>
  <c r="B13" i="12"/>
  <c r="B12" i="12"/>
  <c r="B11" i="12"/>
  <c r="V10" i="6" l="1"/>
  <c r="I24" i="15" l="1"/>
  <c r="C10" i="25" l="1"/>
  <c r="B10" i="25" s="1"/>
  <c r="I13" i="6"/>
  <c r="I14" i="6"/>
  <c r="I15" i="6"/>
  <c r="I16" i="6"/>
  <c r="I18" i="6"/>
  <c r="I19" i="6"/>
  <c r="I20" i="6"/>
  <c r="I21" i="6"/>
  <c r="I22" i="6"/>
  <c r="I24" i="6"/>
  <c r="I25" i="6"/>
  <c r="I26" i="6"/>
  <c r="I27" i="6"/>
  <c r="I28" i="6"/>
  <c r="I30" i="6"/>
  <c r="I31" i="6"/>
  <c r="I32" i="6"/>
  <c r="I33" i="6"/>
  <c r="I34" i="6"/>
  <c r="I36" i="6"/>
  <c r="I37" i="6"/>
  <c r="I38" i="6"/>
  <c r="I39" i="6"/>
  <c r="I12" i="6"/>
  <c r="C15" i="6"/>
  <c r="C13" i="6"/>
  <c r="C14" i="6"/>
  <c r="C16" i="6"/>
  <c r="C18" i="6"/>
  <c r="C19" i="6"/>
  <c r="C20" i="6"/>
  <c r="C21" i="6"/>
  <c r="C22" i="6"/>
  <c r="C24" i="6"/>
  <c r="C25" i="6"/>
  <c r="C26" i="6"/>
  <c r="C27" i="6"/>
  <c r="C28" i="6"/>
  <c r="C30" i="6"/>
  <c r="C31" i="6"/>
  <c r="C32" i="6"/>
  <c r="C33" i="6"/>
  <c r="C34" i="6"/>
  <c r="C36" i="6"/>
  <c r="C37" i="6"/>
  <c r="C38" i="6"/>
  <c r="C39" i="6"/>
  <c r="C12" i="6"/>
  <c r="B12" i="6" s="1"/>
  <c r="B13" i="6" l="1"/>
  <c r="C12" i="13" l="1"/>
  <c r="I12" i="8"/>
  <c r="B12" i="8" s="1"/>
  <c r="I13" i="8"/>
  <c r="B13" i="8" s="1"/>
  <c r="I14" i="8"/>
  <c r="B14" i="8" s="1"/>
  <c r="I15" i="8"/>
  <c r="B15" i="8" s="1"/>
  <c r="F9" i="17" l="1"/>
  <c r="G9" i="17"/>
  <c r="E9" i="17"/>
  <c r="E8" i="25" l="1"/>
  <c r="I32" i="8" l="1"/>
  <c r="B32" i="8" s="1"/>
  <c r="G35" i="16"/>
  <c r="G31" i="16"/>
  <c r="G25" i="16"/>
  <c r="I25" i="8"/>
  <c r="B25" i="8" s="1"/>
  <c r="B12" i="4" l="1"/>
  <c r="B10" i="20" l="1"/>
  <c r="B11" i="20"/>
  <c r="L13" i="9" l="1"/>
  <c r="L11" i="9"/>
  <c r="L12" i="9"/>
  <c r="L14" i="9"/>
  <c r="L15" i="9"/>
  <c r="L9" i="4" l="1"/>
  <c r="J9" i="17" l="1"/>
  <c r="C39" i="13" l="1"/>
  <c r="C37" i="13"/>
  <c r="C36" i="13"/>
  <c r="C33" i="13"/>
  <c r="C30" i="13"/>
  <c r="C28" i="13"/>
  <c r="C27" i="13"/>
  <c r="C25" i="13"/>
  <c r="C22" i="13"/>
  <c r="C20" i="13"/>
  <c r="C18" i="13"/>
  <c r="C15" i="13"/>
  <c r="C14" i="13"/>
  <c r="B14" i="13" s="1"/>
  <c r="C34" i="13"/>
  <c r="C32" i="13"/>
  <c r="C24" i="13"/>
  <c r="C21" i="13"/>
  <c r="K9" i="4"/>
  <c r="B22" i="5"/>
  <c r="B38" i="4"/>
  <c r="B37" i="4"/>
  <c r="B36" i="4"/>
  <c r="B35" i="4"/>
  <c r="B33" i="4"/>
  <c r="B32" i="4"/>
  <c r="B31" i="4"/>
  <c r="B30" i="4"/>
  <c r="B29" i="4"/>
  <c r="B27" i="4"/>
  <c r="B26" i="4"/>
  <c r="B25" i="4"/>
  <c r="B24" i="4"/>
  <c r="B23" i="4"/>
  <c r="B21" i="4"/>
  <c r="B20" i="4"/>
  <c r="B19" i="4"/>
  <c r="B18" i="4"/>
  <c r="B17" i="4"/>
  <c r="B15" i="4"/>
  <c r="B14" i="4"/>
  <c r="B13" i="4"/>
  <c r="I23" i="8"/>
  <c r="B23" i="8" s="1"/>
  <c r="B24" i="11"/>
  <c r="B23" i="10"/>
  <c r="B23" i="9"/>
  <c r="B11" i="4"/>
  <c r="J9" i="4"/>
  <c r="D9" i="4"/>
  <c r="E9" i="4"/>
  <c r="F9" i="4"/>
  <c r="G9" i="4"/>
  <c r="H9" i="4"/>
  <c r="I9" i="4"/>
  <c r="C11" i="25"/>
  <c r="C36" i="25"/>
  <c r="B36" i="25" s="1"/>
  <c r="H8" i="25"/>
  <c r="G8" i="25"/>
  <c r="F8" i="25"/>
  <c r="I8" i="25"/>
  <c r="K8" i="25"/>
  <c r="L8" i="25"/>
  <c r="M8" i="25"/>
  <c r="Q8" i="25"/>
  <c r="B38" i="7"/>
  <c r="B36" i="7"/>
  <c r="B35" i="7"/>
  <c r="B23" i="7"/>
  <c r="B20" i="7"/>
  <c r="B17" i="7"/>
  <c r="B15" i="7"/>
  <c r="B14" i="7"/>
  <c r="B13" i="7"/>
  <c r="B37" i="7"/>
  <c r="B38" i="12"/>
  <c r="B37" i="12"/>
  <c r="B36" i="12"/>
  <c r="B35" i="12"/>
  <c r="B33" i="12"/>
  <c r="B32" i="12"/>
  <c r="B31" i="12"/>
  <c r="B30" i="12"/>
  <c r="B29" i="12"/>
  <c r="B27" i="12"/>
  <c r="B26" i="12"/>
  <c r="B25" i="12"/>
  <c r="B24" i="12"/>
  <c r="B23" i="12"/>
  <c r="B20" i="12"/>
  <c r="B19" i="12"/>
  <c r="B18" i="12"/>
  <c r="B17" i="12"/>
  <c r="B15" i="12"/>
  <c r="B21" i="12"/>
  <c r="I9" i="12"/>
  <c r="H9" i="12"/>
  <c r="G37" i="16"/>
  <c r="G12" i="16"/>
  <c r="G13" i="16"/>
  <c r="G14" i="16"/>
  <c r="G15" i="16"/>
  <c r="G17" i="16"/>
  <c r="G18" i="16"/>
  <c r="G19" i="16"/>
  <c r="G20" i="16"/>
  <c r="G21" i="16"/>
  <c r="G23" i="16"/>
  <c r="G24" i="16"/>
  <c r="G26" i="16"/>
  <c r="G27" i="16"/>
  <c r="G29" i="16"/>
  <c r="G30" i="16"/>
  <c r="G32" i="16"/>
  <c r="G33" i="16"/>
  <c r="G36" i="16"/>
  <c r="G38" i="16"/>
  <c r="C9" i="16"/>
  <c r="D9" i="16"/>
  <c r="E9" i="16"/>
  <c r="F9" i="16"/>
  <c r="H9" i="16"/>
  <c r="I9" i="16"/>
  <c r="J9" i="16"/>
  <c r="C9" i="17"/>
  <c r="I9" i="17"/>
  <c r="K9" i="17"/>
  <c r="B37" i="20"/>
  <c r="B36" i="20"/>
  <c r="B35" i="20"/>
  <c r="B34" i="20"/>
  <c r="B32" i="20"/>
  <c r="B31" i="20"/>
  <c r="B30" i="20"/>
  <c r="B29" i="20"/>
  <c r="B28" i="20"/>
  <c r="B26" i="20"/>
  <c r="B25" i="20"/>
  <c r="B24" i="20"/>
  <c r="B23" i="20"/>
  <c r="B22" i="20"/>
  <c r="B20" i="20"/>
  <c r="B19" i="20"/>
  <c r="B18" i="20"/>
  <c r="B17" i="20"/>
  <c r="B16" i="20"/>
  <c r="B14" i="20"/>
  <c r="B13" i="20"/>
  <c r="B12" i="20"/>
  <c r="I8" i="20"/>
  <c r="C8" i="20"/>
  <c r="D8" i="20"/>
  <c r="F8" i="20"/>
  <c r="G8" i="20"/>
  <c r="H8" i="20"/>
  <c r="J8" i="20"/>
  <c r="K8" i="20"/>
  <c r="L8" i="20"/>
  <c r="M8" i="20"/>
  <c r="E8" i="20"/>
  <c r="C13" i="13"/>
  <c r="B13" i="13" s="1"/>
  <c r="C16" i="13"/>
  <c r="C19" i="13"/>
  <c r="C26" i="13"/>
  <c r="C31" i="13"/>
  <c r="C38" i="13"/>
  <c r="K10" i="13"/>
  <c r="D10" i="13"/>
  <c r="F10" i="13"/>
  <c r="H10" i="13"/>
  <c r="I10" i="13"/>
  <c r="J10" i="13"/>
  <c r="I38" i="15"/>
  <c r="I36" i="15"/>
  <c r="I33" i="15"/>
  <c r="I31" i="15"/>
  <c r="I29" i="15"/>
  <c r="I26" i="15"/>
  <c r="I21" i="15"/>
  <c r="I19" i="15"/>
  <c r="I17" i="15"/>
  <c r="I14" i="15"/>
  <c r="B14" i="15" s="1"/>
  <c r="I12" i="15"/>
  <c r="I13" i="15"/>
  <c r="I15" i="15"/>
  <c r="I18" i="15"/>
  <c r="I20" i="15"/>
  <c r="I23" i="15"/>
  <c r="I25" i="15"/>
  <c r="I27" i="15"/>
  <c r="I30" i="15"/>
  <c r="B30" i="15" s="1"/>
  <c r="I32" i="15"/>
  <c r="I35" i="15"/>
  <c r="I37" i="15"/>
  <c r="C9" i="15"/>
  <c r="N9" i="15"/>
  <c r="T9" i="15"/>
  <c r="V9" i="15"/>
  <c r="E9" i="15"/>
  <c r="F9" i="15"/>
  <c r="G9" i="15"/>
  <c r="H9" i="15"/>
  <c r="J9" i="15"/>
  <c r="K9" i="15"/>
  <c r="L9" i="15"/>
  <c r="M9" i="15"/>
  <c r="O9" i="15"/>
  <c r="P9" i="15"/>
  <c r="Q9" i="15"/>
  <c r="R9" i="15"/>
  <c r="S9" i="15"/>
  <c r="U9" i="15"/>
  <c r="W9" i="15"/>
  <c r="F10" i="6"/>
  <c r="T10" i="6"/>
  <c r="E10" i="6"/>
  <c r="J10" i="6"/>
  <c r="K10" i="6"/>
  <c r="L10" i="6"/>
  <c r="P10" i="6"/>
  <c r="Q10" i="6"/>
  <c r="R10" i="6"/>
  <c r="U10" i="6"/>
  <c r="G10" i="6"/>
  <c r="B37" i="5"/>
  <c r="B36" i="5"/>
  <c r="B35" i="5"/>
  <c r="B34" i="5"/>
  <c r="B32" i="5"/>
  <c r="B31" i="5"/>
  <c r="B30" i="5"/>
  <c r="B29" i="5"/>
  <c r="B28" i="5"/>
  <c r="B26" i="5"/>
  <c r="B25" i="5"/>
  <c r="B24" i="5"/>
  <c r="B23" i="5"/>
  <c r="B20" i="5"/>
  <c r="B19" i="5"/>
  <c r="B18" i="5"/>
  <c r="B17" i="5"/>
  <c r="B16" i="5"/>
  <c r="B14" i="5"/>
  <c r="B13" i="5"/>
  <c r="B12" i="5"/>
  <c r="B11" i="5"/>
  <c r="B10" i="5"/>
  <c r="J8" i="5"/>
  <c r="C8" i="5"/>
  <c r="D8" i="5"/>
  <c r="E8" i="5"/>
  <c r="F8" i="5"/>
  <c r="G8" i="5"/>
  <c r="H8" i="5"/>
  <c r="I8" i="5"/>
  <c r="L38" i="9"/>
  <c r="L37" i="9"/>
  <c r="L36" i="9"/>
  <c r="L35" i="9"/>
  <c r="L33" i="9"/>
  <c r="L32" i="9"/>
  <c r="L31" i="9"/>
  <c r="L30" i="9"/>
  <c r="L29" i="9"/>
  <c r="L27" i="9"/>
  <c r="L26" i="9"/>
  <c r="L25" i="9"/>
  <c r="L24" i="9"/>
  <c r="L23" i="9"/>
  <c r="L21" i="9"/>
  <c r="L20" i="9"/>
  <c r="L19" i="9"/>
  <c r="L18" i="9"/>
  <c r="L17" i="9"/>
  <c r="B38" i="9"/>
  <c r="B37" i="9"/>
  <c r="B36" i="9"/>
  <c r="B35" i="9"/>
  <c r="B33" i="9"/>
  <c r="B32" i="9"/>
  <c r="B31" i="9"/>
  <c r="B30" i="9"/>
  <c r="B29" i="9"/>
  <c r="B27" i="9"/>
  <c r="B26" i="9"/>
  <c r="B25" i="9"/>
  <c r="B24" i="9"/>
  <c r="B21" i="9"/>
  <c r="B20" i="9"/>
  <c r="B19" i="9"/>
  <c r="B18" i="9"/>
  <c r="B17" i="9"/>
  <c r="B15" i="9"/>
  <c r="B13" i="9"/>
  <c r="B12" i="9"/>
  <c r="B11" i="9"/>
  <c r="B14" i="9"/>
  <c r="F9" i="9"/>
  <c r="C9" i="9"/>
  <c r="D9" i="9"/>
  <c r="E9" i="9"/>
  <c r="G9" i="9"/>
  <c r="H9" i="9"/>
  <c r="I9" i="9"/>
  <c r="J9" i="9"/>
  <c r="M9" i="9"/>
  <c r="N9" i="9"/>
  <c r="O9" i="9"/>
  <c r="P9" i="9"/>
  <c r="Q9" i="9"/>
  <c r="K12" i="11"/>
  <c r="B39" i="11"/>
  <c r="B38" i="11"/>
  <c r="B37" i="11"/>
  <c r="B36" i="11"/>
  <c r="B34" i="11"/>
  <c r="B33" i="11"/>
  <c r="B32" i="11"/>
  <c r="B31" i="11"/>
  <c r="B30" i="11"/>
  <c r="B28" i="11"/>
  <c r="B27" i="11"/>
  <c r="B26" i="11"/>
  <c r="B25" i="11"/>
  <c r="B22" i="11"/>
  <c r="B21" i="11"/>
  <c r="B20" i="11"/>
  <c r="B19" i="11"/>
  <c r="B18" i="11"/>
  <c r="B16" i="11"/>
  <c r="B15" i="11"/>
  <c r="B14" i="11"/>
  <c r="B13" i="11"/>
  <c r="B12" i="11"/>
  <c r="Q10" i="11"/>
  <c r="S10" i="11"/>
  <c r="H10" i="11"/>
  <c r="C10" i="11"/>
  <c r="D10" i="11"/>
  <c r="E10" i="11"/>
  <c r="F10" i="11"/>
  <c r="G10" i="11"/>
  <c r="I10" i="11"/>
  <c r="L10" i="11"/>
  <c r="M10" i="11"/>
  <c r="N10" i="11"/>
  <c r="O10" i="11"/>
  <c r="P10" i="11"/>
  <c r="R10" i="11"/>
  <c r="I38" i="8"/>
  <c r="I37" i="8"/>
  <c r="I36" i="8"/>
  <c r="I35" i="8"/>
  <c r="I33" i="8"/>
  <c r="B33" i="8" s="1"/>
  <c r="I31" i="8"/>
  <c r="B31" i="8" s="1"/>
  <c r="I30" i="8"/>
  <c r="B30" i="8" s="1"/>
  <c r="I29" i="8"/>
  <c r="B29" i="8" s="1"/>
  <c r="I27" i="8"/>
  <c r="B27" i="8" s="1"/>
  <c r="I26" i="8"/>
  <c r="B26" i="8" s="1"/>
  <c r="I24" i="8"/>
  <c r="B24" i="8" s="1"/>
  <c r="I21" i="8"/>
  <c r="B21" i="8" s="1"/>
  <c r="I20" i="8"/>
  <c r="B20" i="8" s="1"/>
  <c r="I19" i="8"/>
  <c r="B19" i="8" s="1"/>
  <c r="I18" i="8"/>
  <c r="B18" i="8" s="1"/>
  <c r="I17" i="8"/>
  <c r="B17" i="8" s="1"/>
  <c r="H9" i="8"/>
  <c r="G9" i="8"/>
  <c r="J9" i="8"/>
  <c r="K9" i="8"/>
  <c r="L9" i="8"/>
  <c r="M9" i="8"/>
  <c r="N9" i="8"/>
  <c r="O9" i="8"/>
  <c r="W10" i="24"/>
  <c r="B38" i="10"/>
  <c r="B37" i="10"/>
  <c r="B36" i="10"/>
  <c r="B33" i="10"/>
  <c r="B32" i="10"/>
  <c r="B31" i="10"/>
  <c r="B30" i="10"/>
  <c r="B29" i="10"/>
  <c r="B27" i="10"/>
  <c r="B26" i="10"/>
  <c r="B25" i="10"/>
  <c r="B24" i="10"/>
  <c r="B21" i="10"/>
  <c r="B20" i="10"/>
  <c r="B19" i="10"/>
  <c r="B18" i="10"/>
  <c r="B17" i="10"/>
  <c r="B15" i="10"/>
  <c r="B12" i="10"/>
  <c r="I9" i="10"/>
  <c r="C9" i="10"/>
  <c r="D9" i="10"/>
  <c r="E9" i="10"/>
  <c r="G9" i="10"/>
  <c r="H9" i="10"/>
  <c r="J9" i="10"/>
  <c r="K9" i="10"/>
  <c r="L9" i="10"/>
  <c r="B35" i="10"/>
  <c r="D9" i="8"/>
  <c r="K10" i="11" l="1"/>
  <c r="D9" i="15"/>
  <c r="B11" i="15"/>
  <c r="B23" i="15"/>
  <c r="B13" i="15"/>
  <c r="B35" i="15"/>
  <c r="B24" i="15"/>
  <c r="B18" i="15"/>
  <c r="C24" i="25"/>
  <c r="B24" i="25" s="1"/>
  <c r="C29" i="25"/>
  <c r="B29" i="25" s="1"/>
  <c r="C34" i="25"/>
  <c r="B34" i="25" s="1"/>
  <c r="C13" i="25"/>
  <c r="B13" i="25" s="1"/>
  <c r="C18" i="25"/>
  <c r="B18" i="25" s="1"/>
  <c r="B37" i="6"/>
  <c r="B22" i="6"/>
  <c r="C28" i="25"/>
  <c r="B28" i="25" s="1"/>
  <c r="C16" i="25"/>
  <c r="B16" i="25" s="1"/>
  <c r="C22" i="25"/>
  <c r="B22" i="25" s="1"/>
  <c r="C26" i="25"/>
  <c r="B26" i="25" s="1"/>
  <c r="C31" i="25"/>
  <c r="B31" i="25" s="1"/>
  <c r="B19" i="6"/>
  <c r="B14" i="6"/>
  <c r="B36" i="6"/>
  <c r="D10" i="24"/>
  <c r="B11" i="10"/>
  <c r="B38" i="15"/>
  <c r="B33" i="15"/>
  <c r="B25" i="15"/>
  <c r="B34" i="6"/>
  <c r="B33" i="6"/>
  <c r="B32" i="6"/>
  <c r="B31" i="6"/>
  <c r="B30" i="6"/>
  <c r="B28" i="6"/>
  <c r="B27" i="6"/>
  <c r="B26" i="6"/>
  <c r="B25" i="6"/>
  <c r="B24" i="6"/>
  <c r="B26" i="15"/>
  <c r="B36" i="15"/>
  <c r="C12" i="25"/>
  <c r="B12" i="25" s="1"/>
  <c r="C23" i="25"/>
  <c r="B23" i="25" s="1"/>
  <c r="B15" i="13"/>
  <c r="B37" i="13"/>
  <c r="L9" i="9"/>
  <c r="B14" i="10"/>
  <c r="B13" i="10"/>
  <c r="B18" i="6"/>
  <c r="C25" i="25"/>
  <c r="B25" i="25" s="1"/>
  <c r="B38" i="6"/>
  <c r="B20" i="6"/>
  <c r="O10" i="6"/>
  <c r="G10" i="13"/>
  <c r="C14" i="25"/>
  <c r="B14" i="25" s="1"/>
  <c r="C17" i="25"/>
  <c r="B17" i="25" s="1"/>
  <c r="C19" i="25"/>
  <c r="B19" i="25" s="1"/>
  <c r="F9" i="10"/>
  <c r="V10" i="24"/>
  <c r="B24" i="13"/>
  <c r="B39" i="6"/>
  <c r="B21" i="6"/>
  <c r="B16" i="6"/>
  <c r="B15" i="6"/>
  <c r="B37" i="15"/>
  <c r="B32" i="15"/>
  <c r="B27" i="15"/>
  <c r="B20" i="15"/>
  <c r="B15" i="15"/>
  <c r="H9" i="17"/>
  <c r="G9" i="16"/>
  <c r="D8" i="25"/>
  <c r="C30" i="25"/>
  <c r="B30" i="25" s="1"/>
  <c r="C32" i="25"/>
  <c r="B32" i="25" s="1"/>
  <c r="C35" i="25"/>
  <c r="B35" i="25" s="1"/>
  <c r="C37" i="25"/>
  <c r="B37" i="25" s="1"/>
  <c r="J8" i="25"/>
  <c r="B9" i="4"/>
  <c r="D9" i="17"/>
  <c r="B19" i="15"/>
  <c r="B29" i="15"/>
  <c r="B31" i="15"/>
  <c r="I9" i="15"/>
  <c r="B17" i="15"/>
  <c r="B21" i="15"/>
  <c r="B12" i="15"/>
  <c r="B8" i="20"/>
  <c r="B38" i="13"/>
  <c r="B36" i="26"/>
  <c r="B39" i="13"/>
  <c r="B33" i="13"/>
  <c r="B34" i="13"/>
  <c r="B20" i="13"/>
  <c r="B18" i="13"/>
  <c r="B19" i="13"/>
  <c r="B36" i="13"/>
  <c r="B25" i="13"/>
  <c r="B21" i="13"/>
  <c r="B16" i="13"/>
  <c r="E10" i="13"/>
  <c r="H8" i="26"/>
  <c r="B85" i="26" s="1"/>
  <c r="B9" i="9"/>
  <c r="B10" i="11"/>
  <c r="I9" i="8"/>
  <c r="C20" i="25"/>
  <c r="B20" i="25" s="1"/>
  <c r="B11" i="25"/>
  <c r="I10" i="6"/>
  <c r="B8" i="5"/>
  <c r="B32" i="13"/>
  <c r="B30" i="13"/>
  <c r="B27" i="13"/>
  <c r="B22" i="13"/>
  <c r="B12" i="13"/>
  <c r="C10" i="13"/>
  <c r="B10" i="13" s="1"/>
  <c r="B31" i="13"/>
  <c r="B28" i="13"/>
  <c r="B26" i="13"/>
  <c r="B9" i="16"/>
  <c r="S10" i="24"/>
  <c r="E9" i="8"/>
  <c r="U10" i="24"/>
  <c r="N10" i="6"/>
  <c r="D10" i="6"/>
  <c r="B9" i="10" l="1"/>
  <c r="B30" i="26"/>
  <c r="B37" i="24"/>
  <c r="B20" i="26"/>
  <c r="T10" i="24"/>
  <c r="B14" i="26"/>
  <c r="P10" i="24"/>
  <c r="B17" i="26"/>
  <c r="B18" i="26"/>
  <c r="C8" i="25"/>
  <c r="B25" i="26"/>
  <c r="B15" i="24"/>
  <c r="B18" i="24"/>
  <c r="B24" i="24"/>
  <c r="B19" i="26"/>
  <c r="B24" i="26"/>
  <c r="B31" i="26"/>
  <c r="B22" i="26"/>
  <c r="B13" i="26"/>
  <c r="B16" i="26"/>
  <c r="B32" i="26"/>
  <c r="B35" i="26"/>
  <c r="G8" i="26"/>
  <c r="B84" i="26" s="1"/>
  <c r="B34" i="26"/>
  <c r="B37" i="26"/>
  <c r="B23" i="26"/>
  <c r="B11" i="26"/>
  <c r="B14" i="24"/>
  <c r="B12" i="26"/>
  <c r="E8" i="26"/>
  <c r="B29" i="26"/>
  <c r="I10" i="24"/>
  <c r="K10" i="24"/>
  <c r="N10" i="24"/>
  <c r="E10" i="24"/>
  <c r="B9" i="17"/>
  <c r="R10" i="24"/>
  <c r="B9" i="15"/>
  <c r="F8" i="26"/>
  <c r="B83" i="26" s="1"/>
  <c r="B8" i="25"/>
  <c r="B28" i="26"/>
  <c r="C10" i="6"/>
  <c r="H10" i="24"/>
  <c r="B26" i="26"/>
  <c r="B82" i="26" l="1"/>
  <c r="F82" i="26"/>
  <c r="G82" i="26" s="1"/>
  <c r="B39" i="24"/>
  <c r="B38" i="24"/>
  <c r="B21" i="24"/>
  <c r="B16" i="24"/>
  <c r="B36" i="24"/>
  <c r="G10" i="24"/>
  <c r="J10" i="24"/>
  <c r="C8" i="26"/>
  <c r="B10" i="6"/>
  <c r="F10" i="24"/>
  <c r="O10" i="24"/>
  <c r="B80" i="26" l="1"/>
  <c r="F80" i="26"/>
  <c r="D9" i="7"/>
  <c r="C9" i="7"/>
  <c r="F9" i="7"/>
  <c r="E9" i="7"/>
  <c r="K9" i="7"/>
  <c r="B29" i="7"/>
  <c r="B30" i="24" s="1"/>
  <c r="B31" i="7"/>
  <c r="B30" i="7"/>
  <c r="G80" i="26" l="1"/>
  <c r="H80" i="26"/>
  <c r="B31" i="24"/>
  <c r="B32" i="24"/>
  <c r="B12" i="7" l="1"/>
  <c r="B13" i="24" l="1"/>
  <c r="B11" i="7"/>
  <c r="B12" i="24" l="1"/>
  <c r="B19" i="7"/>
  <c r="B20" i="24" l="1"/>
  <c r="B18" i="7"/>
  <c r="B19" i="24" l="1"/>
  <c r="B26" i="7"/>
  <c r="B33" i="7"/>
  <c r="B25" i="7"/>
  <c r="B27" i="7"/>
  <c r="B32" i="7"/>
  <c r="B34" i="24" l="1"/>
  <c r="B27" i="24"/>
  <c r="B33" i="24"/>
  <c r="B28" i="24"/>
  <c r="B26" i="24"/>
  <c r="B24" i="7"/>
  <c r="B25" i="24" s="1"/>
  <c r="D9" i="12" l="1"/>
  <c r="G9" i="12"/>
  <c r="C9" i="12"/>
  <c r="F9" i="12"/>
  <c r="E9" i="12"/>
  <c r="I9" i="7"/>
  <c r="H9" i="7"/>
  <c r="J9" i="7"/>
  <c r="G9" i="7"/>
  <c r="B9" i="12" l="1"/>
  <c r="B21" i="7"/>
  <c r="B9" i="7" l="1"/>
  <c r="F9" i="8"/>
  <c r="Q10" i="24" l="1"/>
  <c r="C9" i="8"/>
  <c r="B22" i="24" l="1"/>
  <c r="B10" i="24" s="1"/>
  <c r="F78" i="26" s="1"/>
  <c r="G78" i="26" s="1"/>
  <c r="C10" i="24"/>
  <c r="B9" i="8"/>
  <c r="B10" i="26" l="1"/>
  <c r="B8" i="26" s="1"/>
  <c r="F79" i="26" s="1"/>
  <c r="G79" i="26" s="1"/>
  <c r="D8" i="26"/>
  <c r="B81" i="26" s="1"/>
  <c r="B86" i="26" s="1"/>
  <c r="F83" i="26" l="1"/>
  <c r="G83" i="26" s="1"/>
  <c r="C84" i="26"/>
  <c r="C81" i="26"/>
  <c r="C82" i="26"/>
  <c r="C85" i="26"/>
  <c r="C80" i="26"/>
  <c r="C83" i="26"/>
  <c r="C86" i="26" l="1"/>
</calcChain>
</file>

<file path=xl/sharedStrings.xml><?xml version="1.0" encoding="utf-8"?>
<sst xmlns="http://schemas.openxmlformats.org/spreadsheetml/2006/main" count="1088" uniqueCount="286">
  <si>
    <t>Salaries</t>
  </si>
  <si>
    <t>and</t>
  </si>
  <si>
    <t>Wages</t>
  </si>
  <si>
    <t>Contracted</t>
  </si>
  <si>
    <t>Services</t>
  </si>
  <si>
    <t>Supplies</t>
  </si>
  <si>
    <t>Materials</t>
  </si>
  <si>
    <t>Other</t>
  </si>
  <si>
    <t>Charges</t>
  </si>
  <si>
    <t>Equipment</t>
  </si>
  <si>
    <t>Transfers</t>
  </si>
  <si>
    <t>Total</t>
  </si>
  <si>
    <t>Administration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</si>
  <si>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</si>
  <si>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</si>
  <si>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</si>
  <si>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</si>
  <si>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</si>
  <si>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</si>
  <si>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</si>
  <si>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</si>
  <si>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</si>
  <si>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</si>
  <si>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</si>
  <si>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</si>
  <si>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</si>
  <si>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</si>
  <si>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</si>
  <si>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</si>
  <si>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</si>
  <si>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</si>
  <si>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</si>
  <si>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</si>
  <si>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</si>
  <si>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</si>
  <si>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</si>
  <si>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</si>
  <si>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Local</t>
  </si>
  <si>
    <t>Education</t>
  </si>
  <si>
    <t>Agency</t>
  </si>
  <si>
    <t>Total Salaries</t>
  </si>
  <si>
    <t>and Wages</t>
  </si>
  <si>
    <t>Substitutes</t>
  </si>
  <si>
    <t>Salaries and Wages</t>
  </si>
  <si>
    <t>Instructional Salaries and Wages</t>
  </si>
  <si>
    <t>Textbooks and Instructional Supplies</t>
  </si>
  <si>
    <t>and Supplies</t>
  </si>
  <si>
    <t xml:space="preserve">Textbooks </t>
  </si>
  <si>
    <t>Textbooks</t>
  </si>
  <si>
    <t>Library</t>
  </si>
  <si>
    <t>Books</t>
  </si>
  <si>
    <t>Total Other</t>
  </si>
  <si>
    <t>Instructional</t>
  </si>
  <si>
    <t>Costs</t>
  </si>
  <si>
    <t xml:space="preserve">Other </t>
  </si>
  <si>
    <t>Maryland</t>
  </si>
  <si>
    <t>LEAs</t>
  </si>
  <si>
    <t>Other Instructional Costs</t>
  </si>
  <si>
    <t xml:space="preserve">Salaries </t>
  </si>
  <si>
    <t>Supplies and Materials</t>
  </si>
  <si>
    <t>Supplies &amp;</t>
  </si>
  <si>
    <t>Text-</t>
  </si>
  <si>
    <t>books</t>
  </si>
  <si>
    <t>Special</t>
  </si>
  <si>
    <t>Student</t>
  </si>
  <si>
    <t>Personnel</t>
  </si>
  <si>
    <t>Health</t>
  </si>
  <si>
    <t>Student Personnel Services</t>
  </si>
  <si>
    <t>Health Services</t>
  </si>
  <si>
    <t>Transportation</t>
  </si>
  <si>
    <t>Other Charges</t>
  </si>
  <si>
    <t>Security</t>
  </si>
  <si>
    <t>Rent</t>
  </si>
  <si>
    <t>Employee</t>
  </si>
  <si>
    <t>Benefits</t>
  </si>
  <si>
    <t>Purchased</t>
  </si>
  <si>
    <t>Operation</t>
  </si>
  <si>
    <t>of Plant</t>
  </si>
  <si>
    <t>Maintenance</t>
  </si>
  <si>
    <t>Operation of Plant</t>
  </si>
  <si>
    <t>Maintenance of Plant</t>
  </si>
  <si>
    <t>Retirement</t>
  </si>
  <si>
    <t>State Share</t>
  </si>
  <si>
    <t>of Teachers'</t>
  </si>
  <si>
    <t>Fixed</t>
  </si>
  <si>
    <t>Community</t>
  </si>
  <si>
    <t>Land</t>
  </si>
  <si>
    <t>Buildings</t>
  </si>
  <si>
    <t>Land, Buildings, and Equipment</t>
  </si>
  <si>
    <t>Total Land,</t>
  </si>
  <si>
    <t>Buildings, and</t>
  </si>
  <si>
    <t>Interfund</t>
  </si>
  <si>
    <t>Mid-Level</t>
  </si>
  <si>
    <t xml:space="preserve">Total </t>
  </si>
  <si>
    <t>School</t>
  </si>
  <si>
    <t>Construction</t>
  </si>
  <si>
    <t>Debt</t>
  </si>
  <si>
    <t>Service</t>
  </si>
  <si>
    <t>Principal</t>
  </si>
  <si>
    <t>Long-term</t>
  </si>
  <si>
    <t>Bonds</t>
  </si>
  <si>
    <t>Loans</t>
  </si>
  <si>
    <t>State</t>
  </si>
  <si>
    <t>Interest</t>
  </si>
  <si>
    <t>Contracted Services</t>
  </si>
  <si>
    <t>Outside</t>
  </si>
  <si>
    <t>Food</t>
  </si>
  <si>
    <t>Fund</t>
  </si>
  <si>
    <t>Instruction</t>
  </si>
  <si>
    <t>Transpor-</t>
  </si>
  <si>
    <t>tation</t>
  </si>
  <si>
    <t>Mainte-</t>
  </si>
  <si>
    <t>nance of</t>
  </si>
  <si>
    <t>Plant</t>
  </si>
  <si>
    <t>Outlay</t>
  </si>
  <si>
    <t>Capital</t>
  </si>
  <si>
    <t>Locally-Paid</t>
  </si>
  <si>
    <t>Fixed Charges</t>
  </si>
  <si>
    <t>Education*</t>
  </si>
  <si>
    <t>*Includes expenditures for facilities acquisition and construction services which were reported under Administration prior to FY 1998</t>
  </si>
  <si>
    <t>Expenditures</t>
  </si>
  <si>
    <t>Total Current</t>
  </si>
  <si>
    <t>Expense</t>
  </si>
  <si>
    <t>Mid-level</t>
  </si>
  <si>
    <t>Debt Service Fund</t>
  </si>
  <si>
    <t>Current</t>
  </si>
  <si>
    <t>Current Expense Fund</t>
  </si>
  <si>
    <t xml:space="preserve"> Instruction, respectively.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</si>
  <si>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</si>
  <si>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</si>
  <si>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</si>
  <si>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</si>
  <si>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</si>
  <si>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</si>
  <si>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</si>
  <si>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</si>
  <si>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</si>
  <si>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</si>
  <si>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12</t>
  </si>
  <si>
    <t>Table 13</t>
  </si>
  <si>
    <t>Table 14</t>
  </si>
  <si>
    <t>Table 1 (continued)</t>
  </si>
  <si>
    <t>Table 15</t>
  </si>
  <si>
    <t>Table 11</t>
  </si>
  <si>
    <t>Table 4 (continued)</t>
  </si>
  <si>
    <t>Montgomery</t>
  </si>
  <si>
    <t>Supplies and</t>
  </si>
  <si>
    <t xml:space="preserve">  and Wages</t>
  </si>
  <si>
    <t>Costs*</t>
  </si>
  <si>
    <t xml:space="preserve">  Other</t>
  </si>
  <si>
    <t xml:space="preserve">      LEAs</t>
  </si>
  <si>
    <t xml:space="preserve">   Other</t>
  </si>
  <si>
    <t>Table 4A</t>
  </si>
  <si>
    <t>Instructional Expenditures</t>
  </si>
  <si>
    <t>Related</t>
  </si>
  <si>
    <t>Grand</t>
  </si>
  <si>
    <t xml:space="preserve">Fixed </t>
  </si>
  <si>
    <t>Charges*</t>
  </si>
  <si>
    <t xml:space="preserve">Baltimore </t>
  </si>
  <si>
    <t>*Expenditures for Adult Education include direct program costs reported on Table 4 and employee benefits related to Adult Education personnel,</t>
  </si>
  <si>
    <t>Employees'</t>
  </si>
  <si>
    <t xml:space="preserve">      Other</t>
  </si>
  <si>
    <t xml:space="preserve">   Fixed</t>
  </si>
  <si>
    <t xml:space="preserve">   Total</t>
  </si>
  <si>
    <t xml:space="preserve">    Services</t>
  </si>
  <si>
    <t xml:space="preserve"> and</t>
  </si>
  <si>
    <t xml:space="preserve"> Wages</t>
  </si>
  <si>
    <t xml:space="preserve"> Total</t>
  </si>
  <si>
    <t xml:space="preserve">   Charges</t>
  </si>
  <si>
    <t>Table 16</t>
  </si>
  <si>
    <t>Administration**</t>
  </si>
  <si>
    <t>Outlay**</t>
  </si>
  <si>
    <t>**Excludes Interfund Transfers</t>
  </si>
  <si>
    <t>Other Supplies</t>
  </si>
  <si>
    <t>Media and</t>
  </si>
  <si>
    <t xml:space="preserve"> Books</t>
  </si>
  <si>
    <t xml:space="preserve">Energy </t>
  </si>
  <si>
    <t>Social</t>
  </si>
  <si>
    <t xml:space="preserve"> Local</t>
  </si>
  <si>
    <t>Cost</t>
  </si>
  <si>
    <t>Independent</t>
  </si>
  <si>
    <t xml:space="preserve"> Audit</t>
  </si>
  <si>
    <t>Depreciation</t>
  </si>
  <si>
    <t xml:space="preserve">Memorandum </t>
  </si>
  <si>
    <t>Only</t>
  </si>
  <si>
    <t xml:space="preserve">Donated </t>
  </si>
  <si>
    <t>Commodities</t>
  </si>
  <si>
    <t>**</t>
  </si>
  <si>
    <t>Textbook</t>
  </si>
  <si>
    <t>LibraryMedia</t>
  </si>
  <si>
    <t>From All Funds</t>
  </si>
  <si>
    <t>Miscellaneous</t>
  </si>
  <si>
    <t xml:space="preserve">Purchased </t>
  </si>
  <si>
    <t>Md. LEAs</t>
  </si>
  <si>
    <t>Energy</t>
  </si>
  <si>
    <t>Table 13 (Continued)</t>
  </si>
  <si>
    <t>Short Term</t>
  </si>
  <si>
    <t>Loan</t>
  </si>
  <si>
    <t>Garrett*</t>
  </si>
  <si>
    <t>Teachers</t>
  </si>
  <si>
    <t xml:space="preserve"> and Wages</t>
  </si>
  <si>
    <t>Note:**</t>
  </si>
  <si>
    <t>This column  is a memorandum presentation of the Federal funds transfer to private schools not included in the Maryland Public Schools Expenditures.</t>
  </si>
  <si>
    <t xml:space="preserve">  *</t>
  </si>
  <si>
    <t>Transfers *</t>
  </si>
  <si>
    <t>*Interfund transfers, Indirect Cost Recovery net transfers, and transfers between Maryland local education agencies are not shown on this table.</t>
  </si>
  <si>
    <t xml:space="preserve">*Includes Instructional Supervision and Direction and Office of the Principal.  Prior to FY 1998, these expenditures were reported in Administration and </t>
  </si>
  <si>
    <t>Fund*</t>
  </si>
  <si>
    <t>Retirement*</t>
  </si>
  <si>
    <t>* Includes the reinvestment of State funds.</t>
  </si>
  <si>
    <t>Schools Expenditures.</t>
  </si>
  <si>
    <t>Table 5 (continued)</t>
  </si>
  <si>
    <t>Table 6 (continued)</t>
  </si>
  <si>
    <t>Table 8 (continued)</t>
  </si>
  <si>
    <t>MontgOmery</t>
  </si>
  <si>
    <t>Total Other Instructional Costs excludes transfers to Maryland LEAs.</t>
  </si>
  <si>
    <t>This column is a memorandum presentation of the Federal funds transfer to private school not included in the Maryland Public</t>
  </si>
  <si>
    <t>Note: **</t>
  </si>
  <si>
    <t>**Excludes Debt Principal repayment and Student Activity Fund Expenditures.</t>
  </si>
  <si>
    <t>*** This column is a memorandum presentation of the Federal funds transfer to private school not included in the Maryland Public Schools Expenditures.</t>
  </si>
  <si>
    <t>*Excludes Facilities Acquisition and Construction Services, now reported in Capital Outlay and Instructional Supervision and Direction Services,</t>
  </si>
  <si>
    <t>**Excludes transfers to Maryland LEAs.</t>
  </si>
  <si>
    <t>*Excludes transfers to Maryland LEAs.</t>
  </si>
  <si>
    <t>*Garrett County Board of Education carries the debt services of State Loan and Short Term Loan. The County Government is servicing the Long Term Debt.</t>
  </si>
  <si>
    <t>NOTE:  * Includes state share of teachers' retirement, interfund transfers and transfers between Maryland LEAs.</t>
  </si>
  <si>
    <t xml:space="preserve">  now reported in Mid-Level Administration.</t>
  </si>
  <si>
    <t>**Excludes Interfund Transfers and Indirect Cost Recovery Net Transfers.</t>
  </si>
  <si>
    <t xml:space="preserve">  reported on Tables 9 and 10.</t>
  </si>
  <si>
    <t>* Total does not include Depreciation.</t>
  </si>
  <si>
    <t>Current Expense</t>
  </si>
  <si>
    <t>Change in %</t>
  </si>
  <si>
    <t>Total  Expenditures</t>
  </si>
  <si>
    <t>Current Expense Fund Expenditures</t>
  </si>
  <si>
    <t>Salaries &amp; Wages</t>
  </si>
  <si>
    <t>Supplies &amp; Materials</t>
  </si>
  <si>
    <t>Supplies &amp; Equip.</t>
  </si>
  <si>
    <t xml:space="preserve">  </t>
  </si>
  <si>
    <t>FY 2019</t>
  </si>
  <si>
    <t>Expenditures for All Purposes*:  Maryland Public Schools:  2019-2020</t>
  </si>
  <si>
    <t>Expenditures for All Purposes*:  Maryland Public Schools:  2019 - 2020</t>
  </si>
  <si>
    <t>Expenditures for Administration*:  Maryland Public Schools:  2019-2020</t>
  </si>
  <si>
    <t>Expenditures for Mid-Level Administration*:  Maryland Public Schools:  2019-2020</t>
  </si>
  <si>
    <t>Expenditures for Prekindergarten Through Adult Instructional Purposes:  Maryland Public Schools:  2019-2020</t>
  </si>
  <si>
    <t>Expenditures for Prekindergarten Through Adult Instructional Purposes:  Maryland Public Schools: 2019-2020</t>
  </si>
  <si>
    <t>Expenditures for Adult Education and Related Fixed Charges*:  Maryland Public Schools:  2019-2020</t>
  </si>
  <si>
    <t>Expenditures for Special Education:  Maryland Public Schools:  2019-2020</t>
  </si>
  <si>
    <t>Expenditures for Student Personnel and Health Services:  Maryland Public Schools:  2019-2020</t>
  </si>
  <si>
    <t>Expenditures for Student Transportation Services:  Maryland Public Schools:  2019-2020</t>
  </si>
  <si>
    <t>Expenditures for Operation and Maintenance of Plant:  Maryland Public Schools:  2019-2020</t>
  </si>
  <si>
    <t>Expenditures for Fixed Charges:  Maryland Public Schools:  2019-2020</t>
  </si>
  <si>
    <t>Distribution of Locally-Paid Fixed Charges by Category:  Maryland Public Schools:  2019-2020</t>
  </si>
  <si>
    <t>Expenditures for Community Services:  Maryland Public Schools:  2019-2020</t>
  </si>
  <si>
    <t>Expenditures for Current Capital Outlay*:  Maryland Public Schools:  2019-2020</t>
  </si>
  <si>
    <t>Expenditures for Food Service:  Maryland Public Schools:  2019-2020</t>
  </si>
  <si>
    <t>Expenditures for School Construction:  Maryland Public Schools:  2019-2020</t>
  </si>
  <si>
    <t>Expenditures for Debt Service:  Maryland Public Schools:  2019-2020</t>
  </si>
  <si>
    <t>Current Expense Fund Expenditures by Object:  Maryland Public Schools:  2019-2020</t>
  </si>
  <si>
    <t xml:space="preserve">Student Activity Fund </t>
  </si>
  <si>
    <t>Memorandum Only</t>
  </si>
  <si>
    <t xml:space="preserve">      Current Expense Fund (continued)</t>
  </si>
  <si>
    <t>Food Service</t>
  </si>
  <si>
    <t xml:space="preserve">Private Schools </t>
  </si>
  <si>
    <t>Program ***</t>
  </si>
  <si>
    <t>NonPublic</t>
  </si>
  <si>
    <t>Schools</t>
  </si>
  <si>
    <t>Program **</t>
  </si>
  <si>
    <t xml:space="preserve">Nonpublic </t>
  </si>
  <si>
    <t>Assistants</t>
  </si>
  <si>
    <t xml:space="preserve">Aides - </t>
  </si>
  <si>
    <t>Aides-</t>
  </si>
  <si>
    <t xml:space="preserve">This column  is a memorandum presentation of the Federal funds transfer to private schools not included in the </t>
  </si>
  <si>
    <t>Maryland Public Schools Expenditures.</t>
  </si>
  <si>
    <t xml:space="preserve">             Transfers</t>
  </si>
  <si>
    <t xml:space="preserve">Mid-level </t>
  </si>
  <si>
    <t>Addition Buildings</t>
  </si>
  <si>
    <t xml:space="preserve"> &amp; Equipment</t>
  </si>
  <si>
    <t>Improvement</t>
  </si>
  <si>
    <t>Remodeling</t>
  </si>
  <si>
    <t xml:space="preserve"> Buildings </t>
  </si>
  <si>
    <t>&amp; Equipment</t>
  </si>
  <si>
    <t xml:space="preserve"> </t>
  </si>
  <si>
    <t>Fund***</t>
  </si>
  <si>
    <t>*** Excludes Depreciation</t>
  </si>
  <si>
    <t>FY 2020</t>
  </si>
  <si>
    <t xml:space="preserve">School Construction </t>
  </si>
  <si>
    <t xml:space="preserve"> Student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</si>
</sst>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&quot;$&quot;#,##0.00"/>
    <numFmt numFmtId="169" formatCode="&quot;$&quot;#,##0"/>
    <numFmt numFmtId="170" formatCode="0.0%"/>
    <numFmt numFmtId="171" formatCode="_(* #,##0.00000_);_(* \(#,##0.00000\);_(* &quot;-&quot;??_);_(@_)"/>
    <numFmt numFmtId="172" formatCode="_(&quot;$&quot;* #,##0.00_);_(&quot;$&quot;* \(#,##0.00\);_(&quot;$&quot;* &quot;-&quot;_);_(@_)"/>
  </numFmts>
  <fonts count="12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2" fillId="0" borderId="0"/>
  </cellStyleXfs>
  <cellXfs count="303">
    <xf numFmtId="0" fontId="0" fillId="0" borderId="0" xfId="0"/>
    <xf numFmtId="166" fontId="2" fillId="0" borderId="0" xfId="1" applyNumberFormat="1" applyFont="1"/>
    <xf numFmtId="166" fontId="2" fillId="0" borderId="0" xfId="1" applyNumberFormat="1" applyFont="1" applyBorder="1"/>
    <xf numFmtId="166" fontId="2" fillId="0" borderId="1" xfId="1" applyNumberFormat="1" applyFont="1" applyBorder="1"/>
    <xf numFmtId="166" fontId="2" fillId="0" borderId="0" xfId="1" applyNumberFormat="1" applyFont="1" applyBorder="1" applyAlignment="1">
      <alignment horizontal="left"/>
    </xf>
    <xf numFmtId="166" fontId="2" fillId="0" borderId="0" xfId="1" applyNumberFormat="1" applyFont="1" applyBorder="1" applyAlignment="1"/>
    <xf numFmtId="166" fontId="2" fillId="0" borderId="2" xfId="1" applyNumberFormat="1" applyFont="1" applyBorder="1" applyAlignment="1"/>
    <xf numFmtId="166" fontId="2" fillId="0" borderId="2" xfId="1" applyNumberFormat="1" applyFont="1" applyBorder="1" applyAlignment="1">
      <alignment horizontal="left"/>
    </xf>
    <xf numFmtId="169" fontId="2" fillId="0" borderId="0" xfId="2" applyNumberFormat="1" applyFont="1" applyBorder="1" applyAlignment="1">
      <alignment horizontal="left"/>
    </xf>
    <xf numFmtId="166" fontId="2" fillId="0" borderId="3" xfId="1" applyNumberFormat="1" applyFont="1" applyBorder="1"/>
    <xf numFmtId="166" fontId="2" fillId="0" borderId="1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left"/>
    </xf>
    <xf numFmtId="165" fontId="2" fillId="0" borderId="0" xfId="2" applyNumberFormat="1" applyFont="1"/>
    <xf numFmtId="0" fontId="2" fillId="0" borderId="0" xfId="0" applyFont="1"/>
    <xf numFmtId="43" fontId="2" fillId="0" borderId="0" xfId="0" applyNumberFormat="1" applyFont="1" applyBorder="1"/>
    <xf numFmtId="166" fontId="2" fillId="0" borderId="0" xfId="1" applyNumberFormat="1" applyFont="1" applyProtection="1">
      <protection locked="0"/>
    </xf>
    <xf numFmtId="165" fontId="2" fillId="0" borderId="0" xfId="2" applyNumberFormat="1" applyFont="1" applyBorder="1"/>
    <xf numFmtId="165" fontId="2" fillId="0" borderId="0" xfId="2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2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2"/>
    </xf>
    <xf numFmtId="166" fontId="2" fillId="0" borderId="0" xfId="1" applyNumberFormat="1" applyFont="1" applyFill="1"/>
    <xf numFmtId="0" fontId="2" fillId="0" borderId="0" xfId="0" applyFont="1" applyBorder="1"/>
    <xf numFmtId="0" fontId="3" fillId="0" borderId="0" xfId="0" applyFont="1" applyBorder="1"/>
    <xf numFmtId="0" fontId="2" fillId="0" borderId="3" xfId="0" applyFont="1" applyBorder="1"/>
    <xf numFmtId="166" fontId="2" fillId="0" borderId="3" xfId="1" applyNumberFormat="1" applyFont="1" applyFill="1" applyBorder="1"/>
    <xf numFmtId="0" fontId="2" fillId="0" borderId="1" xfId="0" applyFont="1" applyBorder="1"/>
    <xf numFmtId="169" fontId="2" fillId="0" borderId="0" xfId="0" applyNumberFormat="1" applyFont="1" applyBorder="1"/>
    <xf numFmtId="49" fontId="2" fillId="0" borderId="0" xfId="1" applyNumberFormat="1" applyFont="1" applyBorder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166" fontId="2" fillId="0" borderId="0" xfId="1" applyNumberFormat="1" applyFont="1" applyFill="1" applyBorder="1"/>
    <xf numFmtId="168" fontId="2" fillId="0" borderId="0" xfId="0" applyNumberFormat="1" applyFont="1" applyBorder="1"/>
    <xf numFmtId="41" fontId="2" fillId="0" borderId="0" xfId="0" applyNumberFormat="1" applyFont="1" applyFill="1" applyBorder="1"/>
    <xf numFmtId="0" fontId="2" fillId="0" borderId="0" xfId="0" applyFont="1" applyFill="1" applyBorder="1"/>
    <xf numFmtId="49" fontId="2" fillId="0" borderId="0" xfId="1" applyNumberFormat="1" applyFont="1" applyFill="1" applyBorder="1" applyAlignment="1">
      <alignment horizontal="left"/>
    </xf>
    <xf numFmtId="169" fontId="2" fillId="0" borderId="0" xfId="0" applyNumberFormat="1" applyFont="1" applyBorder="1" applyAlignment="1">
      <alignment horizontal="left"/>
    </xf>
    <xf numFmtId="5" fontId="2" fillId="0" borderId="0" xfId="2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/>
    <xf numFmtId="168" fontId="2" fillId="0" borderId="0" xfId="2" applyNumberFormat="1" applyFont="1" applyBorder="1"/>
    <xf numFmtId="49" fontId="2" fillId="0" borderId="0" xfId="2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5" fontId="2" fillId="0" borderId="0" xfId="2" applyNumberFormat="1" applyFont="1" applyFill="1" applyBorder="1"/>
    <xf numFmtId="166" fontId="2" fillId="0" borderId="0" xfId="0" applyNumberFormat="1" applyFont="1" applyBorder="1"/>
    <xf numFmtId="41" fontId="2" fillId="0" borderId="0" xfId="0" quotePrefix="1" applyNumberFormat="1" applyFont="1" applyBorder="1"/>
    <xf numFmtId="166" fontId="2" fillId="0" borderId="0" xfId="1" applyNumberFormat="1" applyFont="1" applyBorder="1" applyAlignment="1">
      <alignment horizontal="center" vertical="center"/>
    </xf>
    <xf numFmtId="166" fontId="2" fillId="0" borderId="2" xfId="1" applyNumberFormat="1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1" applyNumberFormat="1" applyFont="1" applyFill="1" applyProtection="1">
      <protection locked="0"/>
    </xf>
    <xf numFmtId="166" fontId="2" fillId="0" borderId="0" xfId="1" applyNumberFormat="1" applyFont="1" applyBorder="1" applyAlignment="1">
      <alignment horizontal="left" indent="2"/>
    </xf>
    <xf numFmtId="166" fontId="2" fillId="0" borderId="4" xfId="1" applyNumberFormat="1" applyFont="1" applyBorder="1"/>
    <xf numFmtId="166" fontId="2" fillId="0" borderId="0" xfId="1" applyNumberFormat="1" applyFont="1" applyAlignment="1">
      <alignment horizontal="left" indent="1"/>
    </xf>
    <xf numFmtId="166" fontId="2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/>
    <xf numFmtId="166" fontId="2" fillId="0" borderId="2" xfId="1" applyNumberFormat="1" applyFont="1" applyFill="1" applyBorder="1" applyAlignment="1">
      <alignment horizontal="left"/>
    </xf>
    <xf numFmtId="166" fontId="2" fillId="0" borderId="2" xfId="1" applyNumberFormat="1" applyFont="1" applyFill="1" applyBorder="1" applyAlignment="1">
      <alignment horizontal="center"/>
    </xf>
    <xf numFmtId="43" fontId="2" fillId="0" borderId="0" xfId="1" applyNumberFormat="1" applyFont="1" applyBorder="1"/>
    <xf numFmtId="165" fontId="2" fillId="0" borderId="0" xfId="2" applyNumberFormat="1" applyFont="1" applyBorder="1" applyAlignment="1">
      <alignment horizontal="right"/>
    </xf>
    <xf numFmtId="165" fontId="2" fillId="0" borderId="0" xfId="2" applyNumberFormat="1" applyFont="1" applyBorder="1" applyAlignment="1">
      <alignment horizontal="left" indent="1"/>
    </xf>
    <xf numFmtId="165" fontId="2" fillId="0" borderId="0" xfId="2" applyNumberFormat="1" applyFont="1" applyFill="1" applyBorder="1" applyAlignment="1">
      <alignment horizontal="left"/>
    </xf>
    <xf numFmtId="165" fontId="2" fillId="0" borderId="0" xfId="2" applyNumberFormat="1" applyFont="1" applyFill="1" applyAlignment="1">
      <alignment horizontal="right"/>
    </xf>
    <xf numFmtId="166" fontId="5" fillId="0" borderId="0" xfId="1" applyNumberFormat="1" applyFont="1" applyFill="1" applyBorder="1"/>
    <xf numFmtId="165" fontId="2" fillId="0" borderId="2" xfId="2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right"/>
    </xf>
    <xf numFmtId="171" fontId="2" fillId="0" borderId="0" xfId="1" applyNumberFormat="1" applyFont="1"/>
    <xf numFmtId="165" fontId="2" fillId="0" borderId="1" xfId="0" applyNumberFormat="1" applyFont="1" applyBorder="1"/>
    <xf numFmtId="166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0" xfId="1" applyNumberFormat="1" applyFont="1" applyFill="1" applyBorder="1" applyAlignment="1"/>
    <xf numFmtId="14" fontId="2" fillId="0" borderId="0" xfId="0" applyNumberFormat="1" applyFont="1"/>
    <xf numFmtId="169" fontId="2" fillId="0" borderId="0" xfId="2" applyNumberFormat="1" applyFont="1"/>
    <xf numFmtId="169" fontId="2" fillId="0" borderId="0" xfId="2" applyNumberFormat="1" applyFont="1" applyFill="1" applyBorder="1" applyAlignment="1">
      <alignment horizontal="right"/>
    </xf>
    <xf numFmtId="165" fontId="2" fillId="0" borderId="0" xfId="1" applyNumberFormat="1" applyFont="1" applyFill="1" applyBorder="1"/>
    <xf numFmtId="166" fontId="2" fillId="0" borderId="0" xfId="1" quotePrefix="1" applyNumberFormat="1" applyFont="1" applyFill="1" applyBorder="1" applyAlignment="1">
      <alignment horizontal="right"/>
    </xf>
    <xf numFmtId="0" fontId="2" fillId="0" borderId="1" xfId="0" applyFont="1" applyFill="1" applyBorder="1"/>
    <xf numFmtId="166" fontId="2" fillId="0" borderId="0" xfId="1" applyNumberFormat="1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left"/>
    </xf>
    <xf numFmtId="166" fontId="2" fillId="0" borderId="2" xfId="1" applyNumberFormat="1" applyFont="1" applyFill="1" applyBorder="1" applyAlignment="1">
      <alignment horizontal="left" indent="2"/>
    </xf>
    <xf numFmtId="169" fontId="2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66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3" xfId="0" applyFont="1" applyFill="1" applyBorder="1" applyAlignment="1">
      <alignment horizontal="center"/>
    </xf>
    <xf numFmtId="166" fontId="2" fillId="0" borderId="6" xfId="1" applyNumberFormat="1" applyFont="1" applyFill="1" applyBorder="1"/>
    <xf numFmtId="43" fontId="2" fillId="0" borderId="0" xfId="1" applyFont="1" applyFill="1"/>
    <xf numFmtId="166" fontId="2" fillId="0" borderId="1" xfId="1" applyNumberFormat="1" applyFont="1" applyFill="1" applyBorder="1" applyAlignment="1"/>
    <xf numFmtId="166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left" indent="2"/>
    </xf>
    <xf numFmtId="44" fontId="2" fillId="0" borderId="0" xfId="3" applyNumberFormat="1" applyFont="1" applyFill="1" applyBorder="1"/>
    <xf numFmtId="44" fontId="2" fillId="0" borderId="0" xfId="0" applyNumberFormat="1" applyFont="1" applyFill="1" applyBorder="1"/>
    <xf numFmtId="166" fontId="6" fillId="0" borderId="0" xfId="1" applyNumberFormat="1" applyFont="1" applyFill="1" applyBorder="1"/>
    <xf numFmtId="166" fontId="6" fillId="0" borderId="3" xfId="1" applyNumberFormat="1" applyFont="1" applyFill="1" applyBorder="1"/>
    <xf numFmtId="166" fontId="6" fillId="0" borderId="0" xfId="1" applyNumberFormat="1" applyFont="1" applyFill="1"/>
    <xf numFmtId="44" fontId="2" fillId="0" borderId="0" xfId="2" applyFont="1"/>
    <xf numFmtId="166" fontId="6" fillId="0" borderId="0" xfId="1" applyNumberFormat="1" applyFont="1"/>
    <xf numFmtId="43" fontId="2" fillId="0" borderId="0" xfId="1" applyFont="1"/>
    <xf numFmtId="44" fontId="2" fillId="0" borderId="0" xfId="2" applyFont="1" applyBorder="1"/>
    <xf numFmtId="44" fontId="2" fillId="0" borderId="0" xfId="2" applyFont="1" applyBorder="1" applyAlignment="1">
      <alignment horizontal="center"/>
    </xf>
    <xf numFmtId="44" fontId="2" fillId="0" borderId="0" xfId="2" applyFont="1" applyFill="1" applyBorder="1"/>
    <xf numFmtId="44" fontId="7" fillId="0" borderId="0" xfId="2" applyFont="1" applyFill="1" applyBorder="1"/>
    <xf numFmtId="44" fontId="7" fillId="0" borderId="0" xfId="2" applyFont="1" applyBorder="1"/>
    <xf numFmtId="166" fontId="2" fillId="0" borderId="0" xfId="0" applyNumberFormat="1" applyFont="1" applyFill="1"/>
    <xf numFmtId="43" fontId="2" fillId="0" borderId="0" xfId="1" applyFont="1" applyBorder="1"/>
    <xf numFmtId="166" fontId="6" fillId="0" borderId="3" xfId="1" applyNumberFormat="1" applyFont="1" applyBorder="1"/>
    <xf numFmtId="166" fontId="6" fillId="0" borderId="0" xfId="1" applyNumberFormat="1" applyFont="1" applyFill="1" applyBorder="1" applyAlignment="1">
      <alignment horizontal="left"/>
    </xf>
    <xf numFmtId="166" fontId="6" fillId="0" borderId="0" xfId="1" applyNumberFormat="1" applyFont="1" applyBorder="1"/>
    <xf numFmtId="42" fontId="6" fillId="0" borderId="0" xfId="2" applyNumberFormat="1" applyFont="1" applyFill="1" applyBorder="1"/>
    <xf numFmtId="0" fontId="6" fillId="0" borderId="0" xfId="0" applyFont="1" applyFill="1" applyBorder="1"/>
    <xf numFmtId="166" fontId="6" fillId="0" borderId="0" xfId="1" applyNumberFormat="1" applyFont="1" applyFill="1" applyBorder="1" applyAlignment="1"/>
    <xf numFmtId="44" fontId="6" fillId="0" borderId="0" xfId="1" applyNumberFormat="1" applyFont="1" applyFill="1" applyBorder="1" applyAlignment="1">
      <alignment horizontal="left"/>
    </xf>
    <xf numFmtId="169" fontId="6" fillId="0" borderId="0" xfId="1" applyNumberFormat="1" applyFont="1" applyFill="1"/>
    <xf numFmtId="165" fontId="6" fillId="0" borderId="0" xfId="1" applyNumberFormat="1" applyFont="1" applyFill="1"/>
    <xf numFmtId="1" fontId="6" fillId="0" borderId="0" xfId="0" applyNumberFormat="1" applyFont="1" applyFill="1" applyBorder="1"/>
    <xf numFmtId="169" fontId="6" fillId="0" borderId="0" xfId="0" applyNumberFormat="1" applyFont="1" applyFill="1" applyBorder="1"/>
    <xf numFmtId="41" fontId="6" fillId="0" borderId="0" xfId="0" applyNumberFormat="1" applyFont="1" applyBorder="1"/>
    <xf numFmtId="42" fontId="2" fillId="0" borderId="0" xfId="2" applyNumberFormat="1" applyFont="1" applyAlignment="1">
      <alignment horizontal="left"/>
    </xf>
    <xf numFmtId="42" fontId="2" fillId="0" borderId="0" xfId="2" applyNumberFormat="1" applyFont="1" applyFill="1" applyBorder="1"/>
    <xf numFmtId="166" fontId="2" fillId="0" borderId="3" xfId="1" applyNumberFormat="1" applyFont="1" applyFill="1" applyBorder="1" applyProtection="1">
      <protection locked="0"/>
    </xf>
    <xf numFmtId="166" fontId="2" fillId="0" borderId="3" xfId="1" applyNumberFormat="1" applyFont="1" applyFill="1" applyBorder="1" applyAlignment="1">
      <alignment horizontal="left"/>
    </xf>
    <xf numFmtId="42" fontId="2" fillId="0" borderId="0" xfId="2" applyNumberFormat="1" applyFont="1" applyFill="1" applyAlignment="1">
      <alignment horizontal="right"/>
    </xf>
    <xf numFmtId="165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/>
    <xf numFmtId="42" fontId="2" fillId="0" borderId="0" xfId="0" applyNumberFormat="1" applyFont="1" applyFill="1"/>
    <xf numFmtId="167" fontId="2" fillId="0" borderId="0" xfId="0" applyNumberFormat="1" applyFont="1" applyFill="1"/>
    <xf numFmtId="42" fontId="2" fillId="0" borderId="0" xfId="2" applyNumberFormat="1" applyFont="1"/>
    <xf numFmtId="166" fontId="2" fillId="0" borderId="3" xfId="1" applyNumberFormat="1" applyFont="1" applyBorder="1" applyAlignment="1">
      <alignment horizontal="left"/>
    </xf>
    <xf numFmtId="41" fontId="2" fillId="0" borderId="0" xfId="0" applyNumberFormat="1" applyFont="1" applyBorder="1"/>
    <xf numFmtId="166" fontId="2" fillId="0" borderId="0" xfId="1" quotePrefix="1" applyNumberFormat="1" applyFont="1" applyBorder="1"/>
    <xf numFmtId="166" fontId="2" fillId="0" borderId="3" xfId="1" quotePrefix="1" applyNumberFormat="1" applyFont="1" applyBorder="1"/>
    <xf numFmtId="42" fontId="2" fillId="0" borderId="0" xfId="2" applyNumberFormat="1" applyFont="1" applyFill="1" applyBorder="1" applyAlignment="1"/>
    <xf numFmtId="42" fontId="2" fillId="0" borderId="0" xfId="0" applyNumberFormat="1" applyFont="1" applyFill="1" applyAlignment="1">
      <alignment horizontal="left"/>
    </xf>
    <xf numFmtId="41" fontId="2" fillId="0" borderId="0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0" applyNumberFormat="1" applyFont="1"/>
    <xf numFmtId="0" fontId="2" fillId="0" borderId="0" xfId="0" quotePrefix="1" applyFont="1" applyFill="1" applyBorder="1" applyAlignment="1"/>
    <xf numFmtId="166" fontId="2" fillId="0" borderId="0" xfId="1" quotePrefix="1" applyNumberFormat="1" applyFont="1" applyFill="1" applyBorder="1" applyAlignment="1"/>
    <xf numFmtId="41" fontId="2" fillId="0" borderId="0" xfId="0" applyNumberFormat="1" applyFont="1"/>
    <xf numFmtId="41" fontId="2" fillId="0" borderId="0" xfId="1" applyNumberFormat="1" applyFont="1" applyFill="1"/>
    <xf numFmtId="166" fontId="2" fillId="0" borderId="0" xfId="1" applyNumberFormat="1" applyFont="1" applyBorder="1" applyAlignment="1">
      <alignment wrapText="1"/>
    </xf>
    <xf numFmtId="166" fontId="2" fillId="0" borderId="0" xfId="1" applyNumberFormat="1" applyFont="1" applyAlignment="1">
      <alignment wrapText="1"/>
    </xf>
    <xf numFmtId="166" fontId="2" fillId="0" borderId="0" xfId="0" quotePrefix="1" applyNumberFormat="1" applyFont="1"/>
    <xf numFmtId="5" fontId="2" fillId="0" borderId="0" xfId="2" applyNumberFormat="1" applyFont="1" applyBorder="1"/>
    <xf numFmtId="43" fontId="2" fillId="0" borderId="0" xfId="1" applyFont="1" applyBorder="1" applyAlignment="1">
      <alignment horizontal="center"/>
    </xf>
    <xf numFmtId="43" fontId="2" fillId="0" borderId="0" xfId="1" applyFont="1" applyFill="1" applyBorder="1"/>
    <xf numFmtId="41" fontId="2" fillId="0" borderId="0" xfId="1" applyNumberFormat="1" applyFont="1" applyBorder="1"/>
    <xf numFmtId="41" fontId="2" fillId="0" borderId="0" xfId="1" quotePrefix="1" applyNumberFormat="1" applyFont="1" applyFill="1" applyBorder="1" applyAlignment="1"/>
    <xf numFmtId="41" fontId="2" fillId="0" borderId="0" xfId="1" quotePrefix="1" applyNumberFormat="1" applyFont="1" applyFill="1" applyBorder="1" applyAlignment="1">
      <alignment horizontal="center"/>
    </xf>
    <xf numFmtId="169" fontId="2" fillId="0" borderId="0" xfId="0" applyNumberFormat="1" applyFont="1"/>
    <xf numFmtId="170" fontId="2" fillId="0" borderId="0" xfId="4" applyNumberFormat="1" applyFont="1"/>
    <xf numFmtId="166" fontId="6" fillId="0" borderId="0" xfId="1" applyNumberFormat="1" applyFont="1" applyFill="1" applyBorder="1" applyAlignment="1">
      <alignment horizontal="center"/>
    </xf>
    <xf numFmtId="0" fontId="2" fillId="0" borderId="0" xfId="0" quotePrefix="1" applyFont="1"/>
    <xf numFmtId="41" fontId="2" fillId="0" borderId="3" xfId="0" applyNumberFormat="1" applyFont="1" applyFill="1" applyBorder="1"/>
    <xf numFmtId="14" fontId="2" fillId="0" borderId="0" xfId="0" applyNumberFormat="1" applyFont="1" applyAlignment="1">
      <alignment horizontal="left"/>
    </xf>
    <xf numFmtId="41" fontId="2" fillId="0" borderId="0" xfId="0" applyNumberFormat="1" applyFont="1" applyFill="1"/>
    <xf numFmtId="41" fontId="2" fillId="0" borderId="0" xfId="1" applyNumberFormat="1" applyFont="1"/>
    <xf numFmtId="0" fontId="8" fillId="0" borderId="0" xfId="0" applyFont="1"/>
    <xf numFmtId="41" fontId="2" fillId="0" borderId="0" xfId="0" applyNumberFormat="1" applyFont="1" applyFill="1" applyBorder="1" applyAlignment="1"/>
    <xf numFmtId="168" fontId="2" fillId="0" borderId="0" xfId="2" applyNumberFormat="1" applyFont="1" applyFill="1"/>
    <xf numFmtId="168" fontId="2" fillId="0" borderId="0" xfId="2" applyNumberFormat="1" applyFont="1"/>
    <xf numFmtId="169" fontId="2" fillId="0" borderId="0" xfId="2" applyNumberFormat="1" applyFont="1" applyFill="1"/>
    <xf numFmtId="169" fontId="2" fillId="0" borderId="0" xfId="2" applyNumberFormat="1" applyFont="1" applyBorder="1" applyAlignment="1">
      <alignment horizontal="right"/>
    </xf>
    <xf numFmtId="41" fontId="2" fillId="0" borderId="0" xfId="0" quotePrefix="1" applyNumberFormat="1" applyFont="1" applyFill="1" applyBorder="1"/>
    <xf numFmtId="166" fontId="2" fillId="0" borderId="0" xfId="1" applyNumberFormat="1" applyFont="1" applyAlignment="1"/>
    <xf numFmtId="49" fontId="2" fillId="0" borderId="0" xfId="0" applyNumberFormat="1" applyFont="1" applyAlignment="1">
      <alignment horizontal="center"/>
    </xf>
    <xf numFmtId="41" fontId="2" fillId="0" borderId="0" xfId="1" applyNumberFormat="1" applyFont="1" applyFill="1" applyBorder="1" applyProtection="1">
      <protection locked="0"/>
    </xf>
    <xf numFmtId="165" fontId="2" fillId="0" borderId="0" xfId="0" applyNumberFormat="1" applyFont="1"/>
    <xf numFmtId="44" fontId="2" fillId="0" borderId="0" xfId="0" applyNumberFormat="1" applyFont="1"/>
    <xf numFmtId="166" fontId="2" fillId="0" borderId="0" xfId="1" applyNumberFormat="1" applyFont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43" fontId="9" fillId="0" borderId="0" xfId="1" applyNumberFormat="1" applyFont="1"/>
    <xf numFmtId="14" fontId="2" fillId="0" borderId="0" xfId="1" applyNumberFormat="1" applyFont="1" applyBorder="1"/>
    <xf numFmtId="14" fontId="9" fillId="0" borderId="0" xfId="1" applyNumberFormat="1" applyFont="1" applyBorder="1"/>
    <xf numFmtId="166" fontId="9" fillId="0" borderId="0" xfId="1" applyNumberFormat="1" applyFont="1" applyBorder="1"/>
    <xf numFmtId="166" fontId="9" fillId="0" borderId="0" xfId="1" applyNumberFormat="1" applyFont="1"/>
    <xf numFmtId="41" fontId="9" fillId="0" borderId="0" xfId="0" applyNumberFormat="1" applyFont="1"/>
    <xf numFmtId="0" fontId="9" fillId="0" borderId="0" xfId="0" applyFont="1"/>
    <xf numFmtId="0" fontId="9" fillId="0" borderId="0" xfId="0" applyFont="1" applyBorder="1"/>
    <xf numFmtId="166" fontId="2" fillId="0" borderId="3" xfId="1" applyNumberFormat="1" applyFont="1" applyFill="1" applyBorder="1" applyAlignment="1">
      <alignment horizontal="left" indent="2"/>
    </xf>
    <xf numFmtId="169" fontId="2" fillId="0" borderId="0" xfId="2" applyNumberFormat="1" applyFont="1" applyAlignment="1">
      <alignment horizontal="right"/>
    </xf>
    <xf numFmtId="41" fontId="2" fillId="0" borderId="0" xfId="2" applyNumberFormat="1" applyFont="1" applyAlignment="1">
      <alignment horizontal="right"/>
    </xf>
    <xf numFmtId="3" fontId="2" fillId="0" borderId="0" xfId="0" applyNumberFormat="1" applyFont="1" applyBorder="1"/>
    <xf numFmtId="3" fontId="2" fillId="0" borderId="0" xfId="1" applyNumberFormat="1" applyFont="1" applyBorder="1"/>
    <xf numFmtId="3" fontId="2" fillId="0" borderId="0" xfId="1" applyNumberFormat="1" applyFont="1"/>
    <xf numFmtId="166" fontId="2" fillId="0" borderId="7" xfId="1" applyNumberFormat="1" applyFont="1" applyFill="1" applyBorder="1" applyAlignment="1"/>
    <xf numFmtId="4" fontId="2" fillId="0" borderId="0" xfId="0" applyNumberFormat="1" applyFont="1" applyAlignment="1">
      <alignment wrapText="1"/>
    </xf>
    <xf numFmtId="4" fontId="2" fillId="0" borderId="0" xfId="1" applyNumberFormat="1" applyFont="1" applyBorder="1" applyAlignment="1">
      <alignment wrapText="1"/>
    </xf>
    <xf numFmtId="42" fontId="2" fillId="0" borderId="0" xfId="1" applyNumberFormat="1" applyFont="1" applyFill="1" applyAlignment="1">
      <alignment horizontal="right"/>
    </xf>
    <xf numFmtId="165" fontId="2" fillId="0" borderId="0" xfId="0" applyNumberFormat="1" applyFont="1" applyBorder="1"/>
    <xf numFmtId="166" fontId="2" fillId="0" borderId="3" xfId="1" applyNumberFormat="1" applyFont="1" applyFill="1" applyBorder="1" applyAlignment="1">
      <alignment horizontal="right"/>
    </xf>
    <xf numFmtId="166" fontId="2" fillId="0" borderId="0" xfId="1" applyNumberFormat="1" applyFont="1" applyFill="1" applyBorder="1" applyProtection="1">
      <protection locked="0"/>
    </xf>
    <xf numFmtId="166" fontId="2" fillId="0" borderId="0" xfId="1" applyNumberFormat="1" applyFont="1" applyFill="1" applyBorder="1" applyAlignment="1">
      <alignment horizontal="right" vertical="top"/>
    </xf>
    <xf numFmtId="166" fontId="2" fillId="0" borderId="3" xfId="1" applyNumberFormat="1" applyFont="1" applyFill="1" applyBorder="1" applyAlignment="1">
      <alignment horizontal="right" vertical="top"/>
    </xf>
    <xf numFmtId="166" fontId="2" fillId="0" borderId="0" xfId="1" quotePrefix="1" applyNumberFormat="1" applyFont="1" applyFill="1" applyBorder="1"/>
    <xf numFmtId="169" fontId="2" fillId="0" borderId="0" xfId="2" applyNumberFormat="1" applyFont="1" applyFill="1" applyAlignment="1">
      <alignment horizontal="right"/>
    </xf>
    <xf numFmtId="169" fontId="2" fillId="0" borderId="0" xfId="2" applyNumberFormat="1" applyFont="1" applyFill="1" applyBorder="1"/>
    <xf numFmtId="0" fontId="2" fillId="0" borderId="0" xfId="0" applyFont="1" applyBorder="1" applyAlignment="1"/>
    <xf numFmtId="42" fontId="2" fillId="0" borderId="0" xfId="1" applyNumberFormat="1" applyFont="1"/>
    <xf numFmtId="165" fontId="2" fillId="0" borderId="0" xfId="0" quotePrefix="1" applyNumberFormat="1" applyFont="1" applyFill="1" applyBorder="1" applyAlignment="1"/>
    <xf numFmtId="41" fontId="2" fillId="0" borderId="0" xfId="0" quotePrefix="1" applyNumberFormat="1" applyFont="1"/>
    <xf numFmtId="43" fontId="2" fillId="0" borderId="0" xfId="1" applyFont="1" applyFill="1" applyBorder="1" applyProtection="1">
      <protection locked="0"/>
    </xf>
    <xf numFmtId="41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Border="1" applyAlignment="1">
      <alignment horizontal="left"/>
    </xf>
    <xf numFmtId="165" fontId="2" fillId="0" borderId="8" xfId="2" applyNumberFormat="1" applyFont="1" applyBorder="1"/>
    <xf numFmtId="165" fontId="2" fillId="0" borderId="8" xfId="2" applyNumberFormat="1" applyFont="1" applyBorder="1" applyAlignment="1">
      <alignment horizontal="left" indent="1"/>
    </xf>
    <xf numFmtId="165" fontId="2" fillId="0" borderId="0" xfId="2" applyNumberFormat="1" applyFont="1" applyFill="1"/>
    <xf numFmtId="0" fontId="10" fillId="0" borderId="0" xfId="0" applyFont="1"/>
    <xf numFmtId="165" fontId="10" fillId="0" borderId="0" xfId="2" applyNumberFormat="1" applyFont="1"/>
    <xf numFmtId="166" fontId="10" fillId="0" borderId="0" xfId="1" applyNumberFormat="1" applyFont="1"/>
    <xf numFmtId="43" fontId="10" fillId="0" borderId="0" xfId="1" applyFont="1"/>
    <xf numFmtId="10" fontId="10" fillId="0" borderId="0" xfId="4" applyNumberFormat="1" applyFont="1"/>
    <xf numFmtId="41" fontId="10" fillId="0" borderId="0" xfId="0" applyNumberFormat="1" applyFont="1"/>
    <xf numFmtId="166" fontId="10" fillId="0" borderId="0" xfId="1" applyNumberFormat="1" applyFont="1" applyBorder="1"/>
    <xf numFmtId="10" fontId="10" fillId="0" borderId="0" xfId="0" applyNumberFormat="1" applyFont="1"/>
    <xf numFmtId="0" fontId="10" fillId="0" borderId="0" xfId="0" applyFont="1" applyFill="1" applyBorder="1"/>
    <xf numFmtId="170" fontId="10" fillId="0" borderId="0" xfId="4" applyNumberFormat="1" applyFont="1"/>
    <xf numFmtId="170" fontId="10" fillId="0" borderId="0" xfId="0" applyNumberFormat="1" applyFont="1"/>
    <xf numFmtId="165" fontId="10" fillId="0" borderId="0" xfId="0" applyNumberFormat="1" applyFont="1"/>
    <xf numFmtId="42" fontId="10" fillId="0" borderId="0" xfId="2" applyNumberFormat="1" applyFont="1" applyBorder="1"/>
    <xf numFmtId="172" fontId="10" fillId="0" borderId="9" xfId="0" applyNumberFormat="1" applyFont="1" applyBorder="1"/>
    <xf numFmtId="166" fontId="10" fillId="0" borderId="9" xfId="1" applyNumberFormat="1" applyFont="1" applyBorder="1"/>
    <xf numFmtId="3" fontId="11" fillId="0" borderId="0" xfId="0" applyNumberFormat="1" applyFont="1"/>
    <xf numFmtId="42" fontId="2" fillId="0" borderId="0" xfId="0" applyNumberFormat="1" applyFont="1" applyFill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6" fontId="2" fillId="0" borderId="3" xfId="1" applyNumberFormat="1" applyFont="1" applyBorder="1" applyAlignment="1">
      <alignment horizontal="center"/>
    </xf>
    <xf numFmtId="166" fontId="2" fillId="0" borderId="5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2" fillId="0" borderId="5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horizontal="center" wrapText="1"/>
    </xf>
    <xf numFmtId="166" fontId="2" fillId="0" borderId="2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2" fillId="0" borderId="5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6" fontId="2" fillId="0" borderId="0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 vertical="top" wrapText="1"/>
    </xf>
    <xf numFmtId="166" fontId="2" fillId="0" borderId="3" xfId="1" applyNumberFormat="1" applyFont="1" applyFill="1" applyBorder="1" applyAlignment="1">
      <alignment horizontal="center" vertical="top" wrapText="1"/>
    </xf>
    <xf numFmtId="166" fontId="2" fillId="0" borderId="6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2" fillId="0" borderId="7" xfId="1" applyNumberFormat="1" applyFont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left" vertical="top" wrapText="1"/>
    </xf>
    <xf numFmtId="166" fontId="2" fillId="0" borderId="0" xfId="1" applyNumberFormat="1" applyFont="1" applyFill="1" applyBorder="1" applyAlignment="1">
      <alignment horizontal="left" vertical="top" wrapText="1"/>
    </xf>
    <xf numFmtId="166" fontId="2" fillId="0" borderId="7" xfId="1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6" fontId="2" fillId="0" borderId="4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6" fontId="2" fillId="0" borderId="6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2" fillId="0" borderId="7" xfId="1" applyNumberFormat="1" applyFont="1" applyBorder="1" applyAlignment="1">
      <alignment horizont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horizontal="left"/>
    </xf>
    <xf numFmtId="166" fontId="2" fillId="0" borderId="5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top" wrapText="1"/>
    </xf>
    <xf numFmtId="166" fontId="2" fillId="0" borderId="0" xfId="1" applyNumberFormat="1" applyFont="1" applyFill="1" applyBorder="1" applyAlignment="1">
      <alignment horizontal="center" vertical="top" wrapText="1"/>
    </xf>
    <xf numFmtId="166" fontId="2" fillId="0" borderId="7" xfId="1" applyNumberFormat="1" applyFont="1" applyFill="1" applyBorder="1" applyAlignment="1">
      <alignment horizontal="left" vertical="top"/>
    </xf>
    <xf numFmtId="166" fontId="2" fillId="0" borderId="0" xfId="1" applyNumberFormat="1" applyFont="1" applyFill="1" applyBorder="1" applyAlignment="1">
      <alignment horizontal="left" vertical="top"/>
    </xf>
    <xf numFmtId="166" fontId="2" fillId="0" borderId="7" xfId="1" applyNumberFormat="1" applyFont="1" applyFill="1" applyBorder="1" applyAlignment="1">
      <alignment horizontal="right"/>
    </xf>
    <xf numFmtId="166" fontId="2" fillId="0" borderId="5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7" xfId="1" applyNumberFormat="1" applyFont="1" applyFill="1" applyBorder="1" applyAlignment="1">
      <alignment horizontal="left" wrapText="1"/>
    </xf>
    <xf numFmtId="166" fontId="11" fillId="0" borderId="0" xfId="1" applyNumberFormat="1" applyFont="1" applyFill="1" applyBorder="1"/>
    <xf numFmtId="166" fontId="2" fillId="0" borderId="7" xfId="1" applyNumberFormat="1" applyFont="1" applyFill="1" applyBorder="1"/>
    <xf numFmtId="0" fontId="2" fillId="0" borderId="5" xfId="0" applyFont="1" applyBorder="1"/>
    <xf numFmtId="0" fontId="6" fillId="0" borderId="0" xfId="0" applyFont="1" applyFill="1"/>
    <xf numFmtId="0" fontId="2" fillId="0" borderId="0" xfId="3" applyFont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_AFR FY 2001_9-30-02" xfId="3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Expense Fund Expenditures</a:t>
            </a:r>
          </a:p>
        </c:rich>
      </c:tx>
      <c:layout>
        <c:manualLayout>
          <c:xMode val="edge"/>
          <c:yMode val="edge"/>
          <c:x val="0.10873436152617368"/>
          <c:y val="0.19840036124516697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710172744721687"/>
          <c:y val="0.33333455251694388"/>
          <c:w val="0.38771593090211132"/>
          <c:h val="0.299626564060180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0D-4AC9-B815-1653F3415FB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0D-4AC9-B815-1653F3415FB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0D-4AC9-B815-1653F3415FB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0D-4AC9-B815-1653F3415FB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70D-4AC9-B815-1653F3415FB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expbyobj!$A$79:$A$85</c:f>
            </c:multiLvlStrRef>
          </c:cat>
          <c:val>
            <c:numRef>
              <c:f>expbyobj!$B$79:$B$85</c:f>
            </c:numRef>
          </c:val>
          <c:extLst>
            <c:ext xmlns:c16="http://schemas.microsoft.com/office/drawing/2014/chart" uri="{C3380CC4-5D6E-409C-BE32-E72D297353CC}">
              <c16:uniqueId val="{0000000A-070D-4AC9-B815-1653F3415FB0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expbyobj!$A$79:$A$85</c:f>
            </c:multiLvlStrRef>
          </c:cat>
          <c:val>
            <c:numRef>
              <c:f>expbyobj!$C$79:$C$85</c:f>
            </c:numRef>
          </c:val>
          <c:extLst>
            <c:ext xmlns:c16="http://schemas.microsoft.com/office/drawing/2014/chart" uri="{C3380CC4-5D6E-409C-BE32-E72D297353CC}">
              <c16:uniqueId val="{0000000B-070D-4AC9-B815-1653F3415FB0}"/>
            </c:ext>
          </c:extLst>
        </c:ser>
        <c:dLbls>
          <c:showLegendKey val="1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588495265800479E-2"/>
          <c:y val="0.58000570351241298"/>
          <c:w val="0.87753346107047459"/>
          <c:h val="0.41711814192240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425450</xdr:colOff>
      <xdr:row>90</xdr:row>
      <xdr:rowOff>63500</xdr:rowOff>
    </xdr:from>
    <xdr:to>
      <xdr:col>6</xdr:col>
      <xdr:colOff>914400</xdr:colOff>
      <xdr:row>109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138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5.1796875" style="1" customWidth="1"/>
    <col min="2" max="2" width="17.26953125" style="1" customWidth="1"/>
    <col min="3" max="3" width="17.26953125" style="1" bestFit="1" customWidth="1"/>
    <col min="4" max="4" width="15.54296875" style="1" bestFit="1" customWidth="1"/>
    <col min="5" max="5" width="15.26953125" style="1" customWidth="1"/>
    <col min="6" max="6" width="16" style="1" customWidth="1"/>
    <col min="7" max="7" width="16.1796875" style="1" customWidth="1"/>
    <col min="8" max="8" width="17.6328125" style="1" customWidth="1"/>
    <col min="9" max="9" width="13.7265625" style="1" customWidth="1"/>
    <col min="10" max="10" width="15.1796875" style="1" customWidth="1"/>
    <col min="11" max="11" width="14.7265625" style="1" customWidth="1"/>
    <col min="12" max="12" width="1.81640625" style="1" customWidth="1"/>
    <col min="13" max="13" width="14.81640625" style="1" customWidth="1"/>
    <col min="14" max="14" width="15.453125" style="1" customWidth="1"/>
    <col min="15" max="15" width="17.54296875" style="1" customWidth="1"/>
    <col min="16" max="16" width="14.7265625" style="1" customWidth="1"/>
    <col min="17" max="17" width="14.1796875" style="1" customWidth="1"/>
    <col min="18" max="18" width="19.453125" style="1" bestFit="1" customWidth="1"/>
    <col min="19" max="19" width="18.81640625" style="1" customWidth="1"/>
    <col min="20" max="20" width="15" style="1" customWidth="1"/>
    <col min="21" max="21" width="15.1796875" style="1" bestFit="1" customWidth="1"/>
    <col min="22" max="22" width="14.54296875" style="1" customWidth="1"/>
    <col min="23" max="23" width="17.7265625" style="1" bestFit="1" customWidth="1"/>
    <col min="24" max="25" width="9.1796875" style="1"/>
    <col min="26" max="26" width="14.81640625" style="1" bestFit="1" customWidth="1"/>
    <col min="27" max="27" width="12.26953125" style="1" bestFit="1" customWidth="1"/>
    <col min="28" max="28" width="14" style="1" bestFit="1" customWidth="1"/>
    <col min="29" max="29" width="13.81640625" style="1" bestFit="1" customWidth="1"/>
    <col min="30" max="16384" width="9.1796875" style="1"/>
  </cols>
  <sheetData>
    <row r="1" spans="1:26" x14ac:dyDescent="0.25">
      <c r="B1" s="231"/>
      <c r="C1" s="231"/>
      <c r="D1" s="231"/>
      <c r="E1" s="231"/>
      <c r="F1" s="231" t="s">
        <v>128</v>
      </c>
      <c r="G1" s="231"/>
      <c r="H1" s="231"/>
      <c r="I1" s="231"/>
      <c r="J1" s="231"/>
      <c r="K1" s="231"/>
      <c r="N1" s="285"/>
      <c r="O1" s="285"/>
      <c r="P1" s="285"/>
      <c r="Q1" s="285"/>
      <c r="R1" s="285" t="s">
        <v>141</v>
      </c>
      <c r="S1" s="285"/>
      <c r="T1" s="285"/>
      <c r="U1" s="285"/>
      <c r="V1" s="285"/>
      <c r="W1" s="285"/>
      <c r="Z1" s="188"/>
    </row>
    <row r="2" spans="1:26" x14ac:dyDescent="0.25">
      <c r="B2" s="68"/>
    </row>
    <row r="3" spans="1:26" x14ac:dyDescent="0.25">
      <c r="A3" s="231"/>
      <c r="B3" s="231"/>
      <c r="C3" s="231"/>
      <c r="D3" s="231"/>
      <c r="E3" s="231" t="s">
        <v>238</v>
      </c>
      <c r="F3" s="231"/>
      <c r="G3" s="231"/>
      <c r="H3" s="231"/>
      <c r="I3" s="231"/>
      <c r="J3" s="231"/>
      <c r="K3" s="231"/>
      <c r="L3" s="2"/>
      <c r="M3" s="231"/>
      <c r="N3" s="231"/>
      <c r="O3" s="231"/>
      <c r="P3" s="231"/>
      <c r="Q3" s="286" t="s">
        <v>239</v>
      </c>
      <c r="R3" s="231"/>
      <c r="S3" s="231"/>
      <c r="T3" s="231"/>
      <c r="U3" s="231"/>
      <c r="V3" s="231"/>
      <c r="W3" s="231"/>
    </row>
    <row r="4" spans="1:26" ht="13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6" ht="13" customHeight="1" thickTop="1" x14ac:dyDescent="0.25">
      <c r="A5" s="2"/>
      <c r="B5" s="2"/>
      <c r="C5" s="2"/>
      <c r="D5" s="2"/>
      <c r="E5" s="2"/>
      <c r="F5" s="2"/>
      <c r="G5" s="2"/>
      <c r="H5" s="2"/>
      <c r="I5" s="2"/>
      <c r="J5" s="177"/>
      <c r="K5" s="177"/>
      <c r="L5" s="177"/>
      <c r="M5" s="2"/>
      <c r="N5" s="177"/>
      <c r="O5" s="177"/>
      <c r="P5" s="177"/>
      <c r="Q5" s="177"/>
      <c r="R5" s="236"/>
      <c r="S5" s="236"/>
      <c r="T5" s="238"/>
      <c r="U5" s="239"/>
      <c r="V5" s="239"/>
      <c r="W5" s="232"/>
    </row>
    <row r="6" spans="1:26" s="175" customFormat="1" x14ac:dyDescent="0.25">
      <c r="A6" s="4"/>
      <c r="D6" s="235"/>
      <c r="E6" s="235"/>
      <c r="F6" s="235"/>
      <c r="G6" s="235" t="s">
        <v>126</v>
      </c>
      <c r="H6" s="235"/>
      <c r="I6" s="235"/>
      <c r="J6" s="235"/>
      <c r="K6" s="235"/>
      <c r="L6" s="177"/>
      <c r="M6" s="71"/>
      <c r="N6" s="235"/>
      <c r="O6" s="235" t="s">
        <v>259</v>
      </c>
      <c r="P6" s="235"/>
      <c r="Q6" s="235"/>
      <c r="R6" s="237"/>
      <c r="S6" s="237"/>
      <c r="T6" s="240"/>
      <c r="U6" s="240"/>
      <c r="V6" s="240"/>
      <c r="W6" s="233"/>
    </row>
    <row r="7" spans="1:26" s="175" customFormat="1" x14ac:dyDescent="0.25">
      <c r="A7" s="5" t="s">
        <v>37</v>
      </c>
      <c r="B7" s="177" t="s">
        <v>120</v>
      </c>
      <c r="C7" s="177" t="s">
        <v>121</v>
      </c>
      <c r="G7" s="177"/>
      <c r="H7" s="177"/>
      <c r="I7" s="177"/>
      <c r="J7" s="177" t="s">
        <v>64</v>
      </c>
      <c r="K7" s="177"/>
      <c r="L7" s="177"/>
      <c r="M7" s="4" t="s">
        <v>37</v>
      </c>
      <c r="N7" s="177"/>
      <c r="O7" s="177"/>
      <c r="P7" s="177"/>
      <c r="Q7" s="49" t="s">
        <v>125</v>
      </c>
      <c r="R7" s="237"/>
      <c r="S7" s="237"/>
      <c r="T7" s="240"/>
      <c r="U7" s="240"/>
      <c r="V7" s="240"/>
      <c r="W7" s="233" t="s">
        <v>257</v>
      </c>
      <c r="Z7" s="1"/>
    </row>
    <row r="8" spans="1:26" s="175" customFormat="1" ht="22" customHeight="1" x14ac:dyDescent="0.25">
      <c r="A8" s="5" t="s">
        <v>38</v>
      </c>
      <c r="B8" s="49" t="s">
        <v>190</v>
      </c>
      <c r="C8" s="49" t="s">
        <v>122</v>
      </c>
      <c r="D8" s="177"/>
      <c r="E8" s="177" t="s">
        <v>123</v>
      </c>
      <c r="F8" s="177"/>
      <c r="G8" s="177" t="s">
        <v>63</v>
      </c>
      <c r="H8" s="177" t="s">
        <v>285</v>
      </c>
      <c r="I8" s="177" t="s">
        <v>66</v>
      </c>
      <c r="J8" s="177" t="s">
        <v>109</v>
      </c>
      <c r="K8" s="177" t="s">
        <v>76</v>
      </c>
      <c r="L8" s="177"/>
      <c r="M8" s="4" t="s">
        <v>38</v>
      </c>
      <c r="N8" s="177" t="s">
        <v>78</v>
      </c>
      <c r="O8" s="251" t="s">
        <v>84</v>
      </c>
      <c r="P8" s="177" t="s">
        <v>85</v>
      </c>
      <c r="Q8" s="177" t="s">
        <v>115</v>
      </c>
      <c r="R8" s="278" t="s">
        <v>260</v>
      </c>
      <c r="S8" s="237" t="s">
        <v>284</v>
      </c>
      <c r="T8" s="241"/>
      <c r="U8" s="241" t="s">
        <v>124</v>
      </c>
      <c r="V8" s="241"/>
      <c r="W8" s="246" t="s">
        <v>258</v>
      </c>
    </row>
    <row r="9" spans="1:26" s="175" customFormat="1" ht="13" thickBot="1" x14ac:dyDescent="0.3">
      <c r="A9" s="6" t="s">
        <v>39</v>
      </c>
      <c r="B9" s="176" t="s">
        <v>187</v>
      </c>
      <c r="C9" s="176" t="s">
        <v>107</v>
      </c>
      <c r="D9" s="176" t="s">
        <v>12</v>
      </c>
      <c r="E9" s="176" t="s">
        <v>12</v>
      </c>
      <c r="F9" s="50" t="s">
        <v>108</v>
      </c>
      <c r="G9" s="176" t="s">
        <v>38</v>
      </c>
      <c r="H9" s="176" t="s">
        <v>4</v>
      </c>
      <c r="I9" s="176" t="s">
        <v>4</v>
      </c>
      <c r="J9" s="176" t="s">
        <v>110</v>
      </c>
      <c r="K9" s="176" t="s">
        <v>77</v>
      </c>
      <c r="L9" s="177"/>
      <c r="M9" s="7" t="s">
        <v>39</v>
      </c>
      <c r="N9" s="176" t="s">
        <v>77</v>
      </c>
      <c r="O9" s="59" t="s">
        <v>8</v>
      </c>
      <c r="P9" s="176" t="s">
        <v>4</v>
      </c>
      <c r="Q9" s="176" t="s">
        <v>114</v>
      </c>
      <c r="R9" s="256" t="s">
        <v>281</v>
      </c>
      <c r="S9" s="234" t="s">
        <v>107</v>
      </c>
      <c r="T9" s="176" t="s">
        <v>103</v>
      </c>
      <c r="U9" s="176" t="s">
        <v>98</v>
      </c>
      <c r="V9" s="176" t="s">
        <v>7</v>
      </c>
      <c r="W9" s="234"/>
    </row>
    <row r="10" spans="1:26" s="187" customFormat="1" x14ac:dyDescent="0.25">
      <c r="A10" s="4" t="s">
        <v>13</v>
      </c>
      <c r="B10" s="61">
        <f>SUM(B12:B39)</f>
        <v>15715410108.34</v>
      </c>
      <c r="C10" s="125">
        <f>SUM(C12:C39)</f>
        <v>13454414544.290001</v>
      </c>
      <c r="D10" s="125">
        <f>SUM(D12:D39)</f>
        <v>372825090.89000005</v>
      </c>
      <c r="E10" s="125">
        <f t="shared" ref="E10:K10" si="0">SUM(E12:E39)</f>
        <v>843234012.51999998</v>
      </c>
      <c r="F10" s="125">
        <f t="shared" si="0"/>
        <v>5509387880.7199993</v>
      </c>
      <c r="G10" s="125">
        <f t="shared" si="0"/>
        <v>1794988420.26</v>
      </c>
      <c r="H10" s="125">
        <f t="shared" si="0"/>
        <v>109454491.01000004</v>
      </c>
      <c r="I10" s="125">
        <f t="shared" si="0"/>
        <v>76236319.879999995</v>
      </c>
      <c r="J10" s="125">
        <f t="shared" si="0"/>
        <v>650030783</v>
      </c>
      <c r="K10" s="125">
        <f t="shared" si="0"/>
        <v>817480886.19000006</v>
      </c>
      <c r="L10" s="125"/>
      <c r="M10" s="63" t="s">
        <v>13</v>
      </c>
      <c r="N10" s="125">
        <f t="shared" ref="N10:W10" si="1">SUM(N12:N39)</f>
        <v>290910579.01000005</v>
      </c>
      <c r="O10" s="125">
        <f t="shared" si="1"/>
        <v>2903646953.2500005</v>
      </c>
      <c r="P10" s="125">
        <f t="shared" si="1"/>
        <v>19046600.820000004</v>
      </c>
      <c r="Q10" s="125">
        <f t="shared" si="1"/>
        <v>67172526.74000001</v>
      </c>
      <c r="R10" s="125">
        <f t="shared" si="1"/>
        <v>376064841.25000006</v>
      </c>
      <c r="S10" s="125">
        <f t="shared" si="1"/>
        <v>1558334971.1900001</v>
      </c>
      <c r="T10" s="125">
        <f t="shared" si="1"/>
        <v>192063626.60999998</v>
      </c>
      <c r="U10" s="125">
        <f t="shared" si="1"/>
        <v>484718716.20000005</v>
      </c>
      <c r="V10" s="125">
        <f t="shared" si="1"/>
        <v>134532125</v>
      </c>
      <c r="W10" s="125">
        <f t="shared" si="1"/>
        <v>106046894.52</v>
      </c>
      <c r="X10" s="202"/>
    </row>
    <row r="11" spans="1:26" x14ac:dyDescent="0.25">
      <c r="A11" s="4"/>
      <c r="B11" s="4"/>
      <c r="C11" s="4"/>
      <c r="D11" s="33"/>
      <c r="E11" s="33"/>
      <c r="F11" s="33"/>
      <c r="G11" s="33"/>
      <c r="H11" s="33"/>
      <c r="I11" s="33"/>
      <c r="J11" s="33"/>
      <c r="K11" s="33"/>
      <c r="L11" s="33"/>
      <c r="M11" s="32"/>
      <c r="N11" s="24"/>
      <c r="O11" s="24"/>
      <c r="P11" s="24"/>
      <c r="Q11" s="24"/>
      <c r="R11" s="24"/>
      <c r="S11" s="24"/>
      <c r="T11" s="24"/>
      <c r="U11" s="24"/>
      <c r="V11" s="24"/>
      <c r="W11" s="97"/>
      <c r="X11" s="24"/>
    </row>
    <row r="12" spans="1:26" x14ac:dyDescent="0.25">
      <c r="A12" s="4" t="s">
        <v>14</v>
      </c>
      <c r="B12" s="4">
        <f>+C12+R12+S12+T12+V12</f>
        <v>128448853.74999999</v>
      </c>
      <c r="C12" s="4">
        <f>SUM(D12:Q12)</f>
        <v>121371996.01999998</v>
      </c>
      <c r="D12" s="33">
        <v>2268866.0700000008</v>
      </c>
      <c r="E12" s="33">
        <v>6927658.620000001</v>
      </c>
      <c r="F12" s="33">
        <v>49416103.279999994</v>
      </c>
      <c r="G12" s="33">
        <v>18936142.380000003</v>
      </c>
      <c r="H12" s="33">
        <v>575133.21000000008</v>
      </c>
      <c r="I12" s="33">
        <v>1002026.72</v>
      </c>
      <c r="J12" s="33">
        <v>5783854.3700000001</v>
      </c>
      <c r="K12" s="33">
        <v>7911984.5499999998</v>
      </c>
      <c r="L12" s="95"/>
      <c r="M12" s="32" t="s">
        <v>14</v>
      </c>
      <c r="N12" s="24">
        <v>1695773.01</v>
      </c>
      <c r="O12" s="24">
        <v>26138737.789999992</v>
      </c>
      <c r="P12" s="24">
        <v>508292.30000000005</v>
      </c>
      <c r="Q12" s="24">
        <v>207423.71999999997</v>
      </c>
      <c r="R12" s="33">
        <v>4909092.6499999994</v>
      </c>
      <c r="S12" s="33">
        <v>1725367.0799999998</v>
      </c>
      <c r="T12" s="33">
        <v>442398</v>
      </c>
      <c r="U12" s="33">
        <v>1059307</v>
      </c>
      <c r="V12" s="24">
        <v>0</v>
      </c>
      <c r="W12" s="70">
        <v>2178652.2400000002</v>
      </c>
      <c r="X12" s="24"/>
    </row>
    <row r="13" spans="1:26" x14ac:dyDescent="0.25">
      <c r="A13" s="4" t="s">
        <v>15</v>
      </c>
      <c r="B13" s="4">
        <f t="shared" ref="B13:B39" si="2">+C13+R13+S13+T13+V13</f>
        <v>1437623231.5399997</v>
      </c>
      <c r="C13" s="4">
        <f t="shared" ref="C13:C39" si="3">SUM(D13:Q13)</f>
        <v>1190195207.5399997</v>
      </c>
      <c r="D13" s="33">
        <v>37138059.589999996</v>
      </c>
      <c r="E13" s="33">
        <v>71777401.609999985</v>
      </c>
      <c r="F13" s="33">
        <v>507520542.4199999</v>
      </c>
      <c r="G13" s="33">
        <v>148011810.24000001</v>
      </c>
      <c r="H13" s="33">
        <v>9784463.9800000004</v>
      </c>
      <c r="I13" s="33">
        <v>163803.32</v>
      </c>
      <c r="J13" s="33">
        <v>57016082.189999998</v>
      </c>
      <c r="K13" s="33">
        <v>89524603.299999982</v>
      </c>
      <c r="L13" s="110"/>
      <c r="M13" s="4" t="s">
        <v>15</v>
      </c>
      <c r="N13" s="24">
        <v>22072401.170000002</v>
      </c>
      <c r="O13" s="24">
        <v>241700732.79000005</v>
      </c>
      <c r="P13" s="24">
        <v>503640.35</v>
      </c>
      <c r="Q13" s="24">
        <v>4981666.58</v>
      </c>
      <c r="R13" s="33">
        <v>31451934</v>
      </c>
      <c r="S13" s="33">
        <v>182877509</v>
      </c>
      <c r="T13" s="33">
        <v>33098581</v>
      </c>
      <c r="U13" s="33">
        <v>48516898</v>
      </c>
      <c r="V13" s="24">
        <v>0</v>
      </c>
      <c r="W13" s="70">
        <v>10460999</v>
      </c>
    </row>
    <row r="14" spans="1:26" x14ac:dyDescent="0.25">
      <c r="A14" s="2" t="s">
        <v>16</v>
      </c>
      <c r="B14" s="4">
        <f t="shared" si="2"/>
        <v>1585424106.7</v>
      </c>
      <c r="C14" s="4">
        <f t="shared" si="3"/>
        <v>1232493510.1900001</v>
      </c>
      <c r="D14" s="33">
        <v>51004199.979999989</v>
      </c>
      <c r="E14" s="33">
        <v>85499623.810000047</v>
      </c>
      <c r="F14" s="33">
        <v>489700077</v>
      </c>
      <c r="G14" s="33">
        <v>186267278.89999998</v>
      </c>
      <c r="H14" s="33">
        <v>17339745.050000001</v>
      </c>
      <c r="I14" s="33">
        <v>1214432.0200000003</v>
      </c>
      <c r="J14" s="33">
        <v>41647728.710000008</v>
      </c>
      <c r="K14" s="33">
        <v>61701788.679999992</v>
      </c>
      <c r="L14" s="110"/>
      <c r="M14" s="2" t="s">
        <v>16</v>
      </c>
      <c r="N14" s="24">
        <v>24550993.469999999</v>
      </c>
      <c r="O14" s="24">
        <v>241484108.56000012</v>
      </c>
      <c r="P14" s="24">
        <v>0</v>
      </c>
      <c r="Q14" s="24">
        <v>32083534.009999998</v>
      </c>
      <c r="R14" s="33">
        <v>48199522.759999998</v>
      </c>
      <c r="S14" s="33">
        <v>300633914.75</v>
      </c>
      <c r="T14" s="33">
        <v>4097159</v>
      </c>
      <c r="U14" s="33">
        <v>13789297.85</v>
      </c>
      <c r="V14" s="24">
        <v>0</v>
      </c>
      <c r="W14" s="70">
        <v>2614704.54</v>
      </c>
    </row>
    <row r="15" spans="1:26" x14ac:dyDescent="0.25">
      <c r="A15" s="2" t="s">
        <v>17</v>
      </c>
      <c r="B15" s="4">
        <f t="shared" si="2"/>
        <v>1858449003.52</v>
      </c>
      <c r="C15" s="4">
        <f t="shared" si="3"/>
        <v>1668074798.52</v>
      </c>
      <c r="D15" s="33">
        <v>60512925.319999978</v>
      </c>
      <c r="E15" s="33">
        <v>103951250.37</v>
      </c>
      <c r="F15" s="33">
        <v>681711519.33000016</v>
      </c>
      <c r="G15" s="33">
        <v>238208862.09999999</v>
      </c>
      <c r="H15" s="33">
        <v>15162564.5</v>
      </c>
      <c r="I15" s="33">
        <v>17757727.050000004</v>
      </c>
      <c r="J15" s="33">
        <v>73209916.469999999</v>
      </c>
      <c r="K15" s="33">
        <v>105043670.48999999</v>
      </c>
      <c r="L15" s="110"/>
      <c r="M15" s="2" t="s">
        <v>17</v>
      </c>
      <c r="N15" s="24">
        <v>41710272.399999999</v>
      </c>
      <c r="O15" s="24">
        <v>325818241.07999974</v>
      </c>
      <c r="P15" s="24">
        <v>331895.16000000003</v>
      </c>
      <c r="Q15" s="24">
        <v>4655954.25</v>
      </c>
      <c r="R15" s="33">
        <v>43672151</v>
      </c>
      <c r="S15" s="33">
        <v>129179981</v>
      </c>
      <c r="T15" s="33">
        <v>17522073</v>
      </c>
      <c r="U15" s="33">
        <v>44065000</v>
      </c>
      <c r="V15" s="24">
        <v>0</v>
      </c>
      <c r="W15" s="70">
        <v>8226489</v>
      </c>
    </row>
    <row r="16" spans="1:26" x14ac:dyDescent="0.25">
      <c r="A16" s="2" t="s">
        <v>18</v>
      </c>
      <c r="B16" s="4">
        <f t="shared" si="2"/>
        <v>254058714.94999996</v>
      </c>
      <c r="C16" s="4">
        <f t="shared" si="3"/>
        <v>233736648.79999998</v>
      </c>
      <c r="D16" s="33">
        <v>6836896.4800000004</v>
      </c>
      <c r="E16" s="33">
        <v>11693021.520000001</v>
      </c>
      <c r="F16" s="33">
        <v>94328407.970000014</v>
      </c>
      <c r="G16" s="33">
        <v>28260692.699999999</v>
      </c>
      <c r="H16" s="33">
        <v>2282104.7600000007</v>
      </c>
      <c r="I16" s="33">
        <v>1656801.6900000002</v>
      </c>
      <c r="J16" s="33">
        <v>14857801.429999998</v>
      </c>
      <c r="K16" s="33">
        <v>15907847.449999999</v>
      </c>
      <c r="L16" s="99"/>
      <c r="M16" s="2" t="s">
        <v>18</v>
      </c>
      <c r="N16" s="24">
        <v>3196368.9299999997</v>
      </c>
      <c r="O16" s="24">
        <v>49275150.649999984</v>
      </c>
      <c r="P16" s="24">
        <v>1157779.4500000004</v>
      </c>
      <c r="Q16" s="24">
        <v>4283775.7699999996</v>
      </c>
      <c r="R16" s="33">
        <v>4654710.3899999997</v>
      </c>
      <c r="S16" s="33">
        <v>14226892.26</v>
      </c>
      <c r="T16" s="33">
        <v>1440463.5</v>
      </c>
      <c r="U16" s="33">
        <v>5922674.6200000001</v>
      </c>
      <c r="V16" s="24">
        <v>0</v>
      </c>
      <c r="W16" s="70">
        <v>3716825</v>
      </c>
    </row>
    <row r="17" spans="1:29" x14ac:dyDescent="0.25">
      <c r="A17" s="2"/>
      <c r="B17" s="4"/>
      <c r="C17" s="4"/>
      <c r="D17" s="2"/>
      <c r="E17" s="2"/>
      <c r="F17" s="33"/>
      <c r="G17" s="2"/>
      <c r="H17" s="2"/>
      <c r="I17" s="2"/>
      <c r="J17" s="2"/>
      <c r="K17" s="2"/>
      <c r="L17" s="99"/>
      <c r="M17" s="2"/>
      <c r="Q17" s="24"/>
      <c r="R17" s="33"/>
      <c r="S17" s="33"/>
      <c r="T17" s="33"/>
      <c r="U17" s="33"/>
      <c r="W17" s="70"/>
    </row>
    <row r="18" spans="1:29" x14ac:dyDescent="0.25">
      <c r="A18" s="2" t="s">
        <v>19</v>
      </c>
      <c r="B18" s="4">
        <f t="shared" si="2"/>
        <v>140975940.00000003</v>
      </c>
      <c r="C18" s="4">
        <f t="shared" si="3"/>
        <v>84232916.140000015</v>
      </c>
      <c r="D18" s="33">
        <v>2214733.8699999996</v>
      </c>
      <c r="E18" s="33">
        <v>5890399.5099999998</v>
      </c>
      <c r="F18" s="33">
        <v>37792317.93</v>
      </c>
      <c r="G18" s="33">
        <v>8028211.7800000021</v>
      </c>
      <c r="H18" s="33">
        <v>674229.84</v>
      </c>
      <c r="I18" s="33">
        <v>924215.17</v>
      </c>
      <c r="J18" s="33">
        <v>4479075.6399999997</v>
      </c>
      <c r="K18" s="33">
        <v>5062884.78</v>
      </c>
      <c r="L18" s="99"/>
      <c r="M18" s="2" t="s">
        <v>19</v>
      </c>
      <c r="N18" s="24">
        <v>1160772.1800000002</v>
      </c>
      <c r="O18" s="24">
        <v>17133614.719999999</v>
      </c>
      <c r="P18" s="24">
        <v>438854.88</v>
      </c>
      <c r="Q18" s="24">
        <v>433605.84</v>
      </c>
      <c r="R18" s="33">
        <v>3552447.3400000003</v>
      </c>
      <c r="S18" s="33">
        <v>52626951.5</v>
      </c>
      <c r="T18" s="33">
        <v>563625.02</v>
      </c>
      <c r="U18" s="33">
        <v>7931238</v>
      </c>
      <c r="V18" s="24">
        <v>0</v>
      </c>
      <c r="W18" s="70">
        <v>741433</v>
      </c>
    </row>
    <row r="19" spans="1:29" x14ac:dyDescent="0.25">
      <c r="A19" s="2" t="s">
        <v>20</v>
      </c>
      <c r="B19" s="4">
        <f t="shared" si="2"/>
        <v>372274740.60000008</v>
      </c>
      <c r="C19" s="4">
        <f t="shared" si="3"/>
        <v>349143240.45000005</v>
      </c>
      <c r="D19" s="33">
        <v>5296332.3999999985</v>
      </c>
      <c r="E19" s="33">
        <v>24159967.869999994</v>
      </c>
      <c r="F19" s="33">
        <v>138289357.28000003</v>
      </c>
      <c r="G19" s="33">
        <v>44517758.379999995</v>
      </c>
      <c r="H19" s="33">
        <v>1799273.5</v>
      </c>
      <c r="I19" s="33">
        <v>4024685.1400000006</v>
      </c>
      <c r="J19" s="33">
        <v>21850729.150000002</v>
      </c>
      <c r="K19" s="33">
        <v>22528839.090000004</v>
      </c>
      <c r="L19" s="99"/>
      <c r="M19" s="2" t="s">
        <v>20</v>
      </c>
      <c r="N19" s="24">
        <v>6843092.9100000001</v>
      </c>
      <c r="O19" s="24">
        <v>78810286.300000027</v>
      </c>
      <c r="P19" s="24">
        <v>263971.37</v>
      </c>
      <c r="Q19" s="24">
        <v>758947.06</v>
      </c>
      <c r="R19" s="33">
        <v>6961201.79</v>
      </c>
      <c r="S19" s="33">
        <v>13121398.939999999</v>
      </c>
      <c r="T19" s="33">
        <v>3048899.42</v>
      </c>
      <c r="U19" s="33">
        <v>6925570.1399999997</v>
      </c>
      <c r="V19" s="24">
        <v>0</v>
      </c>
      <c r="W19" s="70">
        <v>3357114.86</v>
      </c>
    </row>
    <row r="20" spans="1:29" x14ac:dyDescent="0.25">
      <c r="A20" s="2" t="s">
        <v>21</v>
      </c>
      <c r="B20" s="4">
        <f t="shared" si="2"/>
        <v>230346418.78000006</v>
      </c>
      <c r="C20" s="4">
        <f t="shared" si="3"/>
        <v>211368039.88000005</v>
      </c>
      <c r="D20" s="33">
        <v>5886830.1900000004</v>
      </c>
      <c r="E20" s="33">
        <v>14657585.119999999</v>
      </c>
      <c r="F20" s="33">
        <v>87352148.090000018</v>
      </c>
      <c r="G20" s="33">
        <v>30771185.379999995</v>
      </c>
      <c r="H20" s="33">
        <v>1750915.2000000002</v>
      </c>
      <c r="I20" s="33">
        <v>1810039.15</v>
      </c>
      <c r="J20" s="33">
        <v>10888794.16</v>
      </c>
      <c r="K20" s="33">
        <v>11273036.880000001</v>
      </c>
      <c r="L20" s="99"/>
      <c r="M20" s="2" t="s">
        <v>21</v>
      </c>
      <c r="N20" s="24">
        <v>4032850.08</v>
      </c>
      <c r="O20" s="24">
        <v>41998539.760000005</v>
      </c>
      <c r="P20" s="24">
        <v>266205.68</v>
      </c>
      <c r="Q20" s="24">
        <v>679910.19</v>
      </c>
      <c r="R20" s="33">
        <v>6432689.0899999999</v>
      </c>
      <c r="S20" s="33">
        <v>10147718.810000001</v>
      </c>
      <c r="T20" s="33">
        <v>2397971</v>
      </c>
      <c r="U20" s="33">
        <v>5886669</v>
      </c>
      <c r="V20" s="24">
        <v>0</v>
      </c>
      <c r="W20" s="70">
        <v>1592600</v>
      </c>
    </row>
    <row r="21" spans="1:29" x14ac:dyDescent="0.25">
      <c r="A21" s="2" t="s">
        <v>22</v>
      </c>
      <c r="B21" s="4">
        <f t="shared" si="2"/>
        <v>463665259.21000016</v>
      </c>
      <c r="C21" s="4">
        <f t="shared" si="3"/>
        <v>400431956.77000016</v>
      </c>
      <c r="D21" s="33">
        <v>14349343.159999998</v>
      </c>
      <c r="E21" s="33">
        <v>24910624.869999997</v>
      </c>
      <c r="F21" s="33">
        <v>158477849.52000016</v>
      </c>
      <c r="G21" s="33">
        <v>43529448.399999999</v>
      </c>
      <c r="H21" s="33">
        <v>3849270.16</v>
      </c>
      <c r="I21" s="33">
        <v>3510068.67</v>
      </c>
      <c r="J21" s="33">
        <v>30099936.189999998</v>
      </c>
      <c r="K21" s="33">
        <v>33041879.720000003</v>
      </c>
      <c r="L21" s="99"/>
      <c r="M21" s="2" t="s">
        <v>22</v>
      </c>
      <c r="N21" s="24">
        <v>8548871.6099999994</v>
      </c>
      <c r="O21" s="24">
        <v>73749010.469999954</v>
      </c>
      <c r="P21" s="24">
        <v>1818552.1200000003</v>
      </c>
      <c r="Q21" s="24">
        <v>4547101.88</v>
      </c>
      <c r="R21" s="33">
        <v>12728169.549999999</v>
      </c>
      <c r="S21" s="33">
        <v>45877771.890000001</v>
      </c>
      <c r="T21" s="33">
        <v>4627361</v>
      </c>
      <c r="U21" s="33">
        <v>11133388</v>
      </c>
      <c r="V21" s="24">
        <v>0</v>
      </c>
      <c r="W21" s="70">
        <v>4840337</v>
      </c>
    </row>
    <row r="22" spans="1:29" x14ac:dyDescent="0.25">
      <c r="A22" s="2" t="s">
        <v>23</v>
      </c>
      <c r="B22" s="4">
        <f t="shared" si="2"/>
        <v>82149663.699999988</v>
      </c>
      <c r="C22" s="4">
        <f t="shared" si="3"/>
        <v>73647394.699999988</v>
      </c>
      <c r="D22" s="33">
        <v>1808558.0499999998</v>
      </c>
      <c r="E22" s="33">
        <v>5646062.6699999999</v>
      </c>
      <c r="F22" s="33">
        <v>31465568.25</v>
      </c>
      <c r="G22" s="33">
        <v>6944135.4499999993</v>
      </c>
      <c r="H22" s="33">
        <v>1284922.49</v>
      </c>
      <c r="I22" s="33">
        <v>734543</v>
      </c>
      <c r="J22" s="33">
        <v>3674397.8299999996</v>
      </c>
      <c r="K22" s="33">
        <v>4125475.48</v>
      </c>
      <c r="L22" s="99"/>
      <c r="M22" s="2" t="s">
        <v>23</v>
      </c>
      <c r="N22" s="24">
        <v>1945059.65</v>
      </c>
      <c r="O22" s="24">
        <v>15947444.190000003</v>
      </c>
      <c r="P22" s="24">
        <v>14964.57</v>
      </c>
      <c r="Q22" s="24">
        <v>56263.07</v>
      </c>
      <c r="R22" s="33">
        <v>3076673</v>
      </c>
      <c r="S22" s="33">
        <v>5425596</v>
      </c>
      <c r="T22" s="33">
        <v>0</v>
      </c>
      <c r="U22" s="33">
        <v>0</v>
      </c>
      <c r="V22" s="24">
        <v>0</v>
      </c>
      <c r="W22" s="70">
        <v>888453</v>
      </c>
    </row>
    <row r="23" spans="1:29" x14ac:dyDescent="0.25">
      <c r="A23" s="2"/>
      <c r="B23" s="4"/>
      <c r="C23" s="4"/>
      <c r="D23" s="2"/>
      <c r="E23" s="2"/>
      <c r="F23" s="33"/>
      <c r="G23" s="2"/>
      <c r="H23" s="2"/>
      <c r="I23" s="2"/>
      <c r="J23" s="2"/>
      <c r="K23" s="2"/>
      <c r="L23" s="99"/>
      <c r="M23" s="2"/>
      <c r="Q23" s="24"/>
      <c r="R23" s="33"/>
      <c r="S23" s="33"/>
      <c r="T23" s="33"/>
      <c r="U23" s="33"/>
      <c r="W23" s="70"/>
    </row>
    <row r="24" spans="1:29" x14ac:dyDescent="0.25">
      <c r="A24" s="2" t="s">
        <v>24</v>
      </c>
      <c r="B24" s="4">
        <f t="shared" si="2"/>
        <v>677770507.71000004</v>
      </c>
      <c r="C24" s="4">
        <f t="shared" si="3"/>
        <v>571448017.99000001</v>
      </c>
      <c r="D24" s="33">
        <v>11771862.08</v>
      </c>
      <c r="E24" s="33">
        <v>37021126.209999993</v>
      </c>
      <c r="F24" s="33">
        <v>243463664.04000008</v>
      </c>
      <c r="G24" s="33">
        <v>66532584.079999991</v>
      </c>
      <c r="H24" s="33">
        <v>2129102.79</v>
      </c>
      <c r="I24" s="33">
        <v>376019.29</v>
      </c>
      <c r="J24" s="33">
        <v>22575768.209999993</v>
      </c>
      <c r="K24" s="33">
        <v>36557196.899999991</v>
      </c>
      <c r="L24" s="99"/>
      <c r="M24" s="2" t="s">
        <v>24</v>
      </c>
      <c r="N24" s="24">
        <v>13232258.02</v>
      </c>
      <c r="O24" s="24">
        <v>135457759.43000007</v>
      </c>
      <c r="P24" s="24">
        <v>695486.01</v>
      </c>
      <c r="Q24" s="24">
        <v>1635190.9300000004</v>
      </c>
      <c r="R24" s="33">
        <v>11735555.720000001</v>
      </c>
      <c r="S24" s="33">
        <v>84268229</v>
      </c>
      <c r="T24" s="33">
        <v>10318705</v>
      </c>
      <c r="U24" s="33">
        <v>78012275</v>
      </c>
      <c r="V24" s="24">
        <v>0</v>
      </c>
      <c r="W24" s="70">
        <v>6796800</v>
      </c>
    </row>
    <row r="25" spans="1:29" x14ac:dyDescent="0.25">
      <c r="A25" s="2" t="s">
        <v>25</v>
      </c>
      <c r="B25" s="4">
        <f t="shared" si="2"/>
        <v>60631037.490000002</v>
      </c>
      <c r="C25" s="4">
        <f t="shared" si="3"/>
        <v>55660601.790000007</v>
      </c>
      <c r="D25" s="33">
        <v>1776655.95</v>
      </c>
      <c r="E25" s="33">
        <v>2762126.1900000004</v>
      </c>
      <c r="F25" s="33">
        <v>21308767.599999998</v>
      </c>
      <c r="G25" s="33">
        <v>4703369.3699999992</v>
      </c>
      <c r="H25" s="33">
        <v>672525.89</v>
      </c>
      <c r="I25" s="33">
        <v>665186.73</v>
      </c>
      <c r="J25" s="33">
        <v>4078412.13</v>
      </c>
      <c r="K25" s="33">
        <v>4904986.7300000004</v>
      </c>
      <c r="L25" s="99"/>
      <c r="M25" s="2" t="s">
        <v>25</v>
      </c>
      <c r="N25" s="24">
        <v>1009085.3200000001</v>
      </c>
      <c r="O25" s="24">
        <v>13194843.150000002</v>
      </c>
      <c r="P25" s="24">
        <v>246035.62999999998</v>
      </c>
      <c r="Q25" s="24">
        <v>338607.1</v>
      </c>
      <c r="R25" s="33">
        <v>2978182.9400000004</v>
      </c>
      <c r="S25" s="33">
        <v>1992252.76</v>
      </c>
      <c r="T25" s="33">
        <v>0</v>
      </c>
      <c r="U25" s="33">
        <v>0</v>
      </c>
      <c r="V25" s="24">
        <v>0</v>
      </c>
      <c r="W25" s="70">
        <v>842491.64999999991</v>
      </c>
    </row>
    <row r="26" spans="1:29" x14ac:dyDescent="0.25">
      <c r="A26" s="2" t="s">
        <v>26</v>
      </c>
      <c r="B26" s="4">
        <f t="shared" si="2"/>
        <v>589278713.72000003</v>
      </c>
      <c r="C26" s="4">
        <f t="shared" si="3"/>
        <v>505779178.18999994</v>
      </c>
      <c r="D26" s="33">
        <v>11313041.860000001</v>
      </c>
      <c r="E26" s="33">
        <v>25765807.819999997</v>
      </c>
      <c r="F26" s="33">
        <v>185710920.26999995</v>
      </c>
      <c r="G26" s="33">
        <v>62448924.390000001</v>
      </c>
      <c r="H26" s="33">
        <v>2846016.71</v>
      </c>
      <c r="I26" s="33">
        <v>4225331.0199999996</v>
      </c>
      <c r="J26" s="33">
        <v>31190031.600000001</v>
      </c>
      <c r="K26" s="33">
        <v>26524989.960000001</v>
      </c>
      <c r="L26" s="99"/>
      <c r="M26" s="2" t="s">
        <v>26</v>
      </c>
      <c r="N26" s="24">
        <v>13069332.09</v>
      </c>
      <c r="O26" s="24">
        <v>141163264.97000006</v>
      </c>
      <c r="P26" s="24">
        <v>667576.50000000012</v>
      </c>
      <c r="Q26" s="24">
        <v>853940.99999999988</v>
      </c>
      <c r="R26" s="33">
        <v>16862632.5</v>
      </c>
      <c r="S26" s="33">
        <v>55278633.060000002</v>
      </c>
      <c r="T26" s="33">
        <v>11358269.970000001</v>
      </c>
      <c r="U26" s="33">
        <v>23344856.59</v>
      </c>
      <c r="V26" s="24">
        <v>0</v>
      </c>
      <c r="W26" s="70">
        <v>4037877</v>
      </c>
    </row>
    <row r="27" spans="1:29" s="24" customFormat="1" x14ac:dyDescent="0.25">
      <c r="A27" s="33" t="s">
        <v>27</v>
      </c>
      <c r="B27" s="4">
        <f t="shared" si="2"/>
        <v>1005331081.4399999</v>
      </c>
      <c r="C27" s="4">
        <f t="shared" si="3"/>
        <v>928221576.43999994</v>
      </c>
      <c r="D27" s="33">
        <v>13141985</v>
      </c>
      <c r="E27" s="33">
        <v>62369997.500000007</v>
      </c>
      <c r="F27" s="33">
        <v>384956920.13999993</v>
      </c>
      <c r="G27" s="33">
        <v>135899237.56999999</v>
      </c>
      <c r="H27" s="33">
        <v>4221793</v>
      </c>
      <c r="I27" s="33">
        <v>9086788</v>
      </c>
      <c r="J27" s="33">
        <v>41917814</v>
      </c>
      <c r="K27" s="33">
        <v>39596610</v>
      </c>
      <c r="L27" s="97"/>
      <c r="M27" s="33" t="s">
        <v>27</v>
      </c>
      <c r="N27" s="24">
        <v>25735443</v>
      </c>
      <c r="O27" s="24">
        <v>204534072.23000005</v>
      </c>
      <c r="P27" s="24">
        <v>5675594</v>
      </c>
      <c r="Q27" s="24">
        <v>1085322</v>
      </c>
      <c r="R27" s="33">
        <v>16576761</v>
      </c>
      <c r="S27" s="33">
        <v>42254446</v>
      </c>
      <c r="T27" s="33">
        <v>18278298</v>
      </c>
      <c r="U27" s="33">
        <v>28049897</v>
      </c>
      <c r="V27" s="24">
        <v>0</v>
      </c>
      <c r="W27" s="70">
        <v>9734530</v>
      </c>
      <c r="Y27" s="1"/>
      <c r="Z27" s="1"/>
      <c r="AC27" s="1"/>
    </row>
    <row r="28" spans="1:29" x14ac:dyDescent="0.25">
      <c r="A28" s="2" t="s">
        <v>28</v>
      </c>
      <c r="B28" s="4">
        <f t="shared" si="2"/>
        <v>34435163.879999995</v>
      </c>
      <c r="C28" s="4">
        <f t="shared" si="3"/>
        <v>29889020.34999999</v>
      </c>
      <c r="D28" s="33">
        <v>1218981.56</v>
      </c>
      <c r="E28" s="33">
        <v>1861864.4900000002</v>
      </c>
      <c r="F28" s="33">
        <v>11833613.339999996</v>
      </c>
      <c r="G28" s="33">
        <v>3369865.45</v>
      </c>
      <c r="H28" s="33">
        <v>498673.57999999996</v>
      </c>
      <c r="I28" s="33">
        <v>463484.88999999996</v>
      </c>
      <c r="J28" s="33">
        <v>1678838.6000000003</v>
      </c>
      <c r="K28" s="33">
        <v>1639730.2200000002</v>
      </c>
      <c r="L28" s="99"/>
      <c r="M28" s="2" t="s">
        <v>28</v>
      </c>
      <c r="N28" s="24">
        <v>567016.1100000001</v>
      </c>
      <c r="O28" s="24">
        <v>6505302.2699999977</v>
      </c>
      <c r="P28" s="24">
        <v>89328.109999999986</v>
      </c>
      <c r="Q28" s="24">
        <v>162321.72999999998</v>
      </c>
      <c r="R28" s="33">
        <v>1269983.53</v>
      </c>
      <c r="S28" s="33">
        <v>3276160</v>
      </c>
      <c r="T28" s="33">
        <v>0</v>
      </c>
      <c r="U28" s="33">
        <v>0</v>
      </c>
      <c r="V28" s="24">
        <v>0</v>
      </c>
      <c r="W28" s="70">
        <v>170483</v>
      </c>
    </row>
    <row r="29" spans="1:29" x14ac:dyDescent="0.25">
      <c r="A29" s="2"/>
      <c r="B29" s="4"/>
      <c r="C29" s="4"/>
      <c r="D29" s="2"/>
      <c r="E29" s="2"/>
      <c r="F29" s="33"/>
      <c r="G29" s="2"/>
      <c r="H29" s="2"/>
      <c r="I29" s="2"/>
      <c r="J29" s="2"/>
      <c r="K29" s="2"/>
      <c r="L29" s="99"/>
      <c r="M29" s="2"/>
      <c r="Q29" s="24"/>
      <c r="R29" s="33"/>
      <c r="S29" s="33"/>
      <c r="T29" s="33"/>
      <c r="U29" s="33"/>
      <c r="W29" s="70"/>
    </row>
    <row r="30" spans="1:29" x14ac:dyDescent="0.25">
      <c r="A30" s="2" t="s">
        <v>145</v>
      </c>
      <c r="B30" s="4">
        <f t="shared" si="2"/>
        <v>3232654569.3900003</v>
      </c>
      <c r="C30" s="4">
        <f t="shared" si="3"/>
        <v>2615943180.3900003</v>
      </c>
      <c r="D30" s="33">
        <v>61407370.169999994</v>
      </c>
      <c r="E30" s="33">
        <v>155105079.72999996</v>
      </c>
      <c r="F30" s="33">
        <v>1102138186.2</v>
      </c>
      <c r="G30" s="33">
        <v>364398628.33000004</v>
      </c>
      <c r="H30" s="33">
        <v>12274564.77</v>
      </c>
      <c r="I30" s="33">
        <v>721.92</v>
      </c>
      <c r="J30" s="33">
        <v>116236405.93000001</v>
      </c>
      <c r="K30" s="33">
        <v>148134977.40000001</v>
      </c>
      <c r="L30" s="99"/>
      <c r="M30" s="2" t="s">
        <v>145</v>
      </c>
      <c r="N30" s="24">
        <v>42851979.82</v>
      </c>
      <c r="O30" s="24">
        <v>610793763.16000009</v>
      </c>
      <c r="P30" s="24">
        <v>2601502.96</v>
      </c>
      <c r="Q30" s="24">
        <v>0</v>
      </c>
      <c r="R30" s="33">
        <v>59315895</v>
      </c>
      <c r="S30" s="33">
        <v>371724756</v>
      </c>
      <c r="T30" s="33">
        <v>51138613</v>
      </c>
      <c r="U30" s="33">
        <v>101186937</v>
      </c>
      <c r="V30" s="24">
        <v>134532125</v>
      </c>
      <c r="W30" s="70">
        <v>25599991</v>
      </c>
    </row>
    <row r="31" spans="1:29" x14ac:dyDescent="0.25">
      <c r="A31" s="2" t="s">
        <v>29</v>
      </c>
      <c r="B31" s="4">
        <f t="shared" si="2"/>
        <v>2279380731.9699998</v>
      </c>
      <c r="C31" s="4">
        <f t="shared" si="3"/>
        <v>2076115162.9799998</v>
      </c>
      <c r="D31" s="33">
        <v>60816186.940000027</v>
      </c>
      <c r="E31" s="33">
        <v>131545941.62000002</v>
      </c>
      <c r="F31" s="33">
        <v>823217891.43000019</v>
      </c>
      <c r="G31" s="33">
        <v>294990181.81</v>
      </c>
      <c r="H31" s="33">
        <v>22185066.830000006</v>
      </c>
      <c r="I31" s="33">
        <v>17873677.549999997</v>
      </c>
      <c r="J31" s="33">
        <v>110495828.07000001</v>
      </c>
      <c r="K31" s="33">
        <v>126734605.56999999</v>
      </c>
      <c r="L31" s="99"/>
      <c r="M31" s="2" t="s">
        <v>29</v>
      </c>
      <c r="N31" s="24">
        <v>52893911.080000006</v>
      </c>
      <c r="O31" s="24">
        <v>433067269.12999988</v>
      </c>
      <c r="P31" s="24">
        <v>2294602.9500000002</v>
      </c>
      <c r="Q31" s="24">
        <v>0</v>
      </c>
      <c r="R31" s="33">
        <v>67412400</v>
      </c>
      <c r="S31" s="33">
        <v>109998045.99000001</v>
      </c>
      <c r="T31" s="33">
        <v>25855123</v>
      </c>
      <c r="U31" s="33">
        <v>85441093</v>
      </c>
      <c r="V31" s="24">
        <v>0</v>
      </c>
      <c r="W31" s="70">
        <v>8920562</v>
      </c>
      <c r="Y31" s="24"/>
      <c r="Z31" s="24"/>
    </row>
    <row r="32" spans="1:29" x14ac:dyDescent="0.25">
      <c r="A32" s="2" t="s">
        <v>30</v>
      </c>
      <c r="B32" s="4">
        <f t="shared" si="2"/>
        <v>111392121.50000004</v>
      </c>
      <c r="C32" s="4">
        <f t="shared" si="3"/>
        <v>101172324.66000004</v>
      </c>
      <c r="D32" s="33">
        <v>2185983.31</v>
      </c>
      <c r="E32" s="33">
        <v>5267206.04</v>
      </c>
      <c r="F32" s="33">
        <v>42977199.680000015</v>
      </c>
      <c r="G32" s="33">
        <v>10886314.460000001</v>
      </c>
      <c r="H32" s="33">
        <v>600455.52</v>
      </c>
      <c r="I32" s="33">
        <v>911743.33000000007</v>
      </c>
      <c r="J32" s="33">
        <v>7540988.1300000008</v>
      </c>
      <c r="K32" s="33">
        <v>6492706.9800000004</v>
      </c>
      <c r="L32" s="99"/>
      <c r="M32" s="2" t="s">
        <v>30</v>
      </c>
      <c r="N32" s="24">
        <v>1908781.7700000003</v>
      </c>
      <c r="O32" s="24">
        <v>22125512.390000027</v>
      </c>
      <c r="P32" s="24">
        <v>275433.05</v>
      </c>
      <c r="Q32" s="24">
        <v>0</v>
      </c>
      <c r="R32" s="33">
        <v>2255993.92</v>
      </c>
      <c r="S32" s="33">
        <v>6072547.9199999999</v>
      </c>
      <c r="T32" s="33">
        <v>1891255</v>
      </c>
      <c r="U32" s="33">
        <v>5132022</v>
      </c>
      <c r="V32" s="24">
        <v>0</v>
      </c>
      <c r="W32" s="70">
        <v>1066319</v>
      </c>
      <c r="Y32" s="24"/>
      <c r="Z32" s="24"/>
    </row>
    <row r="33" spans="1:29" x14ac:dyDescent="0.25">
      <c r="A33" s="2" t="s">
        <v>31</v>
      </c>
      <c r="B33" s="4">
        <f t="shared" si="2"/>
        <v>261938749.98999998</v>
      </c>
      <c r="C33" s="4">
        <f t="shared" si="3"/>
        <v>237060094.69</v>
      </c>
      <c r="D33" s="33">
        <v>3997739.9800000004</v>
      </c>
      <c r="E33" s="33">
        <v>17454728.140000004</v>
      </c>
      <c r="F33" s="33">
        <v>95352828.289999977</v>
      </c>
      <c r="G33" s="33">
        <v>24431265.540000003</v>
      </c>
      <c r="H33" s="33">
        <v>1763965.4899999998</v>
      </c>
      <c r="I33" s="33">
        <v>2732484.94</v>
      </c>
      <c r="J33" s="33">
        <v>17553999.649999999</v>
      </c>
      <c r="K33" s="33">
        <v>17918744.119999997</v>
      </c>
      <c r="L33" s="99"/>
      <c r="M33" s="2" t="s">
        <v>31</v>
      </c>
      <c r="N33" s="24">
        <v>4465096.6399999997</v>
      </c>
      <c r="O33" s="24">
        <v>50012701.539999999</v>
      </c>
      <c r="P33" s="24">
        <v>459255.96000000014</v>
      </c>
      <c r="Q33" s="24">
        <v>917284.4</v>
      </c>
      <c r="R33" s="33">
        <v>6426135.0099999998</v>
      </c>
      <c r="S33" s="33">
        <v>17329774.289999999</v>
      </c>
      <c r="T33" s="33">
        <v>1122746</v>
      </c>
      <c r="U33" s="33">
        <v>4902025</v>
      </c>
      <c r="V33" s="24">
        <v>0</v>
      </c>
      <c r="W33" s="70">
        <v>2545646</v>
      </c>
    </row>
    <row r="34" spans="1:29" x14ac:dyDescent="0.25">
      <c r="A34" s="2" t="s">
        <v>32</v>
      </c>
      <c r="B34" s="4">
        <f t="shared" si="2"/>
        <v>60857068.009999998</v>
      </c>
      <c r="C34" s="4">
        <f t="shared" si="3"/>
        <v>50649140.859999999</v>
      </c>
      <c r="D34" s="33">
        <v>1587633.96</v>
      </c>
      <c r="E34" s="33">
        <v>4121794.9099999988</v>
      </c>
      <c r="F34" s="33">
        <v>19527349.629999992</v>
      </c>
      <c r="G34" s="33">
        <v>5153595.8200000012</v>
      </c>
      <c r="H34" s="33">
        <v>1240008.06</v>
      </c>
      <c r="I34" s="33">
        <v>546024.82000000007</v>
      </c>
      <c r="J34" s="33">
        <v>2858415.1700000009</v>
      </c>
      <c r="K34" s="33">
        <v>2822883.5599999996</v>
      </c>
      <c r="L34" s="99"/>
      <c r="M34" s="2" t="s">
        <v>32</v>
      </c>
      <c r="N34" s="24">
        <v>937285.17</v>
      </c>
      <c r="O34" s="24">
        <v>11119280.180000003</v>
      </c>
      <c r="P34" s="24">
        <v>228848.30000000002</v>
      </c>
      <c r="Q34" s="24">
        <v>506021.28</v>
      </c>
      <c r="R34" s="33">
        <v>2033113.3599999999</v>
      </c>
      <c r="S34" s="33">
        <v>8174813.79</v>
      </c>
      <c r="T34" s="33">
        <v>0</v>
      </c>
      <c r="U34" s="33">
        <v>0</v>
      </c>
      <c r="V34" s="24">
        <v>0</v>
      </c>
      <c r="W34" s="70">
        <v>402535</v>
      </c>
    </row>
    <row r="35" spans="1:29" x14ac:dyDescent="0.25">
      <c r="A35" s="2"/>
      <c r="B35" s="4"/>
      <c r="C35" s="4"/>
      <c r="D35" s="2"/>
      <c r="E35" s="2"/>
      <c r="F35" s="33"/>
      <c r="G35" s="2"/>
      <c r="H35" s="2"/>
      <c r="I35" s="2"/>
      <c r="J35" s="2"/>
      <c r="K35" s="2"/>
      <c r="L35" s="99"/>
      <c r="M35" s="2"/>
      <c r="Q35" s="24"/>
      <c r="R35" s="33"/>
      <c r="S35" s="33"/>
      <c r="T35" s="33"/>
      <c r="U35" s="33"/>
      <c r="W35" s="70"/>
    </row>
    <row r="36" spans="1:29" x14ac:dyDescent="0.25">
      <c r="A36" s="2" t="s">
        <v>33</v>
      </c>
      <c r="B36" s="4">
        <f t="shared" si="2"/>
        <v>91757977.49000001</v>
      </c>
      <c r="C36" s="4">
        <f t="shared" si="3"/>
        <v>61788509.900000006</v>
      </c>
      <c r="D36" s="33">
        <v>1326836.0399999998</v>
      </c>
      <c r="E36" s="33">
        <v>3939286.72</v>
      </c>
      <c r="F36" s="33">
        <v>27230826.25</v>
      </c>
      <c r="G36" s="33">
        <v>6086255.3800000008</v>
      </c>
      <c r="H36" s="33">
        <v>331497.12</v>
      </c>
      <c r="I36" s="33">
        <v>68420.75</v>
      </c>
      <c r="J36" s="33">
        <v>2744595.19</v>
      </c>
      <c r="K36" s="33">
        <v>4000517.1999999997</v>
      </c>
      <c r="L36" s="99"/>
      <c r="M36" s="2" t="s">
        <v>33</v>
      </c>
      <c r="N36" s="24">
        <v>1667530.9300000002</v>
      </c>
      <c r="O36" s="24">
        <v>14215527.360000005</v>
      </c>
      <c r="P36" s="24">
        <v>177216.96</v>
      </c>
      <c r="Q36" s="24">
        <v>0</v>
      </c>
      <c r="R36" s="33">
        <v>2204187.54</v>
      </c>
      <c r="S36" s="33">
        <v>27312776.349999998</v>
      </c>
      <c r="T36" s="33">
        <v>452503.7</v>
      </c>
      <c r="U36" s="33">
        <v>2180615</v>
      </c>
      <c r="V36" s="24">
        <v>0</v>
      </c>
      <c r="W36" s="70">
        <v>475250</v>
      </c>
    </row>
    <row r="37" spans="1:29" x14ac:dyDescent="0.25">
      <c r="A37" s="2" t="s">
        <v>34</v>
      </c>
      <c r="B37" s="4">
        <f t="shared" si="2"/>
        <v>356369784.41000015</v>
      </c>
      <c r="C37" s="4">
        <f t="shared" si="3"/>
        <v>313177068.31000012</v>
      </c>
      <c r="D37" s="33">
        <v>7530566.5800000001</v>
      </c>
      <c r="E37" s="33">
        <v>18970292.719999995</v>
      </c>
      <c r="F37" s="33">
        <v>130182824.98</v>
      </c>
      <c r="G37" s="33">
        <v>28609627.709999997</v>
      </c>
      <c r="H37" s="33">
        <v>2073708.9300000002</v>
      </c>
      <c r="I37" s="33">
        <v>3450300.6399999997</v>
      </c>
      <c r="J37" s="33">
        <v>11791849.810000001</v>
      </c>
      <c r="K37" s="33">
        <v>23503265.210000005</v>
      </c>
      <c r="L37" s="99"/>
      <c r="M37" s="2" t="s">
        <v>34</v>
      </c>
      <c r="N37" s="24">
        <v>10806952.18</v>
      </c>
      <c r="O37" s="24">
        <v>75023801.110000074</v>
      </c>
      <c r="P37" s="24">
        <v>131101.85</v>
      </c>
      <c r="Q37" s="24">
        <v>1102776.5900000001</v>
      </c>
      <c r="R37" s="33">
        <v>11270614.630000001</v>
      </c>
      <c r="S37" s="33">
        <v>30510239.470000003</v>
      </c>
      <c r="T37" s="33">
        <v>1411862</v>
      </c>
      <c r="U37" s="33">
        <v>3685423</v>
      </c>
      <c r="V37" s="24">
        <v>0</v>
      </c>
      <c r="W37" s="70">
        <v>3343405.23</v>
      </c>
    </row>
    <row r="38" spans="1:29" x14ac:dyDescent="0.25">
      <c r="A38" s="2" t="s">
        <v>35</v>
      </c>
      <c r="B38" s="4">
        <f t="shared" si="2"/>
        <v>246890206.72000003</v>
      </c>
      <c r="C38" s="4">
        <f t="shared" si="3"/>
        <v>223468436.36000004</v>
      </c>
      <c r="D38" s="33">
        <v>5586382.3300000001</v>
      </c>
      <c r="E38" s="33">
        <v>13922009.6</v>
      </c>
      <c r="F38" s="33">
        <v>94780896.90000008</v>
      </c>
      <c r="G38" s="33">
        <v>21056912.779999997</v>
      </c>
      <c r="H38" s="33">
        <v>3760777.1999999997</v>
      </c>
      <c r="I38" s="33">
        <v>2088267.89</v>
      </c>
      <c r="J38" s="33">
        <v>8694391.2200000025</v>
      </c>
      <c r="K38" s="33">
        <v>14424094.989999998</v>
      </c>
      <c r="L38" s="99"/>
      <c r="M38" s="2" t="s">
        <v>35</v>
      </c>
      <c r="N38" s="24">
        <v>4782219.71</v>
      </c>
      <c r="O38" s="24">
        <v>46539690.199999996</v>
      </c>
      <c r="P38" s="24">
        <v>167056.18</v>
      </c>
      <c r="Q38" s="24">
        <v>7665737.3599999985</v>
      </c>
      <c r="R38" s="33">
        <v>7597372.7299999995</v>
      </c>
      <c r="S38" s="33">
        <v>12826677.629999999</v>
      </c>
      <c r="T38" s="33">
        <v>2997720</v>
      </c>
      <c r="U38" s="33">
        <v>7553530</v>
      </c>
      <c r="V38" s="24">
        <v>0</v>
      </c>
      <c r="W38" s="70">
        <v>1686991</v>
      </c>
    </row>
    <row r="39" spans="1:29" x14ac:dyDescent="0.25">
      <c r="A39" s="9" t="s">
        <v>36</v>
      </c>
      <c r="B39" s="131">
        <f t="shared" si="2"/>
        <v>153306461.87000003</v>
      </c>
      <c r="C39" s="131">
        <f t="shared" si="3"/>
        <v>119346522.37000003</v>
      </c>
      <c r="D39" s="28">
        <v>1847120.02</v>
      </c>
      <c r="E39" s="28">
        <v>8013154.8600000013</v>
      </c>
      <c r="F39" s="28">
        <v>50652100.899999991</v>
      </c>
      <c r="G39" s="28">
        <v>12946131.860000001</v>
      </c>
      <c r="H39" s="28">
        <v>353712.43000000005</v>
      </c>
      <c r="I39" s="28">
        <v>949526.18</v>
      </c>
      <c r="J39" s="28">
        <v>7165129.1500000004</v>
      </c>
      <c r="K39" s="28">
        <v>8103566.9300000006</v>
      </c>
      <c r="L39" s="108"/>
      <c r="M39" s="9" t="s">
        <v>36</v>
      </c>
      <c r="N39" s="28">
        <v>1227231.7599999998</v>
      </c>
      <c r="O39" s="28">
        <v>27838299.819999989</v>
      </c>
      <c r="P39" s="28">
        <v>33406.480000000003</v>
      </c>
      <c r="Q39" s="28">
        <v>217141.97999999998</v>
      </c>
      <c r="R39" s="28">
        <v>2487421.8000000003</v>
      </c>
      <c r="S39" s="28">
        <v>31472517.699999999</v>
      </c>
      <c r="T39" s="28">
        <v>0</v>
      </c>
      <c r="U39" s="28">
        <v>0</v>
      </c>
      <c r="V39" s="28">
        <v>0</v>
      </c>
      <c r="W39" s="197">
        <v>1806406</v>
      </c>
    </row>
    <row r="40" spans="1:29" x14ac:dyDescent="0.25">
      <c r="A40" s="1" t="s">
        <v>205</v>
      </c>
    </row>
    <row r="41" spans="1:29" x14ac:dyDescent="0.25">
      <c r="A41" s="1" t="s">
        <v>218</v>
      </c>
    </row>
    <row r="42" spans="1:29" x14ac:dyDescent="0.25">
      <c r="A42" s="1" t="s">
        <v>282</v>
      </c>
    </row>
    <row r="43" spans="1:29" ht="13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M43" s="2"/>
      <c r="O43" s="178"/>
    </row>
    <row r="44" spans="1:29" x14ac:dyDescent="0.25">
      <c r="A44" s="2"/>
      <c r="B44" s="2"/>
      <c r="C44" s="2"/>
      <c r="D44" s="2"/>
      <c r="E44" s="2"/>
      <c r="F44" s="2"/>
      <c r="G44" s="2"/>
      <c r="H44" s="2"/>
      <c r="I44" s="2"/>
      <c r="K44" s="2"/>
      <c r="L44" s="2"/>
      <c r="M44" s="2"/>
    </row>
    <row r="45" spans="1:29" s="147" customFormat="1" x14ac:dyDescent="0.25">
      <c r="A45" s="146"/>
      <c r="B45" s="146"/>
      <c r="C45" s="146"/>
      <c r="D45" s="146"/>
      <c r="E45" s="146"/>
      <c r="F45" s="146"/>
      <c r="G45" s="146"/>
      <c r="H45" s="146"/>
      <c r="I45" s="146"/>
      <c r="K45" s="146"/>
      <c r="L45" s="146"/>
      <c r="M45" s="146"/>
      <c r="AC45" s="1"/>
    </row>
    <row r="46" spans="1:29" s="147" customFormat="1" x14ac:dyDescent="0.25">
      <c r="A46" s="146"/>
      <c r="B46" s="146"/>
      <c r="C46" s="146"/>
      <c r="D46" s="146"/>
      <c r="E46" s="146"/>
      <c r="F46" s="146"/>
      <c r="G46" s="146"/>
      <c r="H46" s="146"/>
      <c r="I46" s="146"/>
      <c r="K46" s="146"/>
      <c r="L46" s="146"/>
      <c r="M46" s="146"/>
      <c r="AC46" s="1"/>
    </row>
    <row r="47" spans="1:29" x14ac:dyDescent="0.25">
      <c r="A47" s="2"/>
      <c r="B47" s="2"/>
      <c r="D47" s="2"/>
      <c r="E47" s="2"/>
      <c r="F47" s="2"/>
      <c r="G47" s="2"/>
      <c r="H47" s="2"/>
      <c r="J47" s="2"/>
      <c r="K47" s="2"/>
      <c r="L47" s="2"/>
      <c r="M47" s="2"/>
    </row>
    <row r="48" spans="1:29" x14ac:dyDescent="0.25">
      <c r="A48" s="2"/>
      <c r="B48" s="2"/>
      <c r="D48" s="2"/>
      <c r="E48" s="2"/>
      <c r="F48" s="2"/>
      <c r="G48" s="2"/>
      <c r="H48" s="2"/>
      <c r="J48" s="2"/>
      <c r="K48" s="2"/>
      <c r="L48" s="2"/>
      <c r="M48" s="2"/>
    </row>
    <row r="49" spans="1:29" x14ac:dyDescent="0.25">
      <c r="A49" s="2"/>
      <c r="B49" s="2"/>
      <c r="D49" s="2"/>
      <c r="E49" s="2"/>
      <c r="F49" s="2"/>
      <c r="G49" s="2"/>
      <c r="H49" s="2"/>
      <c r="J49" s="2"/>
      <c r="K49" s="2"/>
      <c r="L49" s="2"/>
      <c r="M49" s="2"/>
    </row>
    <row r="50" spans="1:29" x14ac:dyDescent="0.25">
      <c r="A50" s="2"/>
      <c r="B50" s="2"/>
      <c r="H50" s="2"/>
    </row>
    <row r="51" spans="1:29" x14ac:dyDescent="0.25">
      <c r="A51" s="2"/>
      <c r="B51" s="2"/>
      <c r="D51" s="2"/>
      <c r="E51" s="2"/>
      <c r="F51" s="2"/>
      <c r="G51" s="2"/>
      <c r="H51" s="2"/>
      <c r="J51" s="2"/>
      <c r="K51" s="2"/>
      <c r="L51" s="2"/>
      <c r="M51" s="2"/>
    </row>
    <row r="52" spans="1:29" x14ac:dyDescent="0.25">
      <c r="A52" s="2"/>
      <c r="B52" s="2"/>
      <c r="D52" s="2"/>
      <c r="E52" s="2"/>
      <c r="F52" s="2"/>
      <c r="G52" s="2"/>
      <c r="H52" s="2"/>
      <c r="J52" s="2"/>
      <c r="K52" s="2"/>
      <c r="L52" s="2"/>
      <c r="M52" s="2"/>
    </row>
    <row r="53" spans="1:29" x14ac:dyDescent="0.25">
      <c r="A53" s="2"/>
      <c r="B53" s="2"/>
      <c r="D53" s="2"/>
      <c r="E53" s="2"/>
      <c r="F53" s="2"/>
      <c r="G53" s="2"/>
      <c r="H53" s="2"/>
      <c r="J53" s="2"/>
      <c r="K53" s="2"/>
      <c r="L53" s="2"/>
      <c r="M53" s="2"/>
    </row>
    <row r="54" spans="1:29" x14ac:dyDescent="0.25">
      <c r="A54" s="2"/>
      <c r="B54" s="2"/>
      <c r="D54" s="2"/>
      <c r="E54" s="2"/>
      <c r="F54" s="2"/>
      <c r="G54" s="2"/>
      <c r="H54" s="2"/>
      <c r="J54" s="2"/>
      <c r="K54" s="2"/>
      <c r="L54" s="2"/>
      <c r="M54" s="2"/>
    </row>
    <row r="55" spans="1:29" x14ac:dyDescent="0.25">
      <c r="A55" s="2"/>
      <c r="B55" s="2"/>
      <c r="D55" s="2"/>
      <c r="E55" s="2"/>
      <c r="F55" s="2"/>
      <c r="G55" s="2"/>
      <c r="H55" s="2"/>
      <c r="J55" s="2"/>
      <c r="K55" s="2"/>
      <c r="L55" s="2"/>
      <c r="M55" s="2"/>
    </row>
    <row r="56" spans="1:29" x14ac:dyDescent="0.25">
      <c r="A56" s="2"/>
      <c r="B56" s="2"/>
      <c r="D56" s="2"/>
      <c r="E56" s="2"/>
      <c r="F56" s="2"/>
      <c r="G56" s="2"/>
      <c r="H56" s="2"/>
      <c r="J56" s="2"/>
      <c r="K56" s="2"/>
      <c r="L56" s="2"/>
      <c r="M56" s="2"/>
    </row>
    <row r="57" spans="1:29" x14ac:dyDescent="0.25">
      <c r="A57" s="2"/>
      <c r="B57" s="2"/>
      <c r="D57" s="2"/>
      <c r="E57" s="2"/>
      <c r="F57" s="2"/>
      <c r="G57" s="2"/>
      <c r="H57" s="2"/>
      <c r="J57" s="2"/>
      <c r="K57" s="2"/>
      <c r="L57" s="2"/>
      <c r="M57" s="2"/>
    </row>
    <row r="58" spans="1:29" x14ac:dyDescent="0.25">
      <c r="A58" s="2"/>
      <c r="B58" s="2"/>
      <c r="D58" s="2"/>
      <c r="E58" s="2"/>
      <c r="F58" s="2"/>
      <c r="G58" s="2"/>
      <c r="H58" s="2"/>
      <c r="J58" s="2"/>
      <c r="K58" s="2"/>
      <c r="L58" s="2"/>
      <c r="M58" s="2"/>
      <c r="AC58" s="147"/>
    </row>
    <row r="59" spans="1:29" x14ac:dyDescent="0.25">
      <c r="A59" s="2"/>
      <c r="B59" s="2"/>
      <c r="D59" s="2"/>
      <c r="E59" s="2"/>
      <c r="F59" s="2"/>
      <c r="G59" s="2"/>
      <c r="H59" s="2"/>
      <c r="J59" s="2"/>
      <c r="K59" s="2"/>
      <c r="L59" s="2"/>
      <c r="M59" s="2"/>
      <c r="AC59" s="147"/>
    </row>
    <row r="60" spans="1:29" x14ac:dyDescent="0.25">
      <c r="A60" s="2"/>
      <c r="B60" s="2"/>
      <c r="D60" s="2"/>
      <c r="E60" s="2"/>
      <c r="F60" s="2"/>
      <c r="G60" s="2"/>
      <c r="H60" s="2"/>
      <c r="J60" s="2"/>
      <c r="K60" s="2"/>
      <c r="L60" s="2"/>
      <c r="M60" s="2"/>
      <c r="AC60" s="147"/>
    </row>
    <row r="61" spans="1:29" x14ac:dyDescent="0.25">
      <c r="A61" s="2"/>
      <c r="B61" s="2"/>
      <c r="D61" s="2"/>
      <c r="E61" s="2"/>
      <c r="F61" s="2"/>
      <c r="G61" s="2"/>
      <c r="H61" s="2"/>
      <c r="J61" s="2"/>
      <c r="K61" s="2"/>
      <c r="L61" s="2"/>
      <c r="M61" s="2"/>
      <c r="AC61" s="147"/>
    </row>
    <row r="62" spans="1:29" ht="13.5" customHeight="1" x14ac:dyDescent="0.25">
      <c r="A62" s="2"/>
      <c r="B62" s="2"/>
      <c r="D62" s="2"/>
      <c r="E62" s="2"/>
      <c r="F62" s="2"/>
      <c r="G62" s="2"/>
      <c r="H62" s="2"/>
      <c r="J62" s="2"/>
      <c r="K62" s="2"/>
      <c r="L62" s="2"/>
      <c r="M62" s="2"/>
    </row>
    <row r="63" spans="1:29" ht="13.5" customHeight="1" x14ac:dyDescent="0.25">
      <c r="A63" s="2"/>
      <c r="B63" s="2"/>
      <c r="D63" s="2"/>
      <c r="E63" s="2"/>
      <c r="F63" s="2"/>
      <c r="G63" s="2"/>
      <c r="H63" s="2"/>
      <c r="J63" s="2"/>
      <c r="K63" s="2"/>
      <c r="L63" s="2"/>
      <c r="M63" s="2"/>
    </row>
    <row r="64" spans="1:29" ht="13.5" customHeight="1" x14ac:dyDescent="0.25">
      <c r="A64" s="2"/>
      <c r="B64" s="2"/>
      <c r="D64" s="2"/>
      <c r="E64" s="2"/>
      <c r="F64" s="2"/>
      <c r="G64" s="2"/>
      <c r="H64" s="2"/>
      <c r="J64" s="2"/>
      <c r="K64" s="2"/>
      <c r="L64" s="2"/>
      <c r="M64" s="2"/>
    </row>
    <row r="65" spans="1:13" ht="13.5" customHeight="1" x14ac:dyDescent="0.25">
      <c r="A65" s="2"/>
      <c r="B65" s="2"/>
      <c r="D65" s="2"/>
      <c r="E65" s="2"/>
      <c r="F65" s="2"/>
      <c r="G65" s="2"/>
      <c r="H65" s="2"/>
      <c r="J65" s="2"/>
      <c r="K65" s="2"/>
      <c r="L65" s="2"/>
      <c r="M65" s="2"/>
    </row>
    <row r="66" spans="1:13" ht="13.5" customHeight="1" x14ac:dyDescent="0.25">
      <c r="A66" s="2"/>
      <c r="B66" s="2"/>
      <c r="D66" s="2"/>
      <c r="E66" s="2"/>
      <c r="F66" s="2"/>
      <c r="G66" s="2"/>
      <c r="H66" s="2"/>
      <c r="J66" s="2"/>
      <c r="K66" s="2"/>
      <c r="L66" s="2"/>
      <c r="M66" s="2"/>
    </row>
    <row r="67" spans="1:13" x14ac:dyDescent="0.25">
      <c r="A67" s="2"/>
      <c r="B67" s="2"/>
      <c r="D67" s="2"/>
      <c r="E67" s="2"/>
      <c r="F67" s="2"/>
      <c r="G67" s="2"/>
      <c r="H67" s="2"/>
      <c r="J67" s="2"/>
      <c r="K67" s="2"/>
      <c r="L67" s="2"/>
      <c r="M67" s="2"/>
    </row>
    <row r="68" spans="1:13" x14ac:dyDescent="0.25">
      <c r="A68" s="2"/>
      <c r="B68" s="2"/>
      <c r="D68" s="2"/>
      <c r="E68" s="2"/>
      <c r="F68" s="2"/>
      <c r="G68" s="2"/>
      <c r="H68" s="2"/>
      <c r="J68" s="2"/>
      <c r="K68" s="2"/>
      <c r="L68" s="2"/>
      <c r="M68" s="2"/>
    </row>
    <row r="69" spans="1:13" x14ac:dyDescent="0.25">
      <c r="A69" s="2"/>
      <c r="B69" s="2"/>
      <c r="D69" s="2"/>
      <c r="E69" s="2"/>
      <c r="F69" s="2"/>
      <c r="G69" s="2"/>
      <c r="H69" s="2"/>
      <c r="J69" s="2"/>
      <c r="K69" s="2"/>
      <c r="L69" s="2"/>
      <c r="M69" s="2"/>
    </row>
    <row r="70" spans="1:13" x14ac:dyDescent="0.25">
      <c r="A70" s="2"/>
      <c r="B70" s="2"/>
      <c r="D70" s="2"/>
      <c r="E70" s="2"/>
      <c r="F70" s="2"/>
      <c r="G70" s="2"/>
      <c r="H70" s="2"/>
      <c r="J70" s="2"/>
      <c r="K70" s="2"/>
      <c r="L70" s="2"/>
      <c r="M70" s="2"/>
    </row>
    <row r="71" spans="1:13" x14ac:dyDescent="0.25">
      <c r="A71" s="2"/>
      <c r="B71" s="2"/>
      <c r="D71" s="2"/>
      <c r="E71" s="2"/>
      <c r="F71" s="2"/>
      <c r="G71" s="2"/>
      <c r="H71" s="2"/>
      <c r="J71" s="2"/>
      <c r="K71" s="2"/>
      <c r="L71" s="2"/>
      <c r="M71" s="2"/>
    </row>
    <row r="72" spans="1:13" x14ac:dyDescent="0.25">
      <c r="A72" s="2"/>
      <c r="B72" s="2"/>
      <c r="D72" s="2"/>
      <c r="E72" s="2"/>
      <c r="F72" s="2"/>
      <c r="G72" s="2"/>
      <c r="H72" s="2"/>
      <c r="J72" s="2"/>
      <c r="K72" s="2"/>
      <c r="L72" s="2"/>
      <c r="M72" s="2"/>
    </row>
    <row r="73" spans="1:13" x14ac:dyDescent="0.25">
      <c r="A73" s="2"/>
      <c r="B73" s="2"/>
      <c r="H73" s="2"/>
    </row>
    <row r="74" spans="1:13" x14ac:dyDescent="0.25">
      <c r="A74" s="2"/>
      <c r="B74" s="2"/>
      <c r="H74" s="2"/>
    </row>
    <row r="75" spans="1:13" x14ac:dyDescent="0.25">
      <c r="A75" s="2"/>
      <c r="B75" s="2"/>
      <c r="H75" s="2"/>
    </row>
    <row r="76" spans="1:13" x14ac:dyDescent="0.25">
      <c r="A76" s="2"/>
      <c r="B76" s="2"/>
      <c r="D76" s="2"/>
      <c r="E76" s="2"/>
      <c r="F76" s="2"/>
      <c r="G76" s="2"/>
      <c r="J76" s="2"/>
      <c r="K76" s="2"/>
      <c r="L76" s="2"/>
      <c r="M76" s="2"/>
    </row>
    <row r="79" spans="1:13" x14ac:dyDescent="0.25">
      <c r="A79" s="2"/>
      <c r="B79" s="2"/>
      <c r="D79" s="2"/>
      <c r="E79" s="2"/>
      <c r="F79" s="2"/>
      <c r="G79" s="2"/>
      <c r="H79" s="2"/>
      <c r="J79" s="2"/>
      <c r="K79" s="2"/>
      <c r="L79" s="2"/>
      <c r="M79" s="2"/>
    </row>
    <row r="80" spans="1:13" x14ac:dyDescent="0.25">
      <c r="A80" s="2"/>
      <c r="B80" s="2"/>
      <c r="D80" s="2"/>
      <c r="E80" s="2"/>
      <c r="F80" s="2"/>
      <c r="G80" s="2"/>
      <c r="H80" s="2"/>
      <c r="J80" s="2"/>
      <c r="K80" s="2"/>
      <c r="L80" s="2"/>
      <c r="M80" s="2"/>
    </row>
    <row r="81" spans="1:17" x14ac:dyDescent="0.25">
      <c r="A81" s="2"/>
      <c r="B81" s="2"/>
      <c r="D81" s="2"/>
      <c r="E81" s="2"/>
      <c r="F81" s="2"/>
      <c r="G81" s="2"/>
      <c r="H81" s="2"/>
      <c r="J81" s="2"/>
      <c r="K81" s="2"/>
      <c r="L81" s="2"/>
      <c r="M81" s="2"/>
    </row>
    <row r="82" spans="1:17" x14ac:dyDescent="0.25">
      <c r="A82" s="2"/>
      <c r="B82" s="2"/>
      <c r="D82" s="2"/>
      <c r="E82" s="2"/>
      <c r="F82" s="2"/>
      <c r="G82" s="2"/>
      <c r="H82" s="2"/>
      <c r="J82" s="2"/>
      <c r="K82" s="2"/>
      <c r="L82" s="2"/>
      <c r="M82" s="2"/>
    </row>
    <row r="83" spans="1:17" x14ac:dyDescent="0.25">
      <c r="A83" s="2"/>
      <c r="B83" s="2"/>
      <c r="D83" s="2"/>
      <c r="E83" s="2"/>
      <c r="F83" s="2"/>
      <c r="G83" s="2"/>
      <c r="H83" s="2"/>
      <c r="J83" s="2"/>
      <c r="K83" s="2"/>
      <c r="L83" s="2"/>
      <c r="M83" s="2"/>
    </row>
    <row r="84" spans="1:17" x14ac:dyDescent="0.25">
      <c r="A84" s="2"/>
      <c r="B84" s="2"/>
      <c r="D84" s="2"/>
      <c r="E84" s="2"/>
      <c r="F84" s="2"/>
      <c r="G84" s="2"/>
      <c r="H84" s="2"/>
      <c r="J84" s="2"/>
      <c r="K84" s="2"/>
      <c r="L84" s="2"/>
      <c r="M84" s="2"/>
    </row>
    <row r="85" spans="1:17" x14ac:dyDescent="0.25">
      <c r="E85" s="2"/>
    </row>
    <row r="86" spans="1:17" x14ac:dyDescent="0.25">
      <c r="A86" s="2"/>
      <c r="B86" s="2"/>
      <c r="D86" s="2"/>
      <c r="E86" s="2"/>
      <c r="F86" s="2"/>
      <c r="G86" s="2"/>
      <c r="H86" s="2"/>
      <c r="J86" s="2"/>
      <c r="K86" s="2"/>
      <c r="L86" s="2"/>
      <c r="M86" s="2"/>
    </row>
    <row r="87" spans="1:17" x14ac:dyDescent="0.25">
      <c r="A87" s="2"/>
      <c r="B87" s="2"/>
      <c r="D87" s="2"/>
      <c r="E87" s="2"/>
      <c r="F87" s="2"/>
      <c r="G87" s="2"/>
      <c r="H87" s="2"/>
      <c r="J87" s="2"/>
      <c r="K87" s="2"/>
      <c r="L87" s="2"/>
      <c r="M87" s="2"/>
    </row>
    <row r="88" spans="1:17" x14ac:dyDescent="0.25">
      <c r="A88" s="2"/>
      <c r="B88" s="2"/>
      <c r="D88" s="2"/>
      <c r="E88" s="2"/>
      <c r="F88" s="2"/>
      <c r="G88" s="2"/>
      <c r="H88" s="2"/>
      <c r="J88" s="2"/>
      <c r="K88" s="2"/>
      <c r="L88" s="2"/>
      <c r="M88" s="2"/>
    </row>
    <row r="89" spans="1:17" x14ac:dyDescent="0.25">
      <c r="A89" s="2"/>
      <c r="B89" s="2"/>
      <c r="D89" s="2"/>
      <c r="E89" s="2"/>
      <c r="F89" s="2"/>
      <c r="G89" s="2"/>
      <c r="H89" s="2"/>
      <c r="J89" s="2"/>
      <c r="K89" s="2"/>
      <c r="L89" s="2"/>
      <c r="M89" s="2"/>
    </row>
    <row r="90" spans="1:17" x14ac:dyDescent="0.25">
      <c r="A90" s="2"/>
      <c r="B90" s="2"/>
      <c r="D90" s="2"/>
      <c r="E90" s="2"/>
      <c r="F90" s="2"/>
      <c r="G90" s="2"/>
      <c r="H90" s="2"/>
      <c r="J90" s="2"/>
      <c r="K90" s="2"/>
      <c r="L90" s="2"/>
      <c r="M90" s="2"/>
    </row>
    <row r="91" spans="1:17" x14ac:dyDescent="0.25">
      <c r="A91" s="2"/>
      <c r="B91" s="2"/>
      <c r="D91" s="2"/>
      <c r="E91" s="2"/>
      <c r="F91" s="2"/>
      <c r="G91" s="2"/>
      <c r="H91" s="2"/>
      <c r="J91" s="2"/>
      <c r="K91" s="2"/>
      <c r="L91" s="2"/>
      <c r="M91" s="2"/>
    </row>
    <row r="92" spans="1:17" s="182" customFormat="1" ht="13" x14ac:dyDescent="0.3">
      <c r="A92" s="181"/>
      <c r="B92" s="181"/>
      <c r="C92" s="181"/>
      <c r="D92" s="181"/>
      <c r="E92" s="2"/>
      <c r="F92" s="181"/>
      <c r="G92" s="2"/>
      <c r="H92" s="181"/>
      <c r="I92" s="181"/>
      <c r="J92" s="181"/>
      <c r="K92" s="181"/>
      <c r="L92" s="181"/>
      <c r="M92" s="181"/>
      <c r="N92" s="181"/>
      <c r="O92" s="181"/>
      <c r="P92" s="181"/>
      <c r="Q92" s="181"/>
    </row>
    <row r="93" spans="1:17" x14ac:dyDescent="0.25">
      <c r="A93" s="2"/>
      <c r="B93" s="2"/>
      <c r="C93" s="2"/>
      <c r="D93" s="2"/>
      <c r="E93" s="2"/>
      <c r="F93" s="2"/>
      <c r="G93" s="2"/>
      <c r="I93" s="2"/>
      <c r="J93" s="2"/>
      <c r="K93" s="2"/>
      <c r="L93" s="2"/>
    </row>
    <row r="94" spans="1:17" x14ac:dyDescent="0.25">
      <c r="E94" s="2"/>
      <c r="G94" s="2"/>
    </row>
    <row r="95" spans="1:17" x14ac:dyDescent="0.25">
      <c r="A95" s="2"/>
      <c r="B95" s="2"/>
      <c r="C95" s="2"/>
      <c r="D95" s="2"/>
      <c r="E95" s="2"/>
      <c r="F95" s="2"/>
      <c r="G95" s="2"/>
      <c r="I95" s="2"/>
      <c r="J95" s="2"/>
      <c r="K95" s="2"/>
      <c r="L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23" x14ac:dyDescent="0.25">
      <c r="A97" s="2"/>
      <c r="B97" s="2"/>
      <c r="C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23" x14ac:dyDescent="0.25">
      <c r="A98" s="2"/>
      <c r="B98" s="2"/>
      <c r="C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23" x14ac:dyDescent="0.25">
      <c r="E99" s="2"/>
      <c r="F99" s="2"/>
      <c r="G99" s="2"/>
    </row>
    <row r="100" spans="1:23" x14ac:dyDescent="0.25">
      <c r="C100" s="179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23" x14ac:dyDescent="0.25">
      <c r="A101" s="2"/>
      <c r="B101" s="2"/>
      <c r="C101" s="2"/>
      <c r="D101" s="2"/>
      <c r="E101" s="2"/>
      <c r="F101" s="2"/>
      <c r="G101" s="2"/>
      <c r="H101" s="2"/>
      <c r="I101" s="2"/>
      <c r="K101" s="2"/>
      <c r="L101" s="2"/>
      <c r="M101" s="2"/>
    </row>
    <row r="102" spans="1:23" x14ac:dyDescent="0.25">
      <c r="A102" s="2"/>
      <c r="B102" s="2"/>
      <c r="C102" s="179"/>
      <c r="D102" s="2"/>
      <c r="E102" s="2"/>
      <c r="F102" s="2"/>
      <c r="G102" s="2"/>
      <c r="H102" s="2"/>
      <c r="I102" s="2"/>
      <c r="K102" s="2"/>
      <c r="L102" s="2"/>
      <c r="M102" s="2"/>
    </row>
    <row r="103" spans="1:23" x14ac:dyDescent="0.25">
      <c r="A103" s="2"/>
      <c r="B103" s="2"/>
      <c r="C103" s="2"/>
      <c r="D103" s="2"/>
      <c r="E103" s="2"/>
      <c r="F103" s="2"/>
      <c r="G103" s="2"/>
      <c r="H103" s="2"/>
      <c r="I103" s="2"/>
      <c r="K103" s="2"/>
      <c r="L103" s="2"/>
      <c r="M103" s="2"/>
    </row>
    <row r="104" spans="1:23" ht="13" x14ac:dyDescent="0.3">
      <c r="A104" s="2"/>
      <c r="B104" s="2"/>
      <c r="C104" s="180"/>
      <c r="D104" s="181"/>
      <c r="E104" s="2"/>
      <c r="F104" s="2"/>
      <c r="G104" s="2"/>
      <c r="H104" s="181"/>
      <c r="I104" s="181"/>
      <c r="J104" s="182"/>
      <c r="K104" s="181"/>
      <c r="L104" s="181"/>
      <c r="M104" s="181"/>
      <c r="N104" s="182"/>
      <c r="O104" s="182"/>
      <c r="P104" s="182"/>
      <c r="Q104" s="182"/>
      <c r="R104" s="182"/>
      <c r="S104" s="182"/>
    </row>
    <row r="105" spans="1:2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M105" s="2"/>
    </row>
    <row r="106" spans="1:23" x14ac:dyDescent="0.25">
      <c r="A106" s="2"/>
      <c r="B106" s="2"/>
      <c r="C106" s="2"/>
      <c r="D106" s="2"/>
      <c r="E106" s="2"/>
      <c r="F106" s="2"/>
      <c r="G106" s="2"/>
      <c r="H106" s="2"/>
      <c r="J106" s="2"/>
      <c r="K106" s="2"/>
      <c r="M106" s="2"/>
      <c r="Q106" s="162"/>
    </row>
    <row r="107" spans="1:2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2"/>
      <c r="Q107" s="162"/>
    </row>
    <row r="108" spans="1:23" x14ac:dyDescent="0.25">
      <c r="A108" s="2"/>
      <c r="B108" s="2"/>
      <c r="C108" s="2"/>
      <c r="E108" s="2"/>
      <c r="G108" s="2"/>
      <c r="H108" s="2"/>
      <c r="I108" s="2"/>
      <c r="J108" s="2"/>
      <c r="K108" s="2"/>
      <c r="M108" s="2"/>
      <c r="Q108" s="162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2"/>
      <c r="Q109" s="162"/>
    </row>
    <row r="110" spans="1:2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2"/>
      <c r="Q110" s="162"/>
    </row>
    <row r="111" spans="1:2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2"/>
      <c r="Q111" s="162"/>
    </row>
    <row r="112" spans="1:23" ht="13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2"/>
      <c r="Q112" s="162"/>
      <c r="T112" s="182"/>
      <c r="U112" s="182"/>
      <c r="V112" s="182"/>
      <c r="W112" s="18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Q113" s="162"/>
    </row>
    <row r="114" spans="1:17" x14ac:dyDescent="0.25">
      <c r="D114" s="2"/>
      <c r="F114" s="2"/>
      <c r="G114" s="2"/>
      <c r="I114" s="2"/>
      <c r="Q114" s="162"/>
    </row>
    <row r="115" spans="1:17" x14ac:dyDescent="0.25">
      <c r="D115" s="2"/>
      <c r="G115" s="2"/>
      <c r="I115" s="2"/>
      <c r="Q115" s="162"/>
    </row>
    <row r="116" spans="1:17" x14ac:dyDescent="0.25">
      <c r="F116" s="2"/>
      <c r="G116" s="2"/>
      <c r="Q116" s="162"/>
    </row>
    <row r="117" spans="1:17" x14ac:dyDescent="0.25">
      <c r="F117" s="2"/>
      <c r="G117" s="2"/>
      <c r="Q117" s="162"/>
    </row>
    <row r="118" spans="1:17" x14ac:dyDescent="0.25">
      <c r="F118" s="2"/>
      <c r="G118" s="2"/>
      <c r="Q118" s="162"/>
    </row>
    <row r="119" spans="1:17" x14ac:dyDescent="0.25">
      <c r="F119" s="2"/>
      <c r="G119" s="2"/>
      <c r="Q119" s="162"/>
    </row>
    <row r="120" spans="1:17" x14ac:dyDescent="0.25">
      <c r="F120" s="2"/>
      <c r="G120" s="2"/>
      <c r="Q120" s="162"/>
    </row>
    <row r="121" spans="1:17" x14ac:dyDescent="0.25">
      <c r="F121" s="2"/>
      <c r="G121" s="2"/>
      <c r="Q121" s="162"/>
    </row>
    <row r="122" spans="1:17" x14ac:dyDescent="0.25">
      <c r="F122" s="2"/>
      <c r="G122" s="2"/>
      <c r="Q122" s="162"/>
    </row>
    <row r="123" spans="1:17" x14ac:dyDescent="0.25">
      <c r="F123" s="2"/>
      <c r="G123" s="2"/>
      <c r="Q123" s="162"/>
    </row>
    <row r="124" spans="1:17" x14ac:dyDescent="0.25">
      <c r="F124" s="2"/>
      <c r="G124" s="2"/>
      <c r="Q124" s="162"/>
    </row>
    <row r="125" spans="1:17" x14ac:dyDescent="0.25">
      <c r="F125" s="2"/>
      <c r="G125" s="2"/>
      <c r="Q125" s="162"/>
    </row>
    <row r="126" spans="1:17" x14ac:dyDescent="0.25">
      <c r="F126" s="2"/>
      <c r="G126" s="2"/>
      <c r="Q126" s="162"/>
    </row>
    <row r="127" spans="1:17" x14ac:dyDescent="0.25">
      <c r="F127" s="2"/>
      <c r="G127" s="2"/>
      <c r="Q127" s="162"/>
    </row>
    <row r="128" spans="1:17" x14ac:dyDescent="0.25">
      <c r="F128" s="2"/>
      <c r="G128" s="2"/>
      <c r="Q128" s="162"/>
    </row>
    <row r="129" spans="6:17" x14ac:dyDescent="0.25">
      <c r="F129" s="2"/>
      <c r="G129" s="2"/>
      <c r="Q129" s="162"/>
    </row>
    <row r="130" spans="6:17" x14ac:dyDescent="0.25">
      <c r="F130" s="2"/>
      <c r="G130" s="2"/>
      <c r="Q130" s="162"/>
    </row>
    <row r="131" spans="6:17" x14ac:dyDescent="0.25">
      <c r="F131" s="2"/>
      <c r="G131" s="2"/>
      <c r="Q131" s="162"/>
    </row>
    <row r="132" spans="6:17" x14ac:dyDescent="0.25">
      <c r="F132" s="2"/>
      <c r="Q132" s="162"/>
    </row>
    <row r="133" spans="6:17" x14ac:dyDescent="0.25">
      <c r="F133" s="2"/>
      <c r="Q133" s="162"/>
    </row>
    <row r="134" spans="6:17" x14ac:dyDescent="0.25">
      <c r="F134" s="2"/>
    </row>
    <row r="135" spans="6:17" x14ac:dyDescent="0.25">
      <c r="Q135" s="162"/>
    </row>
    <row r="136" spans="6:17" x14ac:dyDescent="0.25">
      <c r="Q136" s="162"/>
    </row>
    <row r="137" spans="6:17" x14ac:dyDescent="0.25">
      <c r="Q137" s="162"/>
    </row>
    <row r="138" spans="6:17" x14ac:dyDescent="0.25">
      <c r="Q138" s="162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O84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4.81640625" style="2" customWidth="1"/>
    <col min="2" max="3" width="17.453125" style="2" customWidth="1"/>
    <col min="4" max="11" width="17.453125" style="1" customWidth="1"/>
    <col min="12" max="12" width="32.54296875" style="13" bestFit="1" customWidth="1"/>
    <col min="13" max="13" width="16" style="13" bestFit="1" customWidth="1"/>
    <col min="14" max="14" width="9.1796875" style="13"/>
    <col min="15" max="15" width="14.81640625" style="13" customWidth="1"/>
    <col min="16" max="16384" width="9.1796875" style="13"/>
  </cols>
  <sheetData>
    <row r="1" spans="1:15" x14ac:dyDescent="0.25">
      <c r="A1" s="244"/>
      <c r="B1" s="244"/>
      <c r="C1" s="244"/>
      <c r="D1" s="244"/>
      <c r="E1" s="244"/>
      <c r="F1" s="244" t="s">
        <v>136</v>
      </c>
      <c r="G1" s="244"/>
      <c r="H1" s="244"/>
      <c r="I1" s="244"/>
      <c r="J1" s="244"/>
      <c r="K1" s="244"/>
    </row>
    <row r="3" spans="1:15" x14ac:dyDescent="0.25">
      <c r="A3" s="244"/>
      <c r="B3" s="244"/>
      <c r="C3" s="244"/>
      <c r="D3" s="244"/>
      <c r="E3" s="244"/>
      <c r="F3" s="244" t="s">
        <v>249</v>
      </c>
      <c r="G3" s="244"/>
      <c r="H3" s="244"/>
      <c r="I3" s="244"/>
      <c r="J3" s="244"/>
      <c r="K3" s="244"/>
    </row>
    <row r="4" spans="1:15" ht="13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s="193" customFormat="1" ht="13.5" customHeight="1" thickTop="1" x14ac:dyDescent="0.25">
      <c r="A5" s="194"/>
    </row>
    <row r="6" spans="1:15" ht="12.75" customHeight="1" x14ac:dyDescent="0.25">
      <c r="A6" s="244"/>
      <c r="B6" s="244"/>
      <c r="C6" s="244"/>
      <c r="E6" s="276"/>
      <c r="F6" s="276"/>
      <c r="G6" s="276" t="s">
        <v>70</v>
      </c>
      <c r="H6" s="276"/>
      <c r="I6" s="276"/>
      <c r="J6" s="54"/>
      <c r="M6" s="237"/>
      <c r="O6" s="237"/>
    </row>
    <row r="7" spans="1:15" s="259" customFormat="1" ht="12.75" customHeight="1" x14ac:dyDescent="0.25">
      <c r="A7" s="4" t="s">
        <v>37</v>
      </c>
      <c r="B7" s="244" t="s">
        <v>163</v>
      </c>
      <c r="C7" s="244" t="s">
        <v>11</v>
      </c>
      <c r="D7" s="231"/>
      <c r="E7" s="231" t="s">
        <v>11</v>
      </c>
      <c r="F7" s="231" t="s">
        <v>7</v>
      </c>
      <c r="G7" s="231"/>
      <c r="H7" s="231"/>
      <c r="I7" s="231" t="s">
        <v>7</v>
      </c>
      <c r="J7" s="231"/>
      <c r="K7" s="231" t="s">
        <v>82</v>
      </c>
      <c r="M7" s="237"/>
      <c r="O7" s="237"/>
    </row>
    <row r="8" spans="1:15" s="259" customFormat="1" ht="12.75" customHeight="1" x14ac:dyDescent="0.25">
      <c r="A8" s="4" t="s">
        <v>38</v>
      </c>
      <c r="B8" s="244" t="s">
        <v>162</v>
      </c>
      <c r="C8" s="244" t="s">
        <v>178</v>
      </c>
      <c r="D8" s="55" t="s">
        <v>3</v>
      </c>
      <c r="E8" s="231" t="s">
        <v>70</v>
      </c>
      <c r="F8" s="231" t="s">
        <v>75</v>
      </c>
      <c r="G8" s="231" t="s">
        <v>160</v>
      </c>
      <c r="H8" s="231" t="s">
        <v>177</v>
      </c>
      <c r="I8" s="231" t="s">
        <v>73</v>
      </c>
      <c r="J8" s="231" t="s">
        <v>7</v>
      </c>
      <c r="K8" s="231" t="s">
        <v>83</v>
      </c>
      <c r="M8" s="237"/>
      <c r="O8" s="237"/>
    </row>
    <row r="9" spans="1:15" s="259" customFormat="1" ht="13.5" customHeight="1" thickBot="1" x14ac:dyDescent="0.3">
      <c r="A9" s="7" t="s">
        <v>39</v>
      </c>
      <c r="B9" s="243" t="s">
        <v>168</v>
      </c>
      <c r="C9" s="243" t="s">
        <v>179</v>
      </c>
      <c r="D9" s="243" t="s">
        <v>4</v>
      </c>
      <c r="E9" s="243"/>
      <c r="F9" s="243" t="s">
        <v>4</v>
      </c>
      <c r="G9" s="243" t="s">
        <v>81</v>
      </c>
      <c r="H9" s="243" t="s">
        <v>71</v>
      </c>
      <c r="I9" s="243" t="s">
        <v>74</v>
      </c>
      <c r="J9" s="243" t="s">
        <v>8</v>
      </c>
      <c r="K9" s="243" t="s">
        <v>208</v>
      </c>
      <c r="M9" s="237"/>
      <c r="O9" s="237"/>
    </row>
    <row r="10" spans="1:15" s="166" customFormat="1" x14ac:dyDescent="0.25">
      <c r="A10" s="4" t="s">
        <v>13</v>
      </c>
      <c r="B10" s="63">
        <f>SUM(C10,K10)</f>
        <v>3671535743.2500005</v>
      </c>
      <c r="C10" s="64">
        <f t="shared" ref="C10:J10" si="0">SUM(C12:C39)</f>
        <v>2903646953.2500005</v>
      </c>
      <c r="D10" s="64">
        <f t="shared" si="0"/>
        <v>16993889.849999998</v>
      </c>
      <c r="E10" s="64">
        <f t="shared" si="0"/>
        <v>2886653063.4000006</v>
      </c>
      <c r="F10" s="64">
        <f t="shared" si="0"/>
        <v>17381052.43</v>
      </c>
      <c r="G10" s="195">
        <f t="shared" si="0"/>
        <v>472883931.19000012</v>
      </c>
      <c r="H10" s="64">
        <f t="shared" si="0"/>
        <v>611549477.69000018</v>
      </c>
      <c r="I10" s="64">
        <f t="shared" si="0"/>
        <v>1770235505.6900003</v>
      </c>
      <c r="J10" s="64">
        <f t="shared" si="0"/>
        <v>14603096.4</v>
      </c>
      <c r="K10" s="64">
        <f>SUM(K12:K39)</f>
        <v>767888790</v>
      </c>
      <c r="L10" s="165"/>
      <c r="M10" s="64"/>
    </row>
    <row r="11" spans="1:15" x14ac:dyDescent="0.25">
      <c r="A11" s="4"/>
      <c r="B11" s="109"/>
      <c r="C11" s="114"/>
      <c r="D11" s="95"/>
      <c r="E11" s="95"/>
      <c r="F11" s="95"/>
      <c r="G11" s="95"/>
      <c r="H11" s="95"/>
      <c r="I11" s="95"/>
      <c r="J11" s="95"/>
      <c r="K11" s="33"/>
      <c r="L11" s="83"/>
      <c r="M11" s="100"/>
    </row>
    <row r="12" spans="1:15" s="83" customFormat="1" x14ac:dyDescent="0.25">
      <c r="A12" s="32" t="s">
        <v>14</v>
      </c>
      <c r="B12" s="32">
        <f>C12+K12</f>
        <v>32997153.790000003</v>
      </c>
      <c r="C12" s="32">
        <f>D12+E12</f>
        <v>26138737.790000003</v>
      </c>
      <c r="D12" s="33">
        <v>0</v>
      </c>
      <c r="E12" s="24">
        <f>SUM(F12:J12)</f>
        <v>26138737.790000003</v>
      </c>
      <c r="F12" s="52">
        <v>0</v>
      </c>
      <c r="G12" s="52">
        <v>3220202.84</v>
      </c>
      <c r="H12" s="52">
        <v>5202448.7200000007</v>
      </c>
      <c r="I12" s="52">
        <v>15684399.450000001</v>
      </c>
      <c r="J12" s="52">
        <v>2031686.78</v>
      </c>
      <c r="K12" s="24">
        <v>6858416</v>
      </c>
      <c r="M12" s="88"/>
      <c r="O12" s="166"/>
    </row>
    <row r="13" spans="1:15" s="83" customFormat="1" x14ac:dyDescent="0.25">
      <c r="A13" s="32" t="s">
        <v>15</v>
      </c>
      <c r="B13" s="32">
        <f>C13+K13</f>
        <v>305330471.79000008</v>
      </c>
      <c r="C13" s="32">
        <f>D13+E13</f>
        <v>241700732.79000008</v>
      </c>
      <c r="D13" s="33">
        <v>0</v>
      </c>
      <c r="E13" s="24">
        <f t="shared" ref="E13:E39" si="1">SUM(F13:J13)</f>
        <v>241700732.79000008</v>
      </c>
      <c r="F13" s="52">
        <v>213153.8</v>
      </c>
      <c r="G13" s="52">
        <v>32204606.940000009</v>
      </c>
      <c r="H13" s="52">
        <v>52720855.180000015</v>
      </c>
      <c r="I13" s="52">
        <v>156562116.87000006</v>
      </c>
      <c r="J13" s="52">
        <v>0</v>
      </c>
      <c r="K13" s="24">
        <v>63629739</v>
      </c>
      <c r="M13" s="88"/>
      <c r="O13" s="166"/>
    </row>
    <row r="14" spans="1:15" s="83" customFormat="1" x14ac:dyDescent="0.25">
      <c r="A14" s="33" t="s">
        <v>16</v>
      </c>
      <c r="B14" s="32">
        <f>C14+K14</f>
        <v>303932060.56</v>
      </c>
      <c r="C14" s="32">
        <f>D14+E14</f>
        <v>241484108.56</v>
      </c>
      <c r="D14" s="33">
        <v>0</v>
      </c>
      <c r="E14" s="24">
        <f t="shared" si="1"/>
        <v>241484108.56</v>
      </c>
      <c r="F14" s="52">
        <v>0</v>
      </c>
      <c r="G14" s="52">
        <v>36172747.539999999</v>
      </c>
      <c r="H14" s="52">
        <v>49403711.68</v>
      </c>
      <c r="I14" s="52">
        <v>155907649.34</v>
      </c>
      <c r="J14" s="52">
        <v>0</v>
      </c>
      <c r="K14" s="24">
        <v>62447952</v>
      </c>
      <c r="M14" s="88"/>
      <c r="O14" s="166"/>
    </row>
    <row r="15" spans="1:15" s="83" customFormat="1" x14ac:dyDescent="0.25">
      <c r="A15" s="33" t="s">
        <v>17</v>
      </c>
      <c r="B15" s="32">
        <f>C15+K15</f>
        <v>417922844.08000016</v>
      </c>
      <c r="C15" s="32">
        <f>D15+E15</f>
        <v>325818241.08000016</v>
      </c>
      <c r="D15" s="33">
        <v>0</v>
      </c>
      <c r="E15" s="24">
        <f t="shared" si="1"/>
        <v>325818241.08000016</v>
      </c>
      <c r="F15" s="52">
        <v>2623454</v>
      </c>
      <c r="G15" s="52">
        <v>59424487.510000005</v>
      </c>
      <c r="H15" s="52">
        <v>76329296.990000054</v>
      </c>
      <c r="I15" s="52">
        <v>187250468.5800001</v>
      </c>
      <c r="J15" s="52">
        <v>190534</v>
      </c>
      <c r="K15" s="24">
        <v>92104603</v>
      </c>
      <c r="M15" s="88"/>
      <c r="O15" s="166"/>
    </row>
    <row r="16" spans="1:15" s="83" customFormat="1" x14ac:dyDescent="0.25">
      <c r="A16" s="33" t="s">
        <v>18</v>
      </c>
      <c r="B16" s="32">
        <f>C16+K16</f>
        <v>63040423.649999991</v>
      </c>
      <c r="C16" s="32">
        <f>D16+E16</f>
        <v>49275150.649999991</v>
      </c>
      <c r="D16" s="33">
        <v>0</v>
      </c>
      <c r="E16" s="24">
        <f t="shared" si="1"/>
        <v>49275150.649999991</v>
      </c>
      <c r="F16" s="52">
        <v>464989</v>
      </c>
      <c r="G16" s="52">
        <v>7073079.8399999989</v>
      </c>
      <c r="H16" s="52">
        <v>10473991.539999997</v>
      </c>
      <c r="I16" s="52">
        <v>31215805.02</v>
      </c>
      <c r="J16" s="52">
        <v>47285.25</v>
      </c>
      <c r="K16" s="24">
        <v>13765273</v>
      </c>
      <c r="M16" s="88"/>
      <c r="O16" s="166"/>
    </row>
    <row r="17" spans="1:15" s="83" customFormat="1" x14ac:dyDescent="0.25">
      <c r="A17" s="33"/>
      <c r="B17" s="109"/>
      <c r="C17" s="109"/>
      <c r="D17" s="33"/>
      <c r="E17" s="24"/>
      <c r="F17" s="52"/>
      <c r="G17" s="52"/>
      <c r="H17" s="52"/>
      <c r="I17" s="52"/>
      <c r="J17" s="52"/>
      <c r="K17" s="24"/>
      <c r="M17" s="88"/>
    </row>
    <row r="18" spans="1:15" s="83" customFormat="1" x14ac:dyDescent="0.25">
      <c r="A18" s="33" t="s">
        <v>19</v>
      </c>
      <c r="B18" s="32">
        <f>C18+K18</f>
        <v>21816128.719999999</v>
      </c>
      <c r="C18" s="32">
        <f>D18+E18</f>
        <v>17133614.719999999</v>
      </c>
      <c r="D18" s="33">
        <v>0</v>
      </c>
      <c r="E18" s="24">
        <f t="shared" si="1"/>
        <v>17133614.719999999</v>
      </c>
      <c r="F18" s="52">
        <v>61005.9</v>
      </c>
      <c r="G18" s="52">
        <v>2346038</v>
      </c>
      <c r="H18" s="52">
        <v>3720420.05</v>
      </c>
      <c r="I18" s="52">
        <v>10849302.079999998</v>
      </c>
      <c r="J18" s="52">
        <v>156848.69</v>
      </c>
      <c r="K18" s="24">
        <v>4682514</v>
      </c>
      <c r="M18" s="88"/>
      <c r="O18" s="166"/>
    </row>
    <row r="19" spans="1:15" s="83" customFormat="1" x14ac:dyDescent="0.25">
      <c r="A19" s="33" t="s">
        <v>20</v>
      </c>
      <c r="B19" s="32">
        <f>C19+K19</f>
        <v>98838338.300000012</v>
      </c>
      <c r="C19" s="32">
        <f>D19+E19</f>
        <v>78810286.300000012</v>
      </c>
      <c r="D19" s="33">
        <v>0</v>
      </c>
      <c r="E19" s="24">
        <f t="shared" si="1"/>
        <v>78810286.300000012</v>
      </c>
      <c r="F19" s="52">
        <v>290224.02</v>
      </c>
      <c r="G19" s="52">
        <v>9786413.879999999</v>
      </c>
      <c r="H19" s="52">
        <v>15524704.700000003</v>
      </c>
      <c r="I19" s="52">
        <v>53208943.700000003</v>
      </c>
      <c r="J19" s="52">
        <v>0</v>
      </c>
      <c r="K19" s="24">
        <v>20028052</v>
      </c>
      <c r="M19" s="88"/>
      <c r="O19" s="166"/>
    </row>
    <row r="20" spans="1:15" s="83" customFormat="1" x14ac:dyDescent="0.25">
      <c r="A20" s="33" t="s">
        <v>21</v>
      </c>
      <c r="B20" s="32">
        <f>C20+K20</f>
        <v>55273528.759999998</v>
      </c>
      <c r="C20" s="32">
        <f>D20+E20</f>
        <v>41998539.759999998</v>
      </c>
      <c r="D20" s="33">
        <v>0</v>
      </c>
      <c r="E20" s="24">
        <f t="shared" si="1"/>
        <v>41998539.759999998</v>
      </c>
      <c r="F20" s="52">
        <v>0</v>
      </c>
      <c r="G20" s="52">
        <v>6437535.0200000005</v>
      </c>
      <c r="H20" s="52">
        <v>10162058.02</v>
      </c>
      <c r="I20" s="52">
        <v>25398946.719999999</v>
      </c>
      <c r="J20" s="52">
        <v>0</v>
      </c>
      <c r="K20" s="24">
        <v>13274989</v>
      </c>
      <c r="M20" s="88"/>
      <c r="O20" s="166"/>
    </row>
    <row r="21" spans="1:15" s="83" customFormat="1" x14ac:dyDescent="0.25">
      <c r="A21" s="33" t="s">
        <v>22</v>
      </c>
      <c r="B21" s="32">
        <f>C21+K21</f>
        <v>95323831.469999999</v>
      </c>
      <c r="C21" s="32">
        <f>D21+E21</f>
        <v>73749010.469999999</v>
      </c>
      <c r="D21" s="33">
        <v>0</v>
      </c>
      <c r="E21" s="24">
        <f t="shared" si="1"/>
        <v>73749010.469999999</v>
      </c>
      <c r="F21" s="52">
        <v>0</v>
      </c>
      <c r="G21" s="52">
        <v>11071336.300000001</v>
      </c>
      <c r="H21" s="52">
        <v>16909252.23</v>
      </c>
      <c r="I21" s="52">
        <v>45768421.939999998</v>
      </c>
      <c r="J21" s="52">
        <v>0</v>
      </c>
      <c r="K21" s="24">
        <v>21574821</v>
      </c>
      <c r="M21" s="88"/>
      <c r="O21" s="166"/>
    </row>
    <row r="22" spans="1:15" s="83" customFormat="1" x14ac:dyDescent="0.25">
      <c r="A22" s="33" t="s">
        <v>23</v>
      </c>
      <c r="B22" s="32">
        <f>C22+K22</f>
        <v>19820294.190000001</v>
      </c>
      <c r="C22" s="32">
        <f>D22+E22</f>
        <v>15947444.190000001</v>
      </c>
      <c r="D22" s="33">
        <v>0</v>
      </c>
      <c r="E22" s="24">
        <f t="shared" si="1"/>
        <v>15947444.190000001</v>
      </c>
      <c r="F22" s="52">
        <v>0</v>
      </c>
      <c r="G22" s="52">
        <v>1665732.79</v>
      </c>
      <c r="H22" s="52">
        <v>3041643.92</v>
      </c>
      <c r="I22" s="52">
        <v>11240067.48</v>
      </c>
      <c r="J22" s="52">
        <v>0</v>
      </c>
      <c r="K22" s="24">
        <v>3872850</v>
      </c>
      <c r="M22" s="88"/>
      <c r="O22" s="166"/>
    </row>
    <row r="23" spans="1:15" s="83" customFormat="1" x14ac:dyDescent="0.25">
      <c r="A23" s="33"/>
      <c r="B23" s="109"/>
      <c r="C23" s="109"/>
      <c r="D23" s="33"/>
      <c r="E23" s="24"/>
      <c r="F23" s="52"/>
      <c r="G23" s="52"/>
      <c r="H23" s="52"/>
      <c r="I23" s="52"/>
      <c r="J23" s="52"/>
      <c r="K23" s="24"/>
      <c r="M23" s="88"/>
    </row>
    <row r="24" spans="1:15" s="83" customFormat="1" x14ac:dyDescent="0.25">
      <c r="A24" s="33" t="s">
        <v>24</v>
      </c>
      <c r="B24" s="32">
        <f>C24+K24</f>
        <v>168351112.43000004</v>
      </c>
      <c r="C24" s="32">
        <f>D24+E24</f>
        <v>135457759.43000004</v>
      </c>
      <c r="D24" s="33">
        <v>970935.99</v>
      </c>
      <c r="E24" s="24">
        <f t="shared" si="1"/>
        <v>134486823.44000003</v>
      </c>
      <c r="F24" s="52">
        <v>639239.4</v>
      </c>
      <c r="G24" s="52">
        <v>16540801.570000002</v>
      </c>
      <c r="H24" s="52">
        <v>27131440.509999994</v>
      </c>
      <c r="I24" s="52">
        <v>90175341.960000023</v>
      </c>
      <c r="J24" s="52">
        <v>0</v>
      </c>
      <c r="K24" s="24">
        <v>32893353</v>
      </c>
      <c r="M24" s="88"/>
      <c r="O24" s="166"/>
    </row>
    <row r="25" spans="1:15" s="83" customFormat="1" x14ac:dyDescent="0.25">
      <c r="A25" s="33" t="s">
        <v>25</v>
      </c>
      <c r="B25" s="32">
        <f>C25+K25</f>
        <v>16055723.149999999</v>
      </c>
      <c r="C25" s="32">
        <f>D25+E25</f>
        <v>13194843.149999999</v>
      </c>
      <c r="D25" s="33">
        <v>0</v>
      </c>
      <c r="E25" s="24">
        <f t="shared" si="1"/>
        <v>13194843.149999999</v>
      </c>
      <c r="F25" s="52">
        <v>0</v>
      </c>
      <c r="G25" s="52">
        <v>1449584.23</v>
      </c>
      <c r="H25" s="52">
        <v>2296842.7200000002</v>
      </c>
      <c r="I25" s="52">
        <v>9448416.1999999993</v>
      </c>
      <c r="J25" s="52">
        <v>0</v>
      </c>
      <c r="K25" s="24">
        <v>2860880</v>
      </c>
      <c r="M25" s="88"/>
      <c r="O25" s="166"/>
    </row>
    <row r="26" spans="1:15" s="83" customFormat="1" x14ac:dyDescent="0.25">
      <c r="A26" s="33" t="s">
        <v>26</v>
      </c>
      <c r="B26" s="32">
        <f>C26+K26</f>
        <v>169580761.97</v>
      </c>
      <c r="C26" s="32">
        <f>D26+E26</f>
        <v>141163264.97</v>
      </c>
      <c r="D26" s="33">
        <v>0</v>
      </c>
      <c r="E26" s="24">
        <f t="shared" si="1"/>
        <v>141163264.97</v>
      </c>
      <c r="F26" s="52">
        <v>1143514.0900000001</v>
      </c>
      <c r="G26" s="52">
        <v>13944087.689999999</v>
      </c>
      <c r="H26" s="52">
        <v>22233770.579999998</v>
      </c>
      <c r="I26" s="52">
        <v>101200203.48</v>
      </c>
      <c r="J26" s="52">
        <v>2641689.13</v>
      </c>
      <c r="K26" s="24">
        <v>28417497</v>
      </c>
      <c r="M26" s="88"/>
      <c r="O26" s="166"/>
    </row>
    <row r="27" spans="1:15" s="83" customFormat="1" x14ac:dyDescent="0.25">
      <c r="A27" s="33" t="s">
        <v>27</v>
      </c>
      <c r="B27" s="32">
        <f>C27+K27</f>
        <v>264099519.23000002</v>
      </c>
      <c r="C27" s="32">
        <f>D27+E27</f>
        <v>204534072.23000002</v>
      </c>
      <c r="D27" s="33">
        <v>0</v>
      </c>
      <c r="E27" s="24">
        <f t="shared" si="1"/>
        <v>204534072.23000002</v>
      </c>
      <c r="F27" s="52">
        <v>0</v>
      </c>
      <c r="G27" s="52">
        <v>28992135.530000001</v>
      </c>
      <c r="H27" s="52">
        <v>43434653.560000002</v>
      </c>
      <c r="I27" s="52">
        <v>132107283.14</v>
      </c>
      <c r="J27" s="52">
        <v>0</v>
      </c>
      <c r="K27" s="24">
        <v>59565447</v>
      </c>
      <c r="M27" s="88"/>
      <c r="O27" s="166"/>
    </row>
    <row r="28" spans="1:15" s="83" customFormat="1" x14ac:dyDescent="0.25">
      <c r="A28" s="33" t="s">
        <v>28</v>
      </c>
      <c r="B28" s="32">
        <f>C28+K28</f>
        <v>8210052.2699999996</v>
      </c>
      <c r="C28" s="32">
        <f>D28+E28</f>
        <v>6505302.2699999996</v>
      </c>
      <c r="D28" s="33">
        <v>0</v>
      </c>
      <c r="E28" s="24">
        <f t="shared" si="1"/>
        <v>6505302.2699999996</v>
      </c>
      <c r="F28" s="52">
        <v>0</v>
      </c>
      <c r="G28" s="52">
        <v>971803.87000000011</v>
      </c>
      <c r="H28" s="52">
        <v>1287170.1600000001</v>
      </c>
      <c r="I28" s="52">
        <v>3016081.0199999996</v>
      </c>
      <c r="J28" s="52">
        <v>1230247.2200000002</v>
      </c>
      <c r="K28" s="24">
        <v>1704750</v>
      </c>
      <c r="M28" s="88"/>
      <c r="O28" s="166"/>
    </row>
    <row r="29" spans="1:15" s="83" customFormat="1" x14ac:dyDescent="0.25">
      <c r="A29" s="33"/>
      <c r="B29" s="109"/>
      <c r="C29" s="109"/>
      <c r="D29" s="33"/>
      <c r="E29" s="24"/>
      <c r="F29" s="52"/>
      <c r="G29" s="52"/>
      <c r="H29" s="52"/>
      <c r="I29" s="52"/>
      <c r="J29" s="52"/>
      <c r="K29" s="24"/>
      <c r="M29" s="88"/>
    </row>
    <row r="30" spans="1:15" s="83" customFormat="1" x14ac:dyDescent="0.25">
      <c r="A30" s="32" t="s">
        <v>145</v>
      </c>
      <c r="B30" s="32">
        <f>C30+K30</f>
        <v>774125002.16000009</v>
      </c>
      <c r="C30" s="32">
        <f>D30+E30</f>
        <v>610793763.16000009</v>
      </c>
      <c r="D30" s="33">
        <v>0</v>
      </c>
      <c r="E30" s="24">
        <f t="shared" si="1"/>
        <v>610793763.16000009</v>
      </c>
      <c r="F30" s="52">
        <v>10114692.810000001</v>
      </c>
      <c r="G30" s="52">
        <v>148264975.24000004</v>
      </c>
      <c r="H30" s="52">
        <v>129117449.71000002</v>
      </c>
      <c r="I30" s="52">
        <v>323296645.39999998</v>
      </c>
      <c r="J30" s="52">
        <v>0</v>
      </c>
      <c r="K30" s="24">
        <v>163331239</v>
      </c>
      <c r="M30" s="88"/>
      <c r="O30" s="166"/>
    </row>
    <row r="31" spans="1:15" s="83" customFormat="1" x14ac:dyDescent="0.25">
      <c r="A31" s="33" t="s">
        <v>29</v>
      </c>
      <c r="B31" s="32">
        <f>C31+K31</f>
        <v>547948709.13</v>
      </c>
      <c r="C31" s="32">
        <f>D31+E31</f>
        <v>433067269.13</v>
      </c>
      <c r="D31" s="33">
        <v>16013461.859999999</v>
      </c>
      <c r="E31" s="24">
        <f t="shared" si="1"/>
        <v>417053807.26999998</v>
      </c>
      <c r="F31" s="52">
        <v>0</v>
      </c>
      <c r="G31" s="52">
        <v>62285480.620000005</v>
      </c>
      <c r="H31" s="52">
        <v>93424079.340000004</v>
      </c>
      <c r="I31" s="52">
        <v>257905100.95999998</v>
      </c>
      <c r="J31" s="52">
        <v>3439146.35</v>
      </c>
      <c r="K31" s="24">
        <v>114881440</v>
      </c>
      <c r="M31" s="88"/>
      <c r="O31" s="166"/>
    </row>
    <row r="32" spans="1:15" s="83" customFormat="1" x14ac:dyDescent="0.25">
      <c r="A32" s="33" t="s">
        <v>30</v>
      </c>
      <c r="B32" s="32">
        <f>C32+K32</f>
        <v>28170099.390000001</v>
      </c>
      <c r="C32" s="32">
        <f>D32+E32</f>
        <v>22125512.390000001</v>
      </c>
      <c r="D32" s="33">
        <v>0</v>
      </c>
      <c r="E32" s="24">
        <f t="shared" si="1"/>
        <v>22125512.390000001</v>
      </c>
      <c r="F32" s="52">
        <v>0</v>
      </c>
      <c r="G32" s="52">
        <v>3028568.13</v>
      </c>
      <c r="H32" s="52">
        <v>4742922.03</v>
      </c>
      <c r="I32" s="52">
        <v>14166753.880000001</v>
      </c>
      <c r="J32" s="52">
        <v>187268.35</v>
      </c>
      <c r="K32" s="24">
        <v>6044587</v>
      </c>
      <c r="M32" s="88"/>
      <c r="O32" s="166"/>
    </row>
    <row r="33" spans="1:15" s="83" customFormat="1" x14ac:dyDescent="0.25">
      <c r="A33" s="33" t="s">
        <v>31</v>
      </c>
      <c r="B33" s="32">
        <f>C33+K33</f>
        <v>63512293.540000007</v>
      </c>
      <c r="C33" s="32">
        <f>D33+E33</f>
        <v>50012701.540000007</v>
      </c>
      <c r="D33" s="33">
        <v>0</v>
      </c>
      <c r="E33" s="24">
        <f t="shared" si="1"/>
        <v>50012701.540000007</v>
      </c>
      <c r="F33" s="52">
        <v>240189.33</v>
      </c>
      <c r="G33" s="52">
        <v>7781791.25</v>
      </c>
      <c r="H33" s="52">
        <v>10680123.210000005</v>
      </c>
      <c r="I33" s="52">
        <v>31303842.539999999</v>
      </c>
      <c r="J33" s="52">
        <v>6755.21</v>
      </c>
      <c r="K33" s="24">
        <v>13499592</v>
      </c>
      <c r="M33" s="88"/>
      <c r="O33" s="166"/>
    </row>
    <row r="34" spans="1:15" s="83" customFormat="1" x14ac:dyDescent="0.25">
      <c r="A34" s="33" t="s">
        <v>32</v>
      </c>
      <c r="B34" s="32">
        <f>C34+K34</f>
        <v>13957251.179999998</v>
      </c>
      <c r="C34" s="32">
        <f>D34+E34</f>
        <v>11119280.179999998</v>
      </c>
      <c r="D34" s="33">
        <v>0</v>
      </c>
      <c r="E34" s="24">
        <f t="shared" si="1"/>
        <v>11119280.179999998</v>
      </c>
      <c r="F34" s="52">
        <v>287574.33</v>
      </c>
      <c r="G34" s="52">
        <v>1382309.3499999999</v>
      </c>
      <c r="H34" s="52">
        <v>2285275.4699999993</v>
      </c>
      <c r="I34" s="52">
        <v>6685813.7499999991</v>
      </c>
      <c r="J34" s="52">
        <v>478307.28</v>
      </c>
      <c r="K34" s="24">
        <v>2837971</v>
      </c>
      <c r="M34" s="88"/>
      <c r="O34" s="166"/>
    </row>
    <row r="35" spans="1:15" s="83" customFormat="1" x14ac:dyDescent="0.25">
      <c r="A35" s="33"/>
      <c r="B35" s="109"/>
      <c r="C35" s="109"/>
      <c r="D35" s="33"/>
      <c r="E35" s="24"/>
      <c r="F35" s="52"/>
      <c r="G35" s="52"/>
      <c r="H35" s="52"/>
      <c r="I35" s="52"/>
      <c r="J35" s="52"/>
      <c r="K35" s="24"/>
      <c r="M35" s="88"/>
    </row>
    <row r="36" spans="1:15" s="83" customFormat="1" x14ac:dyDescent="0.25">
      <c r="A36" s="33" t="s">
        <v>33</v>
      </c>
      <c r="B36" s="32">
        <f>C36+K36</f>
        <v>17633848.359999999</v>
      </c>
      <c r="C36" s="32">
        <f>D36+E36</f>
        <v>14215527.359999999</v>
      </c>
      <c r="D36" s="33">
        <v>0</v>
      </c>
      <c r="E36" s="24">
        <f t="shared" si="1"/>
        <v>14215527.359999999</v>
      </c>
      <c r="F36" s="52">
        <v>0</v>
      </c>
      <c r="G36" s="52">
        <v>1796233.0599999996</v>
      </c>
      <c r="H36" s="52">
        <v>2729322.4299999997</v>
      </c>
      <c r="I36" s="52">
        <v>9689971.870000001</v>
      </c>
      <c r="J36" s="52">
        <v>0</v>
      </c>
      <c r="K36" s="24">
        <v>3418321</v>
      </c>
      <c r="M36" s="88"/>
      <c r="O36" s="166"/>
    </row>
    <row r="37" spans="1:15" s="83" customFormat="1" x14ac:dyDescent="0.25">
      <c r="A37" s="33" t="s">
        <v>34</v>
      </c>
      <c r="B37" s="32">
        <f>C37+K37</f>
        <v>91890158.109999999</v>
      </c>
      <c r="C37" s="32">
        <f>D37+E37</f>
        <v>75023801.109999999</v>
      </c>
      <c r="D37" s="33">
        <v>0</v>
      </c>
      <c r="E37" s="24">
        <f t="shared" si="1"/>
        <v>75023801.109999999</v>
      </c>
      <c r="F37" s="198">
        <v>149043.82999999999</v>
      </c>
      <c r="G37" s="198">
        <v>8479513.25</v>
      </c>
      <c r="H37" s="198">
        <v>13483624.580000002</v>
      </c>
      <c r="I37" s="198">
        <v>52814997.869999997</v>
      </c>
      <c r="J37" s="198">
        <v>96621.58</v>
      </c>
      <c r="K37" s="33">
        <v>16866357</v>
      </c>
      <c r="M37" s="88"/>
      <c r="O37" s="166"/>
    </row>
    <row r="38" spans="1:15" s="83" customFormat="1" x14ac:dyDescent="0.25">
      <c r="A38" s="33" t="s">
        <v>35</v>
      </c>
      <c r="B38" s="32">
        <f>C38+K38</f>
        <v>58922022.200000003</v>
      </c>
      <c r="C38" s="32">
        <f>D38+E38</f>
        <v>46539690.200000003</v>
      </c>
      <c r="D38" s="33">
        <v>0</v>
      </c>
      <c r="E38" s="24">
        <f t="shared" si="1"/>
        <v>46539690.200000003</v>
      </c>
      <c r="F38" s="198">
        <v>1153971.92</v>
      </c>
      <c r="G38" s="198">
        <v>5727784.6700000009</v>
      </c>
      <c r="H38" s="198">
        <v>9905723.2599999998</v>
      </c>
      <c r="I38" s="198">
        <v>28927666.390000001</v>
      </c>
      <c r="J38" s="198">
        <v>824543.96</v>
      </c>
      <c r="K38" s="33">
        <v>12382332</v>
      </c>
      <c r="M38" s="88"/>
      <c r="O38" s="166"/>
    </row>
    <row r="39" spans="1:15" s="83" customFormat="1" x14ac:dyDescent="0.25">
      <c r="A39" s="28" t="s">
        <v>36</v>
      </c>
      <c r="B39" s="123">
        <f>C39+K39</f>
        <v>34784114.82</v>
      </c>
      <c r="C39" s="123">
        <f>D39+E39</f>
        <v>27838299.82</v>
      </c>
      <c r="D39" s="28">
        <v>9492</v>
      </c>
      <c r="E39" s="28">
        <f t="shared" si="1"/>
        <v>27828807.82</v>
      </c>
      <c r="F39" s="122">
        <v>0</v>
      </c>
      <c r="G39" s="122">
        <v>2836682.0700000003</v>
      </c>
      <c r="H39" s="122">
        <v>5308697.0999999996</v>
      </c>
      <c r="I39" s="122">
        <v>16411266.050000001</v>
      </c>
      <c r="J39" s="122">
        <v>3272162.6</v>
      </c>
      <c r="K39" s="28">
        <v>6945815</v>
      </c>
      <c r="L39" s="36"/>
      <c r="M39" s="151"/>
      <c r="O39" s="166"/>
    </row>
    <row r="40" spans="1:15" s="83" customFormat="1" x14ac:dyDescent="0.25">
      <c r="A40" s="33"/>
      <c r="B40" s="33"/>
      <c r="C40" s="33"/>
      <c r="D40" s="24"/>
      <c r="E40" s="24"/>
      <c r="F40" s="24"/>
      <c r="G40" s="24"/>
      <c r="H40" s="24"/>
      <c r="I40" s="24"/>
      <c r="J40" s="24"/>
      <c r="K40" s="24"/>
    </row>
    <row r="41" spans="1:15" x14ac:dyDescent="0.25">
      <c r="A41" s="2" t="s">
        <v>209</v>
      </c>
      <c r="C41" s="33"/>
      <c r="D41" s="24"/>
      <c r="E41" s="24"/>
      <c r="F41" s="24"/>
      <c r="G41" s="24"/>
      <c r="H41" s="24"/>
      <c r="I41" s="24"/>
      <c r="J41" s="24"/>
      <c r="K41" s="24"/>
    </row>
    <row r="42" spans="1:15" x14ac:dyDescent="0.25">
      <c r="C42" s="33"/>
      <c r="D42" s="24"/>
      <c r="E42" s="24"/>
      <c r="F42" s="24"/>
      <c r="G42" s="24"/>
      <c r="H42" s="24"/>
      <c r="I42" s="24"/>
      <c r="J42" s="24"/>
      <c r="K42" s="24"/>
      <c r="M42" s="51"/>
    </row>
    <row r="43" spans="1:15" x14ac:dyDescent="0.25">
      <c r="M43" s="51"/>
    </row>
    <row r="44" spans="1:15" x14ac:dyDescent="0.25">
      <c r="M44" s="51"/>
    </row>
    <row r="45" spans="1:15" x14ac:dyDescent="0.25">
      <c r="K45" s="13"/>
      <c r="M45" s="51"/>
    </row>
    <row r="46" spans="1:15" x14ac:dyDescent="0.25">
      <c r="K46" s="13"/>
      <c r="M46" s="51"/>
    </row>
    <row r="47" spans="1:15" x14ac:dyDescent="0.25">
      <c r="K47" s="13"/>
      <c r="M47" s="51"/>
    </row>
    <row r="48" spans="1:15" x14ac:dyDescent="0.25">
      <c r="K48" s="13"/>
      <c r="M48" s="51"/>
    </row>
    <row r="49" spans="11:13" x14ac:dyDescent="0.25">
      <c r="K49" s="13"/>
      <c r="M49" s="51"/>
    </row>
    <row r="50" spans="11:13" x14ac:dyDescent="0.25">
      <c r="K50" s="13"/>
      <c r="M50" s="51"/>
    </row>
    <row r="51" spans="11:13" x14ac:dyDescent="0.25">
      <c r="K51" s="13"/>
      <c r="M51" s="51"/>
    </row>
    <row r="52" spans="11:13" x14ac:dyDescent="0.25">
      <c r="K52" s="13"/>
      <c r="M52" s="51"/>
    </row>
    <row r="53" spans="11:13" x14ac:dyDescent="0.25">
      <c r="K53" s="13"/>
      <c r="M53" s="51"/>
    </row>
    <row r="54" spans="11:13" x14ac:dyDescent="0.25">
      <c r="K54" s="13"/>
      <c r="M54" s="51"/>
    </row>
    <row r="55" spans="11:13" x14ac:dyDescent="0.25">
      <c r="K55" s="13"/>
      <c r="M55" s="51"/>
    </row>
    <row r="56" spans="11:13" x14ac:dyDescent="0.25">
      <c r="K56" s="13"/>
      <c r="M56" s="51"/>
    </row>
    <row r="57" spans="11:13" x14ac:dyDescent="0.25">
      <c r="K57" s="13"/>
      <c r="M57" s="51"/>
    </row>
    <row r="58" spans="11:13" x14ac:dyDescent="0.25">
      <c r="K58" s="13"/>
      <c r="M58" s="51"/>
    </row>
    <row r="59" spans="11:13" x14ac:dyDescent="0.25">
      <c r="K59" s="13"/>
      <c r="M59" s="51"/>
    </row>
    <row r="60" spans="11:13" x14ac:dyDescent="0.25">
      <c r="K60" s="13"/>
      <c r="M60" s="51"/>
    </row>
    <row r="61" spans="11:13" x14ac:dyDescent="0.25">
      <c r="K61" s="13"/>
      <c r="M61" s="51"/>
    </row>
    <row r="62" spans="11:13" x14ac:dyDescent="0.25">
      <c r="K62" s="13"/>
      <c r="M62" s="51"/>
    </row>
    <row r="63" spans="11:13" x14ac:dyDescent="0.25">
      <c r="K63" s="13"/>
      <c r="M63" s="51"/>
    </row>
    <row r="64" spans="11:13" x14ac:dyDescent="0.25">
      <c r="K64" s="13"/>
      <c r="M64" s="51"/>
    </row>
    <row r="65" spans="11:13" x14ac:dyDescent="0.25">
      <c r="K65" s="13"/>
      <c r="M65" s="51"/>
    </row>
    <row r="66" spans="11:13" x14ac:dyDescent="0.25">
      <c r="K66" s="13"/>
      <c r="M66" s="51"/>
    </row>
    <row r="67" spans="11:13" x14ac:dyDescent="0.25">
      <c r="K67" s="13"/>
      <c r="M67" s="51"/>
    </row>
    <row r="68" spans="11:13" x14ac:dyDescent="0.25">
      <c r="K68" s="13"/>
      <c r="M68" s="51"/>
    </row>
    <row r="69" spans="11:13" x14ac:dyDescent="0.25">
      <c r="K69" s="13"/>
      <c r="M69" s="51"/>
    </row>
    <row r="70" spans="11:13" x14ac:dyDescent="0.25">
      <c r="K70" s="13"/>
      <c r="M70" s="51"/>
    </row>
    <row r="71" spans="11:13" x14ac:dyDescent="0.25">
      <c r="K71" s="13"/>
      <c r="M71" s="51"/>
    </row>
    <row r="72" spans="11:13" x14ac:dyDescent="0.25">
      <c r="K72" s="13"/>
      <c r="M72" s="51"/>
    </row>
    <row r="73" spans="11:13" x14ac:dyDescent="0.25">
      <c r="K73" s="13"/>
      <c r="M73" s="51"/>
    </row>
    <row r="74" spans="11:13" x14ac:dyDescent="0.25">
      <c r="K74" s="13"/>
      <c r="M74" s="51"/>
    </row>
    <row r="75" spans="11:13" x14ac:dyDescent="0.25">
      <c r="K75" s="13"/>
      <c r="M75" s="51"/>
    </row>
    <row r="76" spans="11:13" x14ac:dyDescent="0.25">
      <c r="K76" s="13"/>
      <c r="M76" s="51"/>
    </row>
    <row r="78" spans="11:13" x14ac:dyDescent="0.25">
      <c r="M78" s="51"/>
    </row>
    <row r="79" spans="11:13" x14ac:dyDescent="0.25">
      <c r="K79" s="13"/>
      <c r="M79" s="51"/>
    </row>
    <row r="80" spans="11:13" x14ac:dyDescent="0.25">
      <c r="K80" s="13"/>
      <c r="M80" s="51"/>
    </row>
    <row r="81" spans="11:13" x14ac:dyDescent="0.25">
      <c r="K81" s="13"/>
    </row>
    <row r="82" spans="11:13" x14ac:dyDescent="0.25">
      <c r="K82" s="13"/>
      <c r="M82" s="51"/>
    </row>
    <row r="83" spans="11:13" x14ac:dyDescent="0.25">
      <c r="M83" s="51"/>
    </row>
    <row r="84" spans="11:13" x14ac:dyDescent="0.25">
      <c r="M84" s="51"/>
    </row>
  </sheetData>
  <phoneticPr fontId="0" type="noConversion"/>
  <printOptions horizontalCentered="1"/>
  <pageMargins left="0.25" right="0.23" top="0.87" bottom="0.82" header="0.67" footer="0.5"/>
  <pageSetup scale="72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O130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5" style="24" customWidth="1"/>
    <col min="2" max="13" width="16.7265625" style="24" customWidth="1"/>
    <col min="14" max="14" width="14" style="83" bestFit="1" customWidth="1"/>
    <col min="15" max="16384" width="9.1796875" style="83"/>
  </cols>
  <sheetData>
    <row r="1" spans="1:13" x14ac:dyDescent="0.25">
      <c r="A1" s="252"/>
      <c r="B1" s="252"/>
      <c r="C1" s="252"/>
      <c r="D1" s="252"/>
      <c r="E1" s="252"/>
      <c r="F1" s="252" t="s">
        <v>137</v>
      </c>
      <c r="G1" s="252"/>
      <c r="H1" s="252"/>
      <c r="I1" s="252"/>
      <c r="J1" s="252"/>
      <c r="K1" s="252"/>
      <c r="L1" s="252"/>
      <c r="M1" s="252"/>
    </row>
    <row r="3" spans="1:13" x14ac:dyDescent="0.25">
      <c r="A3" s="252"/>
      <c r="B3" s="252"/>
      <c r="C3" s="252"/>
      <c r="D3" s="252"/>
      <c r="E3" s="252"/>
      <c r="F3" s="252" t="s">
        <v>250</v>
      </c>
      <c r="G3" s="252"/>
      <c r="H3" s="252"/>
      <c r="I3" s="252"/>
      <c r="J3" s="252"/>
      <c r="K3" s="252"/>
      <c r="L3" s="252"/>
      <c r="M3" s="252"/>
    </row>
    <row r="4" spans="1:13" ht="13" thickBot="1" x14ac:dyDescent="0.3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250" customFormat="1" ht="13" customHeight="1" thickTop="1" x14ac:dyDescent="0.25">
      <c r="A5" s="32" t="s">
        <v>37</v>
      </c>
      <c r="B5" s="252" t="s">
        <v>11</v>
      </c>
      <c r="C5" s="277"/>
      <c r="D5" s="277"/>
      <c r="E5" s="252"/>
      <c r="F5" s="252"/>
      <c r="G5" s="252" t="s">
        <v>64</v>
      </c>
      <c r="H5" s="252"/>
      <c r="I5" s="252" t="s">
        <v>64</v>
      </c>
      <c r="J5" s="252"/>
      <c r="K5" s="252" t="s">
        <v>111</v>
      </c>
      <c r="L5" s="252"/>
      <c r="M5" s="252"/>
    </row>
    <row r="6" spans="1:13" s="250" customFormat="1" ht="12.75" customHeight="1" x14ac:dyDescent="0.25">
      <c r="A6" s="32" t="s">
        <v>38</v>
      </c>
      <c r="B6" s="252" t="s">
        <v>116</v>
      </c>
      <c r="C6" s="278"/>
      <c r="D6" s="278" t="s">
        <v>273</v>
      </c>
      <c r="E6" s="252"/>
      <c r="F6" s="252" t="s">
        <v>63</v>
      </c>
      <c r="G6" s="252" t="s">
        <v>65</v>
      </c>
      <c r="H6" s="252" t="s">
        <v>66</v>
      </c>
      <c r="I6" s="252" t="s">
        <v>109</v>
      </c>
      <c r="J6" s="252" t="s">
        <v>76</v>
      </c>
      <c r="K6" s="252" t="s">
        <v>112</v>
      </c>
      <c r="L6" s="252" t="s">
        <v>85</v>
      </c>
      <c r="M6" s="252" t="s">
        <v>115</v>
      </c>
    </row>
    <row r="7" spans="1:13" s="250" customFormat="1" ht="13" thickBot="1" x14ac:dyDescent="0.3">
      <c r="A7" s="58" t="s">
        <v>39</v>
      </c>
      <c r="B7" s="59" t="s">
        <v>117</v>
      </c>
      <c r="C7" s="256" t="s">
        <v>12</v>
      </c>
      <c r="D7" s="256" t="s">
        <v>12</v>
      </c>
      <c r="E7" s="59" t="s">
        <v>108</v>
      </c>
      <c r="F7" s="59" t="s">
        <v>38</v>
      </c>
      <c r="G7" s="59" t="s">
        <v>4</v>
      </c>
      <c r="H7" s="59" t="s">
        <v>4</v>
      </c>
      <c r="I7" s="59" t="s">
        <v>110</v>
      </c>
      <c r="J7" s="59" t="s">
        <v>77</v>
      </c>
      <c r="K7" s="59" t="s">
        <v>113</v>
      </c>
      <c r="L7" s="59" t="s">
        <v>4</v>
      </c>
      <c r="M7" s="59" t="s">
        <v>114</v>
      </c>
    </row>
    <row r="8" spans="1:13" s="167" customFormat="1" x14ac:dyDescent="0.25">
      <c r="A8" s="32" t="s">
        <v>13</v>
      </c>
      <c r="B8" s="124">
        <f>SUM(B10:B38)</f>
        <v>2903646953.2800002</v>
      </c>
      <c r="C8" s="124">
        <f>SUM(C10:C37)</f>
        <v>89742541.020000011</v>
      </c>
      <c r="D8" s="124">
        <f t="shared" ref="D8:M8" si="0">SUM(D10:D38)</f>
        <v>261084786.05000007</v>
      </c>
      <c r="E8" s="124">
        <f t="shared" si="0"/>
        <v>1687270221.9199998</v>
      </c>
      <c r="F8" s="124">
        <f t="shared" si="0"/>
        <v>482451500.17000014</v>
      </c>
      <c r="G8" s="124">
        <f t="shared" si="0"/>
        <v>35000632.460000008</v>
      </c>
      <c r="H8" s="124">
        <f t="shared" si="0"/>
        <v>21017810.350000009</v>
      </c>
      <c r="I8" s="124">
        <f t="shared" si="0"/>
        <v>99040883.49000001</v>
      </c>
      <c r="J8" s="124">
        <f t="shared" si="0"/>
        <v>171163306.25999999</v>
      </c>
      <c r="K8" s="124">
        <f t="shared" si="0"/>
        <v>47839310.04999999</v>
      </c>
      <c r="L8" s="124">
        <f t="shared" si="0"/>
        <v>3813683.0500000003</v>
      </c>
      <c r="M8" s="124">
        <f t="shared" si="0"/>
        <v>5222278.46</v>
      </c>
    </row>
    <row r="9" spans="1:13" x14ac:dyDescent="0.25">
      <c r="A9" s="32"/>
      <c r="B9" s="115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3" x14ac:dyDescent="0.25">
      <c r="A10" s="32" t="s">
        <v>14</v>
      </c>
      <c r="B10" s="24">
        <f>SUM(C10:M10)</f>
        <v>26138737.789999995</v>
      </c>
      <c r="C10" s="2">
        <v>596382.17000000004</v>
      </c>
      <c r="D10" s="2">
        <v>2388050.83</v>
      </c>
      <c r="E10" s="2">
        <v>15272282.52</v>
      </c>
      <c r="F10" s="2">
        <v>4570093.6099999994</v>
      </c>
      <c r="G10" s="2">
        <v>187740.3</v>
      </c>
      <c r="H10" s="2">
        <v>0</v>
      </c>
      <c r="I10" s="2">
        <v>356984.73</v>
      </c>
      <c r="J10" s="2">
        <v>2214839.9899999998</v>
      </c>
      <c r="K10" s="2">
        <v>423666.9</v>
      </c>
      <c r="L10" s="33">
        <v>128696.74</v>
      </c>
      <c r="M10" s="33" t="s">
        <v>280</v>
      </c>
    </row>
    <row r="11" spans="1:13" x14ac:dyDescent="0.25">
      <c r="A11" s="32" t="s">
        <v>15</v>
      </c>
      <c r="B11" s="33">
        <f t="shared" ref="B11:B37" si="1">SUM(C11:M11)</f>
        <v>241700732.78999987</v>
      </c>
      <c r="C11" s="2">
        <v>8708463.4699999988</v>
      </c>
      <c r="D11" s="2">
        <v>23499872.379999999</v>
      </c>
      <c r="E11" s="2">
        <v>149933036.05999988</v>
      </c>
      <c r="F11" s="2">
        <v>38095850.080000021</v>
      </c>
      <c r="G11" s="2">
        <v>3171487.73</v>
      </c>
      <c r="H11" s="2">
        <v>0</v>
      </c>
      <c r="I11" s="2">
        <v>1946805.37</v>
      </c>
      <c r="J11" s="2">
        <v>11875921.109999999</v>
      </c>
      <c r="K11" s="2">
        <v>3173674.06</v>
      </c>
      <c r="L11" s="33">
        <v>102410.01999999999</v>
      </c>
      <c r="M11" s="33">
        <v>1193212.51</v>
      </c>
    </row>
    <row r="12" spans="1:13" x14ac:dyDescent="0.25">
      <c r="A12" s="33" t="s">
        <v>16</v>
      </c>
      <c r="B12" s="33">
        <f t="shared" si="1"/>
        <v>241484108.56</v>
      </c>
      <c r="C12" s="2">
        <v>13150801.620000001</v>
      </c>
      <c r="D12" s="2">
        <v>23117026.41</v>
      </c>
      <c r="E12" s="2">
        <v>137051218.58000001</v>
      </c>
      <c r="F12" s="2">
        <v>45416833.259999998</v>
      </c>
      <c r="G12" s="2">
        <v>5405922.04</v>
      </c>
      <c r="H12" s="2">
        <v>0</v>
      </c>
      <c r="I12" s="2">
        <v>2115218.2200000002</v>
      </c>
      <c r="J12" s="2">
        <v>12753025.93</v>
      </c>
      <c r="K12" s="2">
        <v>1766816.4100000001</v>
      </c>
      <c r="L12" s="33">
        <v>0</v>
      </c>
      <c r="M12" s="33">
        <v>707246.09</v>
      </c>
    </row>
    <row r="13" spans="1:13" x14ac:dyDescent="0.25">
      <c r="A13" s="33" t="s">
        <v>17</v>
      </c>
      <c r="B13" s="33">
        <f t="shared" si="1"/>
        <v>325818241.07999998</v>
      </c>
      <c r="C13" s="2">
        <v>11335586.430000002</v>
      </c>
      <c r="D13" s="2">
        <v>30777394.760000002</v>
      </c>
      <c r="E13" s="2">
        <v>183639333.65999994</v>
      </c>
      <c r="F13" s="2">
        <v>56009184.690000027</v>
      </c>
      <c r="G13" s="2">
        <v>4667912.46</v>
      </c>
      <c r="H13" s="2">
        <v>5252611.6599999992</v>
      </c>
      <c r="I13" s="2">
        <v>12521246</v>
      </c>
      <c r="J13" s="2">
        <v>16034786</v>
      </c>
      <c r="K13" s="2">
        <v>4416635</v>
      </c>
      <c r="L13" s="33">
        <v>40324.42</v>
      </c>
      <c r="M13" s="33">
        <v>1123226</v>
      </c>
    </row>
    <row r="14" spans="1:13" x14ac:dyDescent="0.25">
      <c r="A14" s="33" t="s">
        <v>18</v>
      </c>
      <c r="B14" s="33">
        <f t="shared" si="1"/>
        <v>49275150.650000006</v>
      </c>
      <c r="C14" s="2">
        <v>1238568.8400000001</v>
      </c>
      <c r="D14" s="2">
        <v>3777456.54</v>
      </c>
      <c r="E14" s="2">
        <v>28683022.860000003</v>
      </c>
      <c r="F14" s="2">
        <v>8490718.5199999996</v>
      </c>
      <c r="G14" s="2">
        <v>546366.21</v>
      </c>
      <c r="H14" s="2">
        <v>509464.69</v>
      </c>
      <c r="I14" s="2">
        <v>694324.68</v>
      </c>
      <c r="J14" s="2">
        <v>3969848.14</v>
      </c>
      <c r="K14" s="2">
        <v>1028080.93</v>
      </c>
      <c r="L14" s="33">
        <v>239608.49</v>
      </c>
      <c r="M14" s="33">
        <v>97690.75</v>
      </c>
    </row>
    <row r="15" spans="1:13" x14ac:dyDescent="0.25">
      <c r="A15" s="33"/>
      <c r="B15" s="95"/>
      <c r="C15" s="2"/>
      <c r="D15" s="2"/>
      <c r="E15" s="2"/>
      <c r="F15" s="2"/>
      <c r="G15" s="2"/>
      <c r="H15" s="2"/>
      <c r="I15" s="2"/>
      <c r="J15" s="2"/>
      <c r="K15" s="2"/>
      <c r="L15" s="33"/>
      <c r="M15" s="33"/>
    </row>
    <row r="16" spans="1:13" x14ac:dyDescent="0.25">
      <c r="A16" s="33" t="s">
        <v>19</v>
      </c>
      <c r="B16" s="33">
        <f t="shared" si="1"/>
        <v>17133614.719999999</v>
      </c>
      <c r="C16" s="2">
        <v>476395.16</v>
      </c>
      <c r="D16" s="2">
        <v>1808135.5099999998</v>
      </c>
      <c r="E16" s="2">
        <v>10669852.799999995</v>
      </c>
      <c r="F16" s="2">
        <v>2189610.4699999997</v>
      </c>
      <c r="G16" s="2">
        <v>153483.15</v>
      </c>
      <c r="H16" s="2">
        <v>299007.65000000002</v>
      </c>
      <c r="I16" s="2">
        <v>592149.21</v>
      </c>
      <c r="J16" s="2">
        <v>620343.71</v>
      </c>
      <c r="K16" s="2">
        <v>199387.62</v>
      </c>
      <c r="L16" s="33">
        <v>125249.43999999999</v>
      </c>
      <c r="M16" s="33">
        <v>0</v>
      </c>
    </row>
    <row r="17" spans="1:14" x14ac:dyDescent="0.25">
      <c r="A17" s="33" t="s">
        <v>20</v>
      </c>
      <c r="B17" s="33">
        <f t="shared" si="1"/>
        <v>78810286.300000012</v>
      </c>
      <c r="C17" s="2">
        <v>1679343.6700000002</v>
      </c>
      <c r="D17" s="2">
        <v>7136170.8899999997</v>
      </c>
      <c r="E17" s="2">
        <v>49130203.719999999</v>
      </c>
      <c r="F17" s="2">
        <v>11646195.939999999</v>
      </c>
      <c r="G17" s="2">
        <v>439209.79</v>
      </c>
      <c r="H17" s="2">
        <v>1085099.8</v>
      </c>
      <c r="I17" s="2">
        <v>366009.7</v>
      </c>
      <c r="J17" s="2">
        <v>5364094.1100000013</v>
      </c>
      <c r="K17" s="2">
        <v>1689140.9</v>
      </c>
      <c r="L17" s="33">
        <v>18982.120000000003</v>
      </c>
      <c r="M17" s="33">
        <v>255835.66</v>
      </c>
    </row>
    <row r="18" spans="1:14" x14ac:dyDescent="0.25">
      <c r="A18" s="33" t="s">
        <v>21</v>
      </c>
      <c r="B18" s="33">
        <f t="shared" si="1"/>
        <v>41998539.759999998</v>
      </c>
      <c r="C18" s="2">
        <v>1191965.3499999999</v>
      </c>
      <c r="D18" s="2">
        <v>4235774.8499999996</v>
      </c>
      <c r="E18" s="2">
        <v>24757765.120000001</v>
      </c>
      <c r="F18" s="2">
        <v>7821906.7400000012</v>
      </c>
      <c r="G18" s="2">
        <v>452708.77999999997</v>
      </c>
      <c r="H18" s="2">
        <v>535292.65</v>
      </c>
      <c r="I18" s="2">
        <v>265018.70999999996</v>
      </c>
      <c r="J18" s="2">
        <v>1811313.4</v>
      </c>
      <c r="K18" s="2">
        <v>795192.19000000006</v>
      </c>
      <c r="L18" s="33">
        <v>34512.11</v>
      </c>
      <c r="M18" s="33">
        <v>97089.86</v>
      </c>
    </row>
    <row r="19" spans="1:14" x14ac:dyDescent="0.25">
      <c r="A19" s="33" t="s">
        <v>22</v>
      </c>
      <c r="B19" s="33">
        <f t="shared" si="1"/>
        <v>73749010.459999993</v>
      </c>
      <c r="C19" s="2">
        <v>3319527.2600000002</v>
      </c>
      <c r="D19" s="2">
        <v>4749019.84</v>
      </c>
      <c r="E19" s="2">
        <v>44169933.029999994</v>
      </c>
      <c r="F19" s="2">
        <v>8156942.8600000003</v>
      </c>
      <c r="G19" s="2">
        <v>736445.48</v>
      </c>
      <c r="H19" s="2">
        <v>0</v>
      </c>
      <c r="I19" s="2">
        <v>402213.7</v>
      </c>
      <c r="J19" s="2">
        <v>10184113.9</v>
      </c>
      <c r="K19" s="2">
        <v>1497204.28</v>
      </c>
      <c r="L19" s="33">
        <v>185152.83999999997</v>
      </c>
      <c r="M19" s="33">
        <v>348457.27</v>
      </c>
    </row>
    <row r="20" spans="1:14" x14ac:dyDescent="0.25">
      <c r="A20" s="33" t="s">
        <v>23</v>
      </c>
      <c r="B20" s="33">
        <f t="shared" si="1"/>
        <v>15947444.190000001</v>
      </c>
      <c r="C20" s="2">
        <v>472876</v>
      </c>
      <c r="D20" s="2">
        <v>1848999.53</v>
      </c>
      <c r="E20" s="2">
        <v>10582866.109999999</v>
      </c>
      <c r="F20" s="2">
        <v>1598145.3900000001</v>
      </c>
      <c r="G20" s="2">
        <v>287578.45</v>
      </c>
      <c r="H20" s="2">
        <v>0</v>
      </c>
      <c r="I20" s="2">
        <v>219452</v>
      </c>
      <c r="J20" s="2">
        <v>656986</v>
      </c>
      <c r="K20" s="2">
        <v>260352</v>
      </c>
      <c r="L20" s="33">
        <v>64.709999999999994</v>
      </c>
      <c r="M20" s="33">
        <v>20124</v>
      </c>
    </row>
    <row r="21" spans="1:14" x14ac:dyDescent="0.25">
      <c r="A21" s="33"/>
      <c r="B21" s="95"/>
      <c r="C21" s="2"/>
      <c r="D21" s="2"/>
      <c r="E21" s="2"/>
      <c r="F21" s="2"/>
      <c r="G21" s="2"/>
      <c r="H21" s="2"/>
      <c r="I21" s="2"/>
      <c r="J21" s="2"/>
      <c r="K21" s="2"/>
      <c r="L21" s="33"/>
      <c r="M21" s="33"/>
    </row>
    <row r="22" spans="1:14" x14ac:dyDescent="0.25">
      <c r="A22" s="33" t="s">
        <v>24</v>
      </c>
      <c r="B22" s="33">
        <f t="shared" si="1"/>
        <v>135457759.42999998</v>
      </c>
      <c r="C22" s="2">
        <v>3093534.47</v>
      </c>
      <c r="D22" s="2">
        <v>12830519.199999996</v>
      </c>
      <c r="E22" s="2">
        <v>82980083.749999985</v>
      </c>
      <c r="F22" s="2">
        <v>19888956.010000002</v>
      </c>
      <c r="G22" s="2">
        <v>724675.65999999992</v>
      </c>
      <c r="H22" s="2">
        <v>51763.1</v>
      </c>
      <c r="I22" s="2">
        <v>5371230.669999999</v>
      </c>
      <c r="J22" s="2">
        <v>6854914.9699999997</v>
      </c>
      <c r="K22" s="2">
        <v>3166566.81</v>
      </c>
      <c r="L22" s="33">
        <v>95053.87</v>
      </c>
      <c r="M22" s="33">
        <v>400460.92</v>
      </c>
    </row>
    <row r="23" spans="1:14" x14ac:dyDescent="0.25">
      <c r="A23" s="33" t="s">
        <v>25</v>
      </c>
      <c r="B23" s="33">
        <f t="shared" si="1"/>
        <v>13194843.15</v>
      </c>
      <c r="C23" s="2">
        <v>1311317.97</v>
      </c>
      <c r="D23" s="2">
        <v>948071.98</v>
      </c>
      <c r="E23" s="2">
        <v>7470979.4899999993</v>
      </c>
      <c r="F23" s="2">
        <v>1684008.3900000001</v>
      </c>
      <c r="G23" s="2">
        <v>218757</v>
      </c>
      <c r="H23" s="2">
        <v>236669.32</v>
      </c>
      <c r="I23" s="2">
        <v>91460.57</v>
      </c>
      <c r="J23" s="2">
        <v>954071.66999999993</v>
      </c>
      <c r="K23" s="2">
        <v>218010.58</v>
      </c>
      <c r="L23" s="33">
        <v>61496.18</v>
      </c>
      <c r="M23" s="33">
        <v>0</v>
      </c>
    </row>
    <row r="24" spans="1:14" x14ac:dyDescent="0.25">
      <c r="A24" s="33" t="s">
        <v>26</v>
      </c>
      <c r="B24" s="33">
        <f t="shared" si="1"/>
        <v>141163264.97999999</v>
      </c>
      <c r="C24" s="2">
        <v>3687893.62</v>
      </c>
      <c r="D24" s="2">
        <v>10286388.67</v>
      </c>
      <c r="E24" s="2">
        <v>77751312.729999974</v>
      </c>
      <c r="F24" s="2">
        <v>28911334.779999997</v>
      </c>
      <c r="G24" s="2">
        <v>1162334.25</v>
      </c>
      <c r="H24" s="2">
        <v>2058921.28</v>
      </c>
      <c r="I24" s="2">
        <v>4887218.9000000004</v>
      </c>
      <c r="J24" s="2">
        <v>8905045.4699999988</v>
      </c>
      <c r="K24" s="2">
        <v>3356607.0900000003</v>
      </c>
      <c r="L24" s="33">
        <v>156208.19</v>
      </c>
      <c r="M24" s="33">
        <v>0</v>
      </c>
    </row>
    <row r="25" spans="1:14" x14ac:dyDescent="0.25">
      <c r="A25" s="33" t="s">
        <v>27</v>
      </c>
      <c r="B25" s="33">
        <f t="shared" si="1"/>
        <v>204534072.23000002</v>
      </c>
      <c r="C25" s="2">
        <v>3444967.17</v>
      </c>
      <c r="D25" s="2">
        <v>19101816.140000001</v>
      </c>
      <c r="E25" s="2">
        <v>125821483.61999997</v>
      </c>
      <c r="F25" s="2">
        <v>38081403.070000008</v>
      </c>
      <c r="G25" s="2">
        <v>1312776.81</v>
      </c>
      <c r="H25" s="2">
        <v>2963914.67</v>
      </c>
      <c r="I25" s="2">
        <v>580586.65</v>
      </c>
      <c r="J25" s="2">
        <v>7797715.1500000004</v>
      </c>
      <c r="K25" s="2">
        <v>3799785.65</v>
      </c>
      <c r="L25" s="33">
        <v>1377328.46</v>
      </c>
      <c r="M25" s="33">
        <v>252294.84000000003</v>
      </c>
    </row>
    <row r="26" spans="1:14" x14ac:dyDescent="0.25">
      <c r="A26" s="33" t="s">
        <v>28</v>
      </c>
      <c r="B26" s="33">
        <f t="shared" si="1"/>
        <v>6505302.2700000033</v>
      </c>
      <c r="C26" s="2">
        <v>294124.16000000003</v>
      </c>
      <c r="D26" s="2">
        <v>671196.28000000014</v>
      </c>
      <c r="E26" s="2">
        <v>3703340.9200000009</v>
      </c>
      <c r="F26" s="2">
        <v>998536.97000000044</v>
      </c>
      <c r="G26" s="2">
        <v>191935.57</v>
      </c>
      <c r="H26" s="2">
        <v>710.82</v>
      </c>
      <c r="I26" s="2">
        <v>241507.15000000002</v>
      </c>
      <c r="J26" s="2">
        <v>281729.26</v>
      </c>
      <c r="K26" s="2">
        <v>82130.820000000007</v>
      </c>
      <c r="L26" s="33">
        <v>40090.32</v>
      </c>
      <c r="M26" s="33">
        <v>0</v>
      </c>
    </row>
    <row r="27" spans="1:14" x14ac:dyDescent="0.25">
      <c r="A27" s="33"/>
      <c r="B27" s="95"/>
      <c r="C27" s="2"/>
      <c r="D27" s="2"/>
      <c r="E27" s="2"/>
      <c r="F27" s="2"/>
      <c r="G27" s="2"/>
      <c r="H27" s="2"/>
      <c r="I27" s="2"/>
      <c r="J27" s="2"/>
      <c r="K27" s="2"/>
      <c r="L27" s="33"/>
      <c r="M27" s="33"/>
      <c r="N27" s="88"/>
    </row>
    <row r="28" spans="1:14" x14ac:dyDescent="0.25">
      <c r="A28" s="32" t="s">
        <v>145</v>
      </c>
      <c r="B28" s="33">
        <f t="shared" si="1"/>
        <v>610793763.17999995</v>
      </c>
      <c r="C28" s="2">
        <v>13112014.82</v>
      </c>
      <c r="D28" s="2">
        <v>51629167.740000002</v>
      </c>
      <c r="E28" s="2">
        <v>366888933.21000004</v>
      </c>
      <c r="F28" s="2">
        <v>104700133.46000001</v>
      </c>
      <c r="G28" s="2">
        <v>4351001.78</v>
      </c>
      <c r="H28" s="2">
        <v>0</v>
      </c>
      <c r="I28" s="2">
        <v>30228092</v>
      </c>
      <c r="J28" s="2">
        <v>30551414</v>
      </c>
      <c r="K28" s="2">
        <v>8508974</v>
      </c>
      <c r="L28" s="33">
        <v>824032.16999999993</v>
      </c>
      <c r="M28" s="33">
        <v>0</v>
      </c>
    </row>
    <row r="29" spans="1:14" x14ac:dyDescent="0.25">
      <c r="A29" s="33" t="s">
        <v>29</v>
      </c>
      <c r="B29" s="33">
        <f t="shared" si="1"/>
        <v>433067269.13000005</v>
      </c>
      <c r="C29" s="2">
        <v>15366439.539999999</v>
      </c>
      <c r="D29" s="2">
        <v>38210862.75</v>
      </c>
      <c r="E29" s="2">
        <v>218376749.36000001</v>
      </c>
      <c r="F29" s="2">
        <v>68746919.049999997</v>
      </c>
      <c r="G29" s="2">
        <v>7784874.2400000002</v>
      </c>
      <c r="H29" s="2">
        <v>5232891.5999999996</v>
      </c>
      <c r="I29" s="2">
        <v>33495637.229999997</v>
      </c>
      <c r="J29" s="2">
        <v>35980280.280000001</v>
      </c>
      <c r="K29" s="2">
        <v>9831173.3900000006</v>
      </c>
      <c r="L29" s="33">
        <v>41441.69</v>
      </c>
      <c r="M29" s="33">
        <v>0</v>
      </c>
    </row>
    <row r="30" spans="1:14" x14ac:dyDescent="0.25">
      <c r="A30" s="33" t="s">
        <v>30</v>
      </c>
      <c r="B30" s="33">
        <f t="shared" si="1"/>
        <v>22125512.389999997</v>
      </c>
      <c r="C30" s="2">
        <v>574844.4</v>
      </c>
      <c r="D30" s="2">
        <v>1785486.47</v>
      </c>
      <c r="E30" s="2">
        <v>14129074.569999998</v>
      </c>
      <c r="F30" s="2">
        <v>3177472.2700000005</v>
      </c>
      <c r="G30" s="2">
        <v>169365.79000000004</v>
      </c>
      <c r="H30" s="2">
        <v>321910.89</v>
      </c>
      <c r="I30" s="2">
        <v>604764.61</v>
      </c>
      <c r="J30" s="2">
        <v>1041196.6900000001</v>
      </c>
      <c r="K30" s="2">
        <v>261783.11</v>
      </c>
      <c r="L30" s="33">
        <v>59613.59</v>
      </c>
      <c r="M30" s="33">
        <v>0</v>
      </c>
    </row>
    <row r="31" spans="1:14" x14ac:dyDescent="0.25">
      <c r="A31" s="33" t="s">
        <v>31</v>
      </c>
      <c r="B31" s="33">
        <f t="shared" si="1"/>
        <v>50012701.54999999</v>
      </c>
      <c r="C31" s="2">
        <v>1736111.79</v>
      </c>
      <c r="D31" s="2">
        <v>4866931.4899999993</v>
      </c>
      <c r="E31" s="2">
        <v>28754192.399999991</v>
      </c>
      <c r="F31" s="2">
        <v>6891713.9800000004</v>
      </c>
      <c r="G31" s="2">
        <v>581338.55000000005</v>
      </c>
      <c r="H31" s="2">
        <v>851364.00999999989</v>
      </c>
      <c r="I31" s="2">
        <v>667502.73</v>
      </c>
      <c r="J31" s="2">
        <v>4025121.29</v>
      </c>
      <c r="K31" s="2">
        <v>1235383.3299999998</v>
      </c>
      <c r="L31" s="33">
        <v>132963.35</v>
      </c>
      <c r="M31" s="33">
        <v>270078.63</v>
      </c>
    </row>
    <row r="32" spans="1:14" x14ac:dyDescent="0.25">
      <c r="A32" s="33" t="s">
        <v>32</v>
      </c>
      <c r="B32" s="33">
        <f>SUM(C32:M32)</f>
        <v>11119280.18</v>
      </c>
      <c r="C32" s="2">
        <v>513424.20999999996</v>
      </c>
      <c r="D32" s="2">
        <v>1699709.6800000002</v>
      </c>
      <c r="E32" s="2">
        <v>5308535.6100000003</v>
      </c>
      <c r="F32" s="2">
        <v>1954095.99</v>
      </c>
      <c r="G32" s="2">
        <v>519847.70000000007</v>
      </c>
      <c r="H32" s="2">
        <v>238095.46000000002</v>
      </c>
      <c r="I32" s="2">
        <v>66206.7</v>
      </c>
      <c r="J32" s="2">
        <v>568446.37</v>
      </c>
      <c r="K32" s="2">
        <v>185039.74000000002</v>
      </c>
      <c r="L32" s="33">
        <v>65878.720000000001</v>
      </c>
      <c r="M32" s="33">
        <v>0</v>
      </c>
    </row>
    <row r="33" spans="1:15" x14ac:dyDescent="0.25">
      <c r="A33" s="33"/>
      <c r="B33" s="95"/>
      <c r="C33" s="2"/>
      <c r="D33" s="2"/>
      <c r="E33" s="2"/>
      <c r="F33" s="2"/>
      <c r="G33" s="2"/>
      <c r="H33" s="2"/>
      <c r="I33" s="2"/>
      <c r="J33" s="2"/>
      <c r="K33" s="2"/>
      <c r="L33" s="33"/>
      <c r="M33" s="33"/>
    </row>
    <row r="34" spans="1:15" x14ac:dyDescent="0.25">
      <c r="A34" s="33" t="s">
        <v>33</v>
      </c>
      <c r="B34" s="33">
        <f t="shared" si="1"/>
        <v>14215527.359999998</v>
      </c>
      <c r="C34" s="2">
        <v>342314.13999999996</v>
      </c>
      <c r="D34" s="2">
        <v>1406234.81</v>
      </c>
      <c r="E34" s="2">
        <v>9039474.3699999955</v>
      </c>
      <c r="F34" s="2">
        <v>1739465.7799999996</v>
      </c>
      <c r="G34" s="2">
        <v>56394.39</v>
      </c>
      <c r="H34" s="2">
        <v>0.05</v>
      </c>
      <c r="I34" s="2">
        <v>554366.57000000007</v>
      </c>
      <c r="J34" s="2">
        <v>625800.57000000007</v>
      </c>
      <c r="K34" s="2">
        <v>371426.20999999996</v>
      </c>
      <c r="L34" s="33">
        <v>80050.47</v>
      </c>
      <c r="M34" s="33">
        <v>0</v>
      </c>
      <c r="N34" s="24"/>
    </row>
    <row r="35" spans="1:15" x14ac:dyDescent="0.25">
      <c r="A35" s="33" t="s">
        <v>34</v>
      </c>
      <c r="B35" s="33">
        <f t="shared" si="1"/>
        <v>75023801.110000014</v>
      </c>
      <c r="C35" s="2">
        <v>2098459.09</v>
      </c>
      <c r="D35" s="2">
        <v>6968018.4000000004</v>
      </c>
      <c r="E35" s="2">
        <v>46952427.200000003</v>
      </c>
      <c r="F35" s="2">
        <v>10215044.419999998</v>
      </c>
      <c r="G35" s="2">
        <v>702190.85</v>
      </c>
      <c r="H35" s="2">
        <v>387660.05</v>
      </c>
      <c r="I35" s="2">
        <v>2379248.7599999998</v>
      </c>
      <c r="J35" s="2">
        <v>4434304.16</v>
      </c>
      <c r="K35" s="2">
        <v>738260.75</v>
      </c>
      <c r="L35" s="33">
        <v>0</v>
      </c>
      <c r="M35" s="33">
        <v>148187.43</v>
      </c>
      <c r="N35" s="24"/>
    </row>
    <row r="36" spans="1:15" x14ac:dyDescent="0.25">
      <c r="A36" s="33" t="s">
        <v>35</v>
      </c>
      <c r="B36" s="33">
        <f>SUM(C36:M36)</f>
        <v>46539690.20000001</v>
      </c>
      <c r="C36" s="2">
        <v>1423972.94</v>
      </c>
      <c r="D36" s="2">
        <v>4475324.0500000007</v>
      </c>
      <c r="E36" s="2">
        <v>28491833.840000007</v>
      </c>
      <c r="F36" s="2">
        <v>7144029.2499999972</v>
      </c>
      <c r="G36" s="2">
        <v>1039685.8400000001</v>
      </c>
      <c r="H36" s="2">
        <v>642169.44000000006</v>
      </c>
      <c r="I36" s="2">
        <v>258620.43</v>
      </c>
      <c r="J36" s="2">
        <v>2226554.6999999997</v>
      </c>
      <c r="K36" s="2">
        <v>567876.04999999993</v>
      </c>
      <c r="L36" s="33">
        <v>3904.95</v>
      </c>
      <c r="M36" s="33">
        <v>265718.70999999996</v>
      </c>
      <c r="N36" s="24"/>
    </row>
    <row r="37" spans="1:15" x14ac:dyDescent="0.25">
      <c r="A37" s="28" t="s">
        <v>36</v>
      </c>
      <c r="B37" s="28">
        <f t="shared" si="1"/>
        <v>27838299.820000004</v>
      </c>
      <c r="C37" s="9">
        <v>573212.73</v>
      </c>
      <c r="D37" s="9">
        <v>2867156.8499999996</v>
      </c>
      <c r="E37" s="9">
        <v>17712286.390000004</v>
      </c>
      <c r="F37" s="9">
        <v>4322905.1899999995</v>
      </c>
      <c r="G37" s="9">
        <v>136599.63999999998</v>
      </c>
      <c r="H37" s="9">
        <v>350263.20999999996</v>
      </c>
      <c r="I37" s="9">
        <v>135018.19999999998</v>
      </c>
      <c r="J37" s="9">
        <v>1431439.3900000001</v>
      </c>
      <c r="K37" s="9">
        <v>266142.23</v>
      </c>
      <c r="L37" s="28">
        <v>620.20000000000005</v>
      </c>
      <c r="M37" s="28">
        <v>42655.789999999994</v>
      </c>
      <c r="N37" s="24"/>
    </row>
    <row r="39" spans="1:15" x14ac:dyDescent="0.25">
      <c r="A39" s="145"/>
      <c r="B39" s="145"/>
      <c r="C39" s="137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61"/>
      <c r="O39" s="161"/>
    </row>
    <row r="40" spans="1:15" x14ac:dyDescent="0.25">
      <c r="A40" s="161"/>
      <c r="B40" s="145"/>
      <c r="C40" s="137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61"/>
      <c r="O40" s="161"/>
    </row>
    <row r="41" spans="1:15" x14ac:dyDescent="0.25">
      <c r="A41" s="145"/>
      <c r="B41" s="145"/>
      <c r="C41" s="137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61"/>
      <c r="O41" s="161"/>
    </row>
    <row r="42" spans="1:15" x14ac:dyDescent="0.25">
      <c r="A42" s="145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45"/>
      <c r="N42" s="161"/>
      <c r="O42" s="161"/>
    </row>
    <row r="43" spans="1:15" x14ac:dyDescent="0.25">
      <c r="A43" s="145"/>
      <c r="B43" s="145"/>
      <c r="C43" s="137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61"/>
      <c r="O43" s="161"/>
    </row>
    <row r="44" spans="1:15" x14ac:dyDescent="0.2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61"/>
      <c r="O44" s="161"/>
    </row>
    <row r="45" spans="1:15" x14ac:dyDescent="0.25">
      <c r="A45" s="145"/>
      <c r="B45" s="145"/>
      <c r="C45" s="137"/>
      <c r="D45" s="145"/>
      <c r="E45" s="137"/>
      <c r="F45" s="137"/>
      <c r="G45" s="137"/>
      <c r="H45" s="137"/>
      <c r="I45" s="137"/>
      <c r="J45" s="137"/>
      <c r="K45" s="137"/>
      <c r="L45" s="145"/>
      <c r="M45" s="145"/>
      <c r="N45" s="161"/>
      <c r="O45" s="161"/>
    </row>
    <row r="46" spans="1:15" x14ac:dyDescent="0.2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61"/>
      <c r="O46" s="161"/>
    </row>
    <row r="47" spans="1:15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61"/>
      <c r="O47" s="161"/>
    </row>
    <row r="48" spans="1:15" x14ac:dyDescent="0.2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61"/>
      <c r="O48" s="161"/>
    </row>
    <row r="49" spans="1:15" x14ac:dyDescent="0.2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61"/>
      <c r="O49" s="161"/>
    </row>
    <row r="50" spans="1:15" x14ac:dyDescent="0.25">
      <c r="A50" s="145"/>
      <c r="B50" s="137"/>
      <c r="C50" s="137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61"/>
      <c r="O50" s="161"/>
    </row>
    <row r="51" spans="1:15" x14ac:dyDescent="0.25">
      <c r="A51" s="145"/>
      <c r="B51" s="137"/>
      <c r="C51" s="137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61"/>
      <c r="O51" s="161"/>
    </row>
    <row r="52" spans="1:15" x14ac:dyDescent="0.25">
      <c r="A52" s="145"/>
      <c r="B52" s="145"/>
      <c r="C52" s="137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61"/>
      <c r="O52" s="161"/>
    </row>
    <row r="53" spans="1:15" x14ac:dyDescent="0.25">
      <c r="A53" s="145"/>
      <c r="B53" s="145"/>
      <c r="C53" s="137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61"/>
      <c r="O53" s="161"/>
    </row>
    <row r="54" spans="1:15" x14ac:dyDescent="0.25">
      <c r="A54" s="145"/>
      <c r="B54" s="145"/>
      <c r="C54" s="137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61"/>
      <c r="O54" s="161"/>
    </row>
    <row r="55" spans="1:15" x14ac:dyDescent="0.25">
      <c r="A55" s="145"/>
      <c r="B55" s="145"/>
      <c r="C55" s="137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61"/>
      <c r="O55" s="161"/>
    </row>
    <row r="56" spans="1:15" x14ac:dyDescent="0.25">
      <c r="A56" s="145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61"/>
      <c r="O56" s="161"/>
    </row>
    <row r="57" spans="1:15" x14ac:dyDescent="0.25">
      <c r="A57" s="145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61"/>
      <c r="O57" s="161"/>
    </row>
    <row r="58" spans="1:15" x14ac:dyDescent="0.25">
      <c r="A58" s="145"/>
      <c r="B58" s="145"/>
      <c r="C58" s="137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61"/>
      <c r="O58" s="161"/>
    </row>
    <row r="59" spans="1:15" x14ac:dyDescent="0.25">
      <c r="A59" s="145"/>
      <c r="B59" s="145"/>
      <c r="C59" s="137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61"/>
      <c r="O59" s="161"/>
    </row>
    <row r="60" spans="1:15" x14ac:dyDescent="0.25">
      <c r="A60" s="145"/>
      <c r="B60" s="145"/>
      <c r="C60" s="137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61"/>
      <c r="O60" s="161"/>
    </row>
    <row r="61" spans="1:15" x14ac:dyDescent="0.25">
      <c r="A61" s="145"/>
      <c r="B61" s="145"/>
      <c r="C61" s="137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61"/>
      <c r="O61" s="161"/>
    </row>
    <row r="62" spans="1:15" x14ac:dyDescent="0.25">
      <c r="A62" s="145"/>
      <c r="B62" s="145"/>
      <c r="C62" s="137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61"/>
      <c r="O62" s="161"/>
    </row>
    <row r="63" spans="1:15" x14ac:dyDescent="0.25">
      <c r="A63" s="145"/>
      <c r="B63" s="145"/>
      <c r="C63" s="137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61"/>
      <c r="O63" s="161"/>
    </row>
    <row r="64" spans="1:15" x14ac:dyDescent="0.25">
      <c r="A64" s="145"/>
      <c r="B64" s="145"/>
      <c r="C64" s="137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61"/>
      <c r="O64" s="161"/>
    </row>
    <row r="65" spans="1:15" x14ac:dyDescent="0.25">
      <c r="A65" s="145"/>
      <c r="B65" s="145"/>
      <c r="C65" s="137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61"/>
      <c r="O65" s="161"/>
    </row>
    <row r="66" spans="1:15" x14ac:dyDescent="0.25">
      <c r="A66" s="145"/>
      <c r="B66" s="145"/>
      <c r="C66" s="137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61"/>
      <c r="O66" s="161"/>
    </row>
    <row r="67" spans="1:15" x14ac:dyDescent="0.25">
      <c r="A67" s="145"/>
      <c r="B67" s="145"/>
      <c r="C67" s="137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61"/>
      <c r="O67" s="161"/>
    </row>
    <row r="68" spans="1:15" x14ac:dyDescent="0.25">
      <c r="A68" s="145"/>
      <c r="B68" s="145"/>
      <c r="C68" s="137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61"/>
      <c r="O68" s="161"/>
    </row>
    <row r="69" spans="1:15" x14ac:dyDescent="0.25">
      <c r="A69" s="145"/>
      <c r="B69" s="137"/>
      <c r="C69" s="137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61"/>
      <c r="O69" s="161"/>
    </row>
    <row r="70" spans="1:15" x14ac:dyDescent="0.25">
      <c r="A70" s="145"/>
      <c r="B70" s="145"/>
      <c r="C70" s="137"/>
      <c r="D70" s="145"/>
      <c r="E70" s="137"/>
      <c r="F70" s="137"/>
      <c r="G70" s="137"/>
      <c r="H70" s="137"/>
      <c r="I70" s="137"/>
      <c r="J70" s="137"/>
      <c r="K70" s="137"/>
      <c r="L70" s="145"/>
      <c r="M70" s="145"/>
      <c r="N70" s="161"/>
      <c r="O70" s="161"/>
    </row>
    <row r="71" spans="1:15" x14ac:dyDescent="0.25">
      <c r="A71" s="145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45"/>
      <c r="N71" s="161"/>
      <c r="O71" s="161"/>
    </row>
    <row r="73" spans="1:15" x14ac:dyDescent="0.25">
      <c r="A73" s="145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45"/>
      <c r="N73" s="161"/>
      <c r="O73" s="161"/>
    </row>
    <row r="74" spans="1:15" x14ac:dyDescent="0.25">
      <c r="A74" s="145"/>
      <c r="B74" s="137"/>
      <c r="C74" s="137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61"/>
      <c r="O74" s="161"/>
    </row>
    <row r="75" spans="1:15" x14ac:dyDescent="0.25">
      <c r="A75" s="145"/>
      <c r="B75" s="137"/>
      <c r="C75" s="137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61"/>
      <c r="O75" s="161"/>
    </row>
    <row r="76" spans="1:15" x14ac:dyDescent="0.25">
      <c r="A76" s="145"/>
      <c r="B76" s="145"/>
      <c r="C76" s="137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61"/>
      <c r="O76" s="161"/>
    </row>
    <row r="78" spans="1:15" x14ac:dyDescent="0.25">
      <c r="A78" s="145"/>
      <c r="B78" s="145"/>
      <c r="C78" s="137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61"/>
      <c r="O78" s="161"/>
    </row>
    <row r="79" spans="1:15" x14ac:dyDescent="0.25">
      <c r="A79" s="145"/>
      <c r="B79" s="145"/>
      <c r="C79" s="137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61"/>
      <c r="O79" s="161"/>
    </row>
    <row r="80" spans="1:15" x14ac:dyDescent="0.2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61"/>
      <c r="O80" s="161"/>
    </row>
    <row r="81" spans="1:15" x14ac:dyDescent="0.2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61"/>
      <c r="O81" s="161"/>
    </row>
    <row r="83" spans="1:15" x14ac:dyDescent="0.2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61"/>
      <c r="O83" s="161"/>
    </row>
    <row r="84" spans="1:15" x14ac:dyDescent="0.2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61"/>
      <c r="O84" s="161"/>
    </row>
    <row r="85" spans="1:15" x14ac:dyDescent="0.2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61"/>
      <c r="O85" s="161"/>
    </row>
    <row r="86" spans="1:15" x14ac:dyDescent="0.2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61"/>
      <c r="O86" s="161"/>
    </row>
    <row r="87" spans="1:15" x14ac:dyDescent="0.2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61"/>
      <c r="O87" s="161"/>
    </row>
    <row r="88" spans="1:15" x14ac:dyDescent="0.2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61"/>
      <c r="O88" s="161"/>
    </row>
    <row r="89" spans="1:15" x14ac:dyDescent="0.2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61"/>
      <c r="O89" s="161"/>
    </row>
    <row r="90" spans="1:15" x14ac:dyDescent="0.2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61"/>
      <c r="O90" s="161"/>
    </row>
    <row r="91" spans="1:15" x14ac:dyDescent="0.2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61"/>
      <c r="O91" s="161"/>
    </row>
    <row r="92" spans="1:15" x14ac:dyDescent="0.2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61"/>
      <c r="O92" s="161"/>
    </row>
    <row r="93" spans="1:15" x14ac:dyDescent="0.2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61"/>
      <c r="O93" s="161"/>
    </row>
    <row r="94" spans="1:15" x14ac:dyDescent="0.2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61"/>
      <c r="O94" s="161"/>
    </row>
    <row r="95" spans="1:15" x14ac:dyDescent="0.2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61"/>
      <c r="O95" s="161"/>
    </row>
    <row r="96" spans="1:15" x14ac:dyDescent="0.2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61"/>
      <c r="O96" s="161"/>
    </row>
    <row r="97" spans="1:15" x14ac:dyDescent="0.2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61"/>
      <c r="O97" s="161"/>
    </row>
    <row r="98" spans="1:15" x14ac:dyDescent="0.2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61"/>
      <c r="O98" s="161"/>
    </row>
    <row r="99" spans="1:15" x14ac:dyDescent="0.2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61"/>
      <c r="O99" s="161"/>
    </row>
    <row r="100" spans="1:15" x14ac:dyDescent="0.2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61"/>
      <c r="O100" s="161"/>
    </row>
    <row r="101" spans="1:15" x14ac:dyDescent="0.2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61"/>
      <c r="O101" s="161"/>
    </row>
    <row r="102" spans="1:15" x14ac:dyDescent="0.2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61"/>
      <c r="O102" s="161"/>
    </row>
    <row r="103" spans="1:15" x14ac:dyDescent="0.2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61"/>
      <c r="O103" s="161"/>
    </row>
    <row r="104" spans="1:15" x14ac:dyDescent="0.2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61"/>
      <c r="O104" s="161"/>
    </row>
    <row r="105" spans="1:15" x14ac:dyDescent="0.2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61"/>
      <c r="O105" s="161"/>
    </row>
    <row r="106" spans="1:15" x14ac:dyDescent="0.2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61"/>
      <c r="O106" s="161"/>
    </row>
    <row r="107" spans="1:15" x14ac:dyDescent="0.2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61"/>
      <c r="O107" s="161"/>
    </row>
    <row r="108" spans="1:15" x14ac:dyDescent="0.2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61"/>
      <c r="O108" s="161"/>
    </row>
    <row r="109" spans="1:15" x14ac:dyDescent="0.2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61"/>
      <c r="O109" s="161"/>
    </row>
    <row r="110" spans="1:15" x14ac:dyDescent="0.2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61"/>
      <c r="O110" s="161"/>
    </row>
    <row r="111" spans="1:15" x14ac:dyDescent="0.2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61"/>
      <c r="O111" s="161"/>
    </row>
    <row r="112" spans="1:15" x14ac:dyDescent="0.2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61"/>
      <c r="O112" s="161"/>
    </row>
    <row r="113" spans="1:15" x14ac:dyDescent="0.2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61"/>
      <c r="O113" s="161"/>
    </row>
    <row r="114" spans="1:15" x14ac:dyDescent="0.2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61"/>
      <c r="O114" s="161"/>
    </row>
    <row r="115" spans="1:15" x14ac:dyDescent="0.2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61"/>
      <c r="O115" s="161"/>
    </row>
    <row r="116" spans="1:15" x14ac:dyDescent="0.2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61"/>
      <c r="O116" s="161"/>
    </row>
    <row r="117" spans="1:15" x14ac:dyDescent="0.2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61"/>
      <c r="O117" s="161"/>
    </row>
    <row r="118" spans="1:15" x14ac:dyDescent="0.2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61"/>
      <c r="O118" s="161"/>
    </row>
    <row r="119" spans="1:15" x14ac:dyDescent="0.2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61"/>
      <c r="O119" s="161"/>
    </row>
    <row r="120" spans="1:15" x14ac:dyDescent="0.2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61"/>
      <c r="O120" s="161"/>
    </row>
    <row r="121" spans="1:15" x14ac:dyDescent="0.2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61"/>
      <c r="O121" s="161"/>
    </row>
    <row r="122" spans="1:15" x14ac:dyDescent="0.2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61"/>
      <c r="O122" s="161"/>
    </row>
    <row r="123" spans="1:15" x14ac:dyDescent="0.2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61"/>
      <c r="O123" s="161"/>
    </row>
    <row r="124" spans="1:15" x14ac:dyDescent="0.2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61"/>
      <c r="O124" s="161"/>
    </row>
    <row r="125" spans="1:15" x14ac:dyDescent="0.2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61"/>
      <c r="O125" s="161"/>
    </row>
    <row r="126" spans="1:15" x14ac:dyDescent="0.2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61"/>
      <c r="O126" s="161"/>
    </row>
    <row r="127" spans="1:15" x14ac:dyDescent="0.2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61"/>
      <c r="O127" s="161"/>
    </row>
    <row r="128" spans="1:15" x14ac:dyDescent="0.2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61"/>
      <c r="O128" s="161"/>
    </row>
    <row r="129" spans="1:15" x14ac:dyDescent="0.2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61"/>
      <c r="O129" s="161"/>
    </row>
    <row r="130" spans="1:15" x14ac:dyDescent="0.2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61"/>
      <c r="O130" s="161"/>
    </row>
  </sheetData>
  <phoneticPr fontId="0" type="noConversion"/>
  <printOptions horizontalCentered="1"/>
  <pageMargins left="0.25" right="0.23" top="0.87" bottom="0.82" header="0.67" footer="0.5"/>
  <pageSetup scale="63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Q101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5" style="25" customWidth="1"/>
    <col min="2" max="2" width="13.7265625" style="36" customWidth="1"/>
    <col min="3" max="3" width="14.7265625" style="36" customWidth="1"/>
    <col min="4" max="4" width="16.453125" style="36" customWidth="1"/>
    <col min="5" max="5" width="15.81640625" style="36" customWidth="1"/>
    <col min="6" max="6" width="13.81640625" style="36" customWidth="1"/>
    <col min="7" max="7" width="11.7265625" style="36" customWidth="1"/>
    <col min="8" max="8" width="12.26953125" style="36" customWidth="1"/>
    <col min="9" max="9" width="13.54296875" style="36" customWidth="1"/>
    <col min="10" max="16384" width="9.1796875" style="36"/>
  </cols>
  <sheetData>
    <row r="1" spans="1:9" x14ac:dyDescent="0.25">
      <c r="A1" s="246"/>
      <c r="B1" s="246"/>
      <c r="C1" s="246"/>
      <c r="D1" s="246"/>
      <c r="E1" s="246" t="s">
        <v>143</v>
      </c>
      <c r="F1" s="246"/>
      <c r="G1" s="246"/>
      <c r="H1" s="246"/>
      <c r="I1" s="246"/>
    </row>
    <row r="3" spans="1:9" x14ac:dyDescent="0.25">
      <c r="A3" s="246"/>
      <c r="B3" s="246"/>
      <c r="C3" s="246"/>
      <c r="D3" s="246"/>
      <c r="E3" s="246" t="s">
        <v>251</v>
      </c>
      <c r="F3" s="246"/>
      <c r="G3" s="246"/>
      <c r="H3" s="246"/>
      <c r="I3" s="246"/>
    </row>
    <row r="4" spans="1:9" ht="13" thickBot="1" x14ac:dyDescent="0.3">
      <c r="A4" s="18"/>
      <c r="B4" s="78"/>
      <c r="C4" s="78"/>
      <c r="D4" s="78"/>
      <c r="E4" s="78"/>
      <c r="F4" s="78"/>
      <c r="G4" s="78"/>
      <c r="H4" s="78"/>
    </row>
    <row r="5" spans="1:9" ht="13" customHeight="1" thickTop="1" x14ac:dyDescent="0.25">
      <c r="A5" s="246"/>
      <c r="I5" s="253"/>
    </row>
    <row r="6" spans="1:9" x14ac:dyDescent="0.25">
      <c r="A6" s="19" t="s">
        <v>37</v>
      </c>
      <c r="B6" s="248" t="s">
        <v>11</v>
      </c>
      <c r="C6" s="248" t="s">
        <v>0</v>
      </c>
      <c r="D6" s="248"/>
      <c r="E6" s="248" t="s">
        <v>5</v>
      </c>
      <c r="F6" s="248"/>
      <c r="G6" s="248"/>
      <c r="I6" s="272"/>
    </row>
    <row r="7" spans="1:9" x14ac:dyDescent="0.25">
      <c r="A7" s="19" t="s">
        <v>38</v>
      </c>
      <c r="B7" s="248" t="s">
        <v>85</v>
      </c>
      <c r="C7" s="248" t="s">
        <v>1</v>
      </c>
      <c r="D7" s="248" t="s">
        <v>3</v>
      </c>
      <c r="E7" s="248" t="s">
        <v>1</v>
      </c>
      <c r="F7" s="248" t="s">
        <v>7</v>
      </c>
      <c r="G7" s="248"/>
      <c r="H7" s="248" t="s">
        <v>7</v>
      </c>
      <c r="I7" s="84" t="s">
        <v>261</v>
      </c>
    </row>
    <row r="8" spans="1:9" ht="13" thickBot="1" x14ac:dyDescent="0.3">
      <c r="A8" s="21" t="s">
        <v>39</v>
      </c>
      <c r="B8" s="138" t="s">
        <v>4</v>
      </c>
      <c r="C8" s="138" t="s">
        <v>2</v>
      </c>
      <c r="D8" s="138" t="s">
        <v>4</v>
      </c>
      <c r="E8" s="138" t="s">
        <v>6</v>
      </c>
      <c r="F8" s="138" t="s">
        <v>8</v>
      </c>
      <c r="G8" s="138" t="s">
        <v>9</v>
      </c>
      <c r="H8" s="138" t="s">
        <v>10</v>
      </c>
      <c r="I8" s="289" t="s">
        <v>265</v>
      </c>
    </row>
    <row r="9" spans="1:9" s="75" customFormat="1" x14ac:dyDescent="0.25">
      <c r="A9" s="38" t="s">
        <v>13</v>
      </c>
      <c r="B9" s="125">
        <f t="shared" ref="B9:I9" si="0">SUM(B11:B38)</f>
        <v>19046173.260000002</v>
      </c>
      <c r="C9" s="125">
        <f t="shared" si="0"/>
        <v>12561412.15</v>
      </c>
      <c r="D9" s="125">
        <f t="shared" si="0"/>
        <v>4053311.7700000005</v>
      </c>
      <c r="E9" s="125">
        <f t="shared" si="0"/>
        <v>1713865.6799999997</v>
      </c>
      <c r="F9" s="125">
        <f t="shared" si="0"/>
        <v>538866.76</v>
      </c>
      <c r="G9" s="125">
        <f t="shared" si="0"/>
        <v>178716.9</v>
      </c>
      <c r="H9" s="125">
        <f t="shared" si="0"/>
        <v>0</v>
      </c>
      <c r="I9" s="126">
        <f t="shared" si="0"/>
        <v>0</v>
      </c>
    </row>
    <row r="10" spans="1:9" x14ac:dyDescent="0.25">
      <c r="A10" s="19"/>
      <c r="B10" s="112"/>
      <c r="C10" s="95"/>
      <c r="D10" s="117"/>
      <c r="E10" s="95"/>
      <c r="F10" s="95"/>
      <c r="G10" s="112"/>
      <c r="H10" s="118"/>
      <c r="I10" s="112"/>
    </row>
    <row r="11" spans="1:9" x14ac:dyDescent="0.25">
      <c r="A11" s="19" t="s">
        <v>14</v>
      </c>
      <c r="B11" s="33">
        <f t="shared" ref="B11:B38" si="1">SUM(C11:H11)</f>
        <v>508292.3</v>
      </c>
      <c r="C11" s="33">
        <v>340418.4</v>
      </c>
      <c r="D11" s="33">
        <v>64291.31</v>
      </c>
      <c r="E11" s="33">
        <v>74534.289999999994</v>
      </c>
      <c r="F11" s="33">
        <v>22686.82</v>
      </c>
      <c r="G11" s="33">
        <v>6361.48</v>
      </c>
      <c r="H11" s="33">
        <v>0</v>
      </c>
      <c r="I11" s="33">
        <v>0</v>
      </c>
    </row>
    <row r="12" spans="1:9" x14ac:dyDescent="0.25">
      <c r="A12" s="19" t="s">
        <v>15</v>
      </c>
      <c r="B12" s="33">
        <f t="shared" si="1"/>
        <v>503640.35</v>
      </c>
      <c r="C12" s="33">
        <v>328092.18</v>
      </c>
      <c r="D12" s="33">
        <v>59858.16</v>
      </c>
      <c r="E12" s="33">
        <v>107967.56000000001</v>
      </c>
      <c r="F12" s="33">
        <v>7722.45</v>
      </c>
      <c r="G12" s="33">
        <v>0</v>
      </c>
      <c r="H12" s="33">
        <v>0</v>
      </c>
      <c r="I12" s="33">
        <v>0</v>
      </c>
    </row>
    <row r="13" spans="1:9" x14ac:dyDescent="0.25">
      <c r="A13" s="25" t="s">
        <v>16</v>
      </c>
      <c r="B13" s="33">
        <f t="shared" si="1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</row>
    <row r="14" spans="1:9" x14ac:dyDescent="0.25">
      <c r="A14" s="25" t="s">
        <v>17</v>
      </c>
      <c r="B14" s="33">
        <f t="shared" si="1"/>
        <v>331895.16000000003</v>
      </c>
      <c r="C14" s="33">
        <v>151693.01999999999</v>
      </c>
      <c r="D14" s="33">
        <v>90023.11</v>
      </c>
      <c r="E14" s="33">
        <v>87003.28</v>
      </c>
      <c r="F14" s="33">
        <v>3175.75</v>
      </c>
      <c r="G14" s="33">
        <v>0</v>
      </c>
      <c r="H14" s="33">
        <v>0</v>
      </c>
      <c r="I14" s="33">
        <v>0</v>
      </c>
    </row>
    <row r="15" spans="1:9" x14ac:dyDescent="0.25">
      <c r="A15" s="25" t="s">
        <v>18</v>
      </c>
      <c r="B15" s="33">
        <f t="shared" si="1"/>
        <v>1157779.45</v>
      </c>
      <c r="C15" s="33">
        <v>998791.72000000009</v>
      </c>
      <c r="D15" s="33">
        <v>39594.839999999997</v>
      </c>
      <c r="E15" s="33">
        <v>72925.22</v>
      </c>
      <c r="F15" s="33">
        <v>37953.760000000002</v>
      </c>
      <c r="G15" s="33">
        <v>8513.91</v>
      </c>
      <c r="H15" s="33">
        <v>0</v>
      </c>
      <c r="I15" s="33">
        <v>0</v>
      </c>
    </row>
    <row r="16" spans="1:9" x14ac:dyDescent="0.25">
      <c r="B16" s="95"/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112"/>
      <c r="I16" s="112"/>
    </row>
    <row r="17" spans="1:9" x14ac:dyDescent="0.25">
      <c r="A17" s="25" t="s">
        <v>19</v>
      </c>
      <c r="B17" s="33">
        <f t="shared" si="1"/>
        <v>438854.88</v>
      </c>
      <c r="C17" s="33">
        <v>346324.89</v>
      </c>
      <c r="D17" s="33">
        <v>25516.29</v>
      </c>
      <c r="E17" s="33">
        <v>48938.34</v>
      </c>
      <c r="F17" s="33">
        <v>18075.36</v>
      </c>
      <c r="G17" s="33">
        <v>0</v>
      </c>
      <c r="H17" s="33">
        <v>0</v>
      </c>
      <c r="I17" s="33">
        <v>0</v>
      </c>
    </row>
    <row r="18" spans="1:9" x14ac:dyDescent="0.25">
      <c r="A18" s="25" t="s">
        <v>20</v>
      </c>
      <c r="B18" s="33">
        <f t="shared" si="1"/>
        <v>263971.37</v>
      </c>
      <c r="C18" s="33">
        <v>205834.83</v>
      </c>
      <c r="D18" s="33">
        <v>5059.09</v>
      </c>
      <c r="E18" s="33">
        <v>46562.16</v>
      </c>
      <c r="F18" s="33">
        <v>6515.29</v>
      </c>
      <c r="G18" s="33">
        <v>0</v>
      </c>
      <c r="H18" s="33">
        <v>0</v>
      </c>
      <c r="I18" s="33">
        <v>0</v>
      </c>
    </row>
    <row r="19" spans="1:9" x14ac:dyDescent="0.25">
      <c r="A19" s="25" t="s">
        <v>21</v>
      </c>
      <c r="B19" s="33">
        <f t="shared" si="1"/>
        <v>266205.68</v>
      </c>
      <c r="C19" s="33">
        <v>145763.44</v>
      </c>
      <c r="D19" s="33">
        <v>9176.25</v>
      </c>
      <c r="E19" s="33">
        <v>12390.73</v>
      </c>
      <c r="F19" s="33">
        <v>75248.28</v>
      </c>
      <c r="G19" s="33">
        <v>23626.98</v>
      </c>
      <c r="H19" s="33">
        <v>0</v>
      </c>
      <c r="I19" s="33">
        <v>0</v>
      </c>
    </row>
    <row r="20" spans="1:9" x14ac:dyDescent="0.25">
      <c r="A20" s="25" t="s">
        <v>22</v>
      </c>
      <c r="B20" s="33">
        <f t="shared" si="1"/>
        <v>1818552.12</v>
      </c>
      <c r="C20" s="33">
        <v>726389.27</v>
      </c>
      <c r="D20" s="33">
        <v>847643.37</v>
      </c>
      <c r="E20" s="33">
        <v>237012.40000000002</v>
      </c>
      <c r="F20" s="33">
        <v>7507.0800000000008</v>
      </c>
      <c r="G20" s="33">
        <v>0</v>
      </c>
      <c r="H20" s="33">
        <v>0</v>
      </c>
      <c r="I20" s="33">
        <v>0</v>
      </c>
    </row>
    <row r="21" spans="1:9" x14ac:dyDescent="0.25">
      <c r="A21" s="25" t="s">
        <v>23</v>
      </c>
      <c r="B21" s="33">
        <f t="shared" si="1"/>
        <v>14964.57</v>
      </c>
      <c r="C21" s="33">
        <v>1602</v>
      </c>
      <c r="D21" s="33">
        <v>8500</v>
      </c>
      <c r="E21" s="33">
        <v>4862.57</v>
      </c>
      <c r="F21" s="33">
        <v>0</v>
      </c>
      <c r="G21" s="33">
        <v>0</v>
      </c>
      <c r="H21" s="33">
        <v>0</v>
      </c>
      <c r="I21" s="33">
        <v>0</v>
      </c>
    </row>
    <row r="22" spans="1:9" x14ac:dyDescent="0.25">
      <c r="B22" s="95"/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95"/>
      <c r="I22" s="112"/>
    </row>
    <row r="23" spans="1:9" x14ac:dyDescent="0.25">
      <c r="A23" s="25" t="s">
        <v>24</v>
      </c>
      <c r="B23" s="33">
        <f t="shared" si="1"/>
        <v>695486.01000000013</v>
      </c>
      <c r="C23" s="33">
        <v>556790.43000000005</v>
      </c>
      <c r="D23" s="33">
        <v>111542.3</v>
      </c>
      <c r="E23" s="33">
        <v>14138.61</v>
      </c>
      <c r="F23" s="33">
        <v>13014.670000000002</v>
      </c>
      <c r="G23" s="33">
        <v>0</v>
      </c>
      <c r="H23" s="33">
        <v>0</v>
      </c>
      <c r="I23" s="33">
        <v>0</v>
      </c>
    </row>
    <row r="24" spans="1:9" x14ac:dyDescent="0.25">
      <c r="A24" s="25" t="s">
        <v>25</v>
      </c>
      <c r="B24" s="33">
        <f t="shared" si="1"/>
        <v>246035.62999999998</v>
      </c>
      <c r="C24" s="33">
        <v>156216.12</v>
      </c>
      <c r="D24" s="33">
        <v>21260</v>
      </c>
      <c r="E24" s="33">
        <v>33587.550000000003</v>
      </c>
      <c r="F24" s="33">
        <v>34971.96</v>
      </c>
      <c r="G24" s="33">
        <v>0</v>
      </c>
      <c r="H24" s="33">
        <v>0</v>
      </c>
      <c r="I24" s="33">
        <v>0</v>
      </c>
    </row>
    <row r="25" spans="1:9" x14ac:dyDescent="0.25">
      <c r="A25" s="25" t="s">
        <v>26</v>
      </c>
      <c r="B25" s="33">
        <f t="shared" si="1"/>
        <v>667576.49999999988</v>
      </c>
      <c r="C25" s="33">
        <v>478923.31</v>
      </c>
      <c r="D25" s="33">
        <v>10841.24</v>
      </c>
      <c r="E25" s="33">
        <v>160417.63</v>
      </c>
      <c r="F25" s="33">
        <v>5978.07</v>
      </c>
      <c r="G25" s="33">
        <v>11416.25</v>
      </c>
      <c r="H25" s="33">
        <v>0</v>
      </c>
      <c r="I25" s="33">
        <v>0</v>
      </c>
    </row>
    <row r="26" spans="1:9" x14ac:dyDescent="0.25">
      <c r="A26" s="25" t="s">
        <v>27</v>
      </c>
      <c r="B26" s="33">
        <f t="shared" si="1"/>
        <v>5675594</v>
      </c>
      <c r="C26" s="33">
        <v>3966196</v>
      </c>
      <c r="D26" s="33">
        <v>1390989</v>
      </c>
      <c r="E26" s="33">
        <v>288495</v>
      </c>
      <c r="F26" s="33">
        <v>29914</v>
      </c>
      <c r="G26" s="33">
        <v>0</v>
      </c>
      <c r="H26" s="33">
        <v>0</v>
      </c>
      <c r="I26" s="33">
        <v>0</v>
      </c>
    </row>
    <row r="27" spans="1:9" x14ac:dyDescent="0.25">
      <c r="A27" s="25" t="s">
        <v>28</v>
      </c>
      <c r="B27" s="33">
        <f t="shared" si="1"/>
        <v>89328.11</v>
      </c>
      <c r="C27" s="33">
        <v>76793.09</v>
      </c>
      <c r="D27" s="33">
        <v>2430</v>
      </c>
      <c r="E27" s="33">
        <v>10105.02</v>
      </c>
      <c r="F27" s="33">
        <v>0</v>
      </c>
      <c r="G27" s="33">
        <v>0</v>
      </c>
      <c r="H27" s="33">
        <v>0</v>
      </c>
      <c r="I27" s="33">
        <v>0</v>
      </c>
    </row>
    <row r="28" spans="1:9" x14ac:dyDescent="0.25">
      <c r="B28" s="95"/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112"/>
      <c r="I28" s="112"/>
    </row>
    <row r="29" spans="1:9" x14ac:dyDescent="0.25">
      <c r="A29" s="31" t="s">
        <v>145</v>
      </c>
      <c r="B29" s="33">
        <f t="shared" si="1"/>
        <v>2601502.9599999995</v>
      </c>
      <c r="C29" s="33">
        <v>1950860.47</v>
      </c>
      <c r="D29" s="33">
        <v>276469.18</v>
      </c>
      <c r="E29" s="33">
        <v>175696.36</v>
      </c>
      <c r="F29" s="33">
        <v>163112.67000000001</v>
      </c>
      <c r="G29" s="33">
        <v>35364.28</v>
      </c>
      <c r="H29" s="33">
        <v>0</v>
      </c>
      <c r="I29" s="33">
        <v>0</v>
      </c>
    </row>
    <row r="30" spans="1:9" x14ac:dyDescent="0.25">
      <c r="A30" s="25" t="s">
        <v>29</v>
      </c>
      <c r="B30" s="33">
        <f t="shared" si="1"/>
        <v>2294602.9499999997</v>
      </c>
      <c r="C30" s="33">
        <v>1340401.05</v>
      </c>
      <c r="D30" s="33">
        <v>821593.08000000007</v>
      </c>
      <c r="E30" s="33">
        <v>81310.78</v>
      </c>
      <c r="F30" s="33">
        <v>18092.04</v>
      </c>
      <c r="G30" s="33">
        <v>33206</v>
      </c>
      <c r="H30" s="33">
        <v>0</v>
      </c>
      <c r="I30" s="33">
        <v>0</v>
      </c>
    </row>
    <row r="31" spans="1:9" x14ac:dyDescent="0.25">
      <c r="A31" s="25" t="s">
        <v>30</v>
      </c>
      <c r="B31" s="33">
        <f t="shared" si="1"/>
        <v>275005.49</v>
      </c>
      <c r="C31" s="33">
        <v>209406.6</v>
      </c>
      <c r="D31" s="33">
        <v>28896</v>
      </c>
      <c r="E31" s="33">
        <v>28497.17</v>
      </c>
      <c r="F31" s="33">
        <v>8205.7199999999993</v>
      </c>
      <c r="G31" s="33">
        <v>0</v>
      </c>
      <c r="H31" s="33">
        <v>0</v>
      </c>
      <c r="I31" s="33">
        <v>0</v>
      </c>
    </row>
    <row r="32" spans="1:9" x14ac:dyDescent="0.25">
      <c r="A32" s="25" t="s">
        <v>31</v>
      </c>
      <c r="B32" s="33">
        <f t="shared" si="1"/>
        <v>459255.95999999996</v>
      </c>
      <c r="C32" s="33">
        <v>238213.74999999997</v>
      </c>
      <c r="D32" s="33">
        <v>114324.4</v>
      </c>
      <c r="E32" s="33">
        <v>50000.259999999995</v>
      </c>
      <c r="F32" s="33">
        <v>18459.55</v>
      </c>
      <c r="G32" s="33">
        <v>38258</v>
      </c>
      <c r="H32" s="33">
        <v>0</v>
      </c>
      <c r="I32" s="33">
        <v>0</v>
      </c>
    </row>
    <row r="33" spans="1:17" x14ac:dyDescent="0.25">
      <c r="A33" s="25" t="s">
        <v>32</v>
      </c>
      <c r="B33" s="33">
        <f t="shared" si="1"/>
        <v>228848.3</v>
      </c>
      <c r="C33" s="33">
        <v>138554.6</v>
      </c>
      <c r="D33" s="33">
        <v>32866.199999999997</v>
      </c>
      <c r="E33" s="33">
        <v>40866.300000000003</v>
      </c>
      <c r="F33" s="33">
        <v>16561.2</v>
      </c>
      <c r="G33" s="33">
        <v>0</v>
      </c>
      <c r="H33" s="33">
        <v>0</v>
      </c>
      <c r="I33" s="33">
        <v>0</v>
      </c>
    </row>
    <row r="34" spans="1:17" x14ac:dyDescent="0.25">
      <c r="B34" s="95"/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112"/>
      <c r="I34" s="112"/>
    </row>
    <row r="35" spans="1:17" x14ac:dyDescent="0.25">
      <c r="A35" s="25" t="s">
        <v>33</v>
      </c>
      <c r="B35" s="33">
        <f t="shared" si="1"/>
        <v>177216.96</v>
      </c>
      <c r="C35" s="33">
        <v>159406.75</v>
      </c>
      <c r="D35" s="33">
        <v>3679</v>
      </c>
      <c r="E35" s="33">
        <v>14404.900000000001</v>
      </c>
      <c r="F35" s="33">
        <v>-273.69</v>
      </c>
      <c r="G35" s="33">
        <v>0</v>
      </c>
      <c r="H35" s="33">
        <v>0</v>
      </c>
      <c r="I35" s="33">
        <v>0</v>
      </c>
    </row>
    <row r="36" spans="1:17" x14ac:dyDescent="0.25">
      <c r="A36" s="25" t="s">
        <v>34</v>
      </c>
      <c r="B36" s="33">
        <f t="shared" si="1"/>
        <v>131101.85</v>
      </c>
      <c r="C36" s="33">
        <v>0</v>
      </c>
      <c r="D36" s="33">
        <v>23331.33</v>
      </c>
      <c r="E36" s="33">
        <v>102608.07</v>
      </c>
      <c r="F36" s="33">
        <v>5162.45</v>
      </c>
      <c r="G36" s="33">
        <v>0</v>
      </c>
      <c r="H36" s="33">
        <v>0</v>
      </c>
      <c r="I36" s="33">
        <v>0</v>
      </c>
    </row>
    <row r="37" spans="1:17" x14ac:dyDescent="0.25">
      <c r="A37" s="25" t="s">
        <v>35</v>
      </c>
      <c r="B37" s="33">
        <f t="shared" si="1"/>
        <v>167056.18</v>
      </c>
      <c r="C37" s="33">
        <v>36333.75</v>
      </c>
      <c r="D37" s="33">
        <v>46635.63</v>
      </c>
      <c r="E37" s="33">
        <v>15333.47</v>
      </c>
      <c r="F37" s="33">
        <v>46783.33</v>
      </c>
      <c r="G37" s="33">
        <v>21970</v>
      </c>
      <c r="H37" s="33">
        <v>0</v>
      </c>
      <c r="I37" s="33">
        <v>0</v>
      </c>
    </row>
    <row r="38" spans="1:17" x14ac:dyDescent="0.25">
      <c r="A38" s="27" t="s">
        <v>36</v>
      </c>
      <c r="B38" s="28">
        <f t="shared" si="1"/>
        <v>33406.480000000003</v>
      </c>
      <c r="C38" s="33">
        <v>8406.48</v>
      </c>
      <c r="D38" s="33">
        <v>18791.990000000002</v>
      </c>
      <c r="E38" s="33">
        <v>6208.01</v>
      </c>
      <c r="F38" s="33">
        <v>0</v>
      </c>
      <c r="G38" s="33">
        <v>0</v>
      </c>
      <c r="H38" s="28">
        <v>0</v>
      </c>
      <c r="I38" s="28">
        <v>0</v>
      </c>
    </row>
    <row r="39" spans="1:17" s="25" customFormat="1" ht="12.65" customHeight="1" x14ac:dyDescent="0.25">
      <c r="A39" s="71" t="s">
        <v>201</v>
      </c>
      <c r="B39" s="292" t="s">
        <v>202</v>
      </c>
      <c r="C39" s="268"/>
      <c r="D39" s="268"/>
      <c r="E39" s="268"/>
      <c r="F39" s="268"/>
      <c r="G39" s="268"/>
      <c r="H39" s="268"/>
      <c r="I39" s="268"/>
      <c r="J39" s="299"/>
      <c r="K39" s="33"/>
      <c r="L39" s="33"/>
      <c r="M39" s="33"/>
      <c r="N39" s="33"/>
      <c r="O39" s="33"/>
      <c r="P39" s="33"/>
      <c r="Q39" s="36"/>
    </row>
    <row r="40" spans="1:17" x14ac:dyDescent="0.25">
      <c r="B40" s="269"/>
      <c r="C40" s="269"/>
      <c r="D40" s="269"/>
      <c r="E40" s="269"/>
      <c r="F40" s="269"/>
      <c r="G40" s="269"/>
      <c r="H40" s="269"/>
      <c r="I40" s="269"/>
    </row>
    <row r="41" spans="1:17" s="35" customFormat="1" x14ac:dyDescent="0.25">
      <c r="A41" s="132"/>
    </row>
    <row r="42" spans="1:17" s="35" customFormat="1" x14ac:dyDescent="0.25">
      <c r="A42" s="132"/>
    </row>
    <row r="43" spans="1:17" s="35" customFormat="1" x14ac:dyDescent="0.25">
      <c r="A43" s="132"/>
    </row>
    <row r="44" spans="1:17" s="35" customFormat="1" x14ac:dyDescent="0.25">
      <c r="A44" s="132"/>
    </row>
    <row r="45" spans="1:17" s="35" customFormat="1" x14ac:dyDescent="0.25">
      <c r="A45" s="132"/>
    </row>
    <row r="46" spans="1:17" s="35" customFormat="1" x14ac:dyDescent="0.25">
      <c r="A46" s="132"/>
    </row>
    <row r="47" spans="1:17" s="35" customFormat="1" x14ac:dyDescent="0.25">
      <c r="A47" s="132"/>
    </row>
    <row r="48" spans="1:17" s="35" customFormat="1" x14ac:dyDescent="0.25">
      <c r="A48" s="132"/>
    </row>
    <row r="49" spans="1:2" s="35" customFormat="1" x14ac:dyDescent="0.25">
      <c r="A49" s="132"/>
    </row>
    <row r="50" spans="1:2" s="35" customFormat="1" x14ac:dyDescent="0.25">
      <c r="A50" s="132"/>
    </row>
    <row r="51" spans="1:2" s="35" customFormat="1" x14ac:dyDescent="0.25">
      <c r="A51" s="132"/>
    </row>
    <row r="52" spans="1:2" s="35" customFormat="1" x14ac:dyDescent="0.25">
      <c r="A52" s="132"/>
    </row>
    <row r="53" spans="1:2" s="35" customFormat="1" x14ac:dyDescent="0.25">
      <c r="A53" s="132"/>
    </row>
    <row r="54" spans="1:2" s="35" customFormat="1" x14ac:dyDescent="0.25">
      <c r="A54" s="132"/>
    </row>
    <row r="55" spans="1:2" s="35" customFormat="1" x14ac:dyDescent="0.25">
      <c r="A55" s="132"/>
    </row>
    <row r="56" spans="1:2" s="35" customFormat="1" x14ac:dyDescent="0.25">
      <c r="A56" s="132"/>
      <c r="B56" s="169"/>
    </row>
    <row r="57" spans="1:2" s="35" customFormat="1" x14ac:dyDescent="0.25">
      <c r="A57" s="132"/>
      <c r="B57" s="169"/>
    </row>
    <row r="58" spans="1:2" s="35" customFormat="1" x14ac:dyDescent="0.25">
      <c r="A58" s="132"/>
    </row>
    <row r="59" spans="1:2" s="35" customFormat="1" x14ac:dyDescent="0.25">
      <c r="A59" s="132"/>
    </row>
    <row r="60" spans="1:2" s="35" customFormat="1" x14ac:dyDescent="0.25">
      <c r="A60" s="132"/>
    </row>
    <row r="61" spans="1:2" s="35" customFormat="1" x14ac:dyDescent="0.25">
      <c r="A61" s="132"/>
    </row>
    <row r="62" spans="1:2" s="35" customFormat="1" x14ac:dyDescent="0.25">
      <c r="A62" s="132"/>
    </row>
    <row r="63" spans="1:2" s="35" customFormat="1" x14ac:dyDescent="0.25">
      <c r="A63" s="132"/>
    </row>
    <row r="64" spans="1:2" s="35" customFormat="1" x14ac:dyDescent="0.25">
      <c r="A64" s="132"/>
    </row>
    <row r="65" spans="1:1" s="35" customFormat="1" x14ac:dyDescent="0.25">
      <c r="A65" s="132"/>
    </row>
    <row r="66" spans="1:1" s="35" customFormat="1" x14ac:dyDescent="0.25">
      <c r="A66" s="132"/>
    </row>
    <row r="67" spans="1:1" s="35" customFormat="1" x14ac:dyDescent="0.25">
      <c r="A67" s="132"/>
    </row>
    <row r="68" spans="1:1" s="35" customFormat="1" x14ac:dyDescent="0.25">
      <c r="A68" s="132"/>
    </row>
    <row r="69" spans="1:1" s="35" customFormat="1" x14ac:dyDescent="0.25">
      <c r="A69" s="132"/>
    </row>
    <row r="70" spans="1:1" s="35" customFormat="1" x14ac:dyDescent="0.25">
      <c r="A70" s="132"/>
    </row>
    <row r="71" spans="1:1" s="35" customFormat="1" x14ac:dyDescent="0.25">
      <c r="A71" s="132"/>
    </row>
    <row r="72" spans="1:1" s="35" customFormat="1" x14ac:dyDescent="0.25">
      <c r="A72" s="132"/>
    </row>
    <row r="73" spans="1:1" s="35" customFormat="1" x14ac:dyDescent="0.25">
      <c r="A73" s="132"/>
    </row>
    <row r="74" spans="1:1" s="35" customFormat="1" x14ac:dyDescent="0.25">
      <c r="A74" s="132"/>
    </row>
    <row r="75" spans="1:1" s="35" customFormat="1" x14ac:dyDescent="0.25">
      <c r="A75" s="132"/>
    </row>
    <row r="76" spans="1:1" s="35" customFormat="1" x14ac:dyDescent="0.25">
      <c r="A76" s="132"/>
    </row>
    <row r="77" spans="1:1" s="35" customFormat="1" x14ac:dyDescent="0.25">
      <c r="A77" s="132"/>
    </row>
    <row r="78" spans="1:1" s="35" customFormat="1" x14ac:dyDescent="0.25">
      <c r="A78" s="132"/>
    </row>
    <row r="79" spans="1:1" s="35" customFormat="1" x14ac:dyDescent="0.25">
      <c r="A79" s="132"/>
    </row>
    <row r="80" spans="1:1" s="35" customFormat="1" x14ac:dyDescent="0.25">
      <c r="A80" s="132"/>
    </row>
    <row r="81" spans="1:1" s="35" customFormat="1" x14ac:dyDescent="0.25">
      <c r="A81" s="132"/>
    </row>
    <row r="82" spans="1:1" s="35" customFormat="1" x14ac:dyDescent="0.25">
      <c r="A82" s="132"/>
    </row>
    <row r="84" spans="1:1" s="35" customFormat="1" x14ac:dyDescent="0.25">
      <c r="A84" s="132"/>
    </row>
    <row r="85" spans="1:1" s="35" customFormat="1" x14ac:dyDescent="0.25">
      <c r="A85" s="132"/>
    </row>
    <row r="86" spans="1:1" s="35" customFormat="1" x14ac:dyDescent="0.25">
      <c r="A86" s="132"/>
    </row>
    <row r="87" spans="1:1" s="35" customFormat="1" x14ac:dyDescent="0.25">
      <c r="A87" s="132"/>
    </row>
    <row r="88" spans="1:1" s="35" customFormat="1" x14ac:dyDescent="0.25">
      <c r="A88" s="132"/>
    </row>
    <row r="90" spans="1:1" s="35" customFormat="1" x14ac:dyDescent="0.25">
      <c r="A90" s="132"/>
    </row>
    <row r="91" spans="1:1" s="35" customFormat="1" x14ac:dyDescent="0.25">
      <c r="A91" s="132"/>
    </row>
    <row r="92" spans="1:1" s="35" customFormat="1" x14ac:dyDescent="0.25">
      <c r="A92" s="132"/>
    </row>
    <row r="93" spans="1:1" s="35" customFormat="1" x14ac:dyDescent="0.25">
      <c r="A93" s="132"/>
    </row>
    <row r="94" spans="1:1" s="35" customFormat="1" x14ac:dyDescent="0.25">
      <c r="A94" s="132"/>
    </row>
    <row r="95" spans="1:1" s="35" customFormat="1" x14ac:dyDescent="0.25">
      <c r="A95" s="132"/>
    </row>
    <row r="96" spans="1:1" s="35" customFormat="1" x14ac:dyDescent="0.25">
      <c r="A96" s="132"/>
    </row>
    <row r="97" spans="1:1" s="35" customFormat="1" x14ac:dyDescent="0.25">
      <c r="A97" s="132"/>
    </row>
    <row r="98" spans="1:1" s="35" customFormat="1" x14ac:dyDescent="0.25">
      <c r="A98" s="132"/>
    </row>
    <row r="99" spans="1:1" s="35" customFormat="1" x14ac:dyDescent="0.25">
      <c r="A99" s="132"/>
    </row>
    <row r="100" spans="1:1" s="35" customFormat="1" x14ac:dyDescent="0.25">
      <c r="A100" s="132"/>
    </row>
    <row r="101" spans="1:1" s="35" customFormat="1" x14ac:dyDescent="0.25">
      <c r="A101" s="132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P117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4.453125" style="25" customWidth="1"/>
    <col min="2" max="2" width="14.7265625" style="25" customWidth="1"/>
    <col min="3" max="11" width="14.7265625" style="36" customWidth="1"/>
    <col min="12" max="12" width="11" style="25" bestFit="1" customWidth="1"/>
    <col min="13" max="16384" width="9.1796875" style="25"/>
  </cols>
  <sheetData>
    <row r="1" spans="1:16" x14ac:dyDescent="0.25">
      <c r="A1" s="246"/>
      <c r="B1" s="246"/>
      <c r="C1" s="246"/>
      <c r="D1" s="246"/>
      <c r="E1" s="246"/>
      <c r="F1" s="246" t="s">
        <v>138</v>
      </c>
      <c r="G1" s="246"/>
      <c r="H1" s="246"/>
      <c r="I1" s="246"/>
      <c r="J1" s="246"/>
      <c r="K1" s="246"/>
    </row>
    <row r="2" spans="1:16" x14ac:dyDescent="0.25">
      <c r="K2" s="90"/>
    </row>
    <row r="3" spans="1:16" x14ac:dyDescent="0.25">
      <c r="A3" s="246"/>
      <c r="B3" s="246"/>
      <c r="C3" s="246"/>
      <c r="D3" s="246"/>
      <c r="E3" s="246"/>
      <c r="F3" s="246" t="s">
        <v>252</v>
      </c>
      <c r="G3" s="246"/>
      <c r="H3" s="246"/>
      <c r="I3" s="246"/>
      <c r="J3" s="246"/>
      <c r="K3" s="246"/>
    </row>
    <row r="4" spans="1:16" ht="13" thickBot="1" x14ac:dyDescent="0.3">
      <c r="A4" s="18"/>
      <c r="B4" s="29"/>
      <c r="C4" s="78"/>
      <c r="D4" s="78"/>
      <c r="E4" s="78"/>
      <c r="F4" s="78"/>
      <c r="G4" s="78"/>
      <c r="H4" s="78"/>
      <c r="I4" s="78"/>
      <c r="J4" s="78"/>
      <c r="K4" s="78"/>
    </row>
    <row r="5" spans="1:16" ht="13" thickTop="1" x14ac:dyDescent="0.25">
      <c r="A5" s="246"/>
      <c r="G5" s="260"/>
      <c r="H5" s="260"/>
      <c r="I5" s="260" t="s">
        <v>88</v>
      </c>
      <c r="J5" s="260"/>
    </row>
    <row r="6" spans="1:16" x14ac:dyDescent="0.25">
      <c r="A6" s="19" t="s">
        <v>37</v>
      </c>
      <c r="B6" s="246" t="s">
        <v>11</v>
      </c>
      <c r="C6" s="248" t="s">
        <v>0</v>
      </c>
      <c r="D6" s="248"/>
      <c r="E6" s="248" t="s">
        <v>5</v>
      </c>
      <c r="F6" s="248"/>
      <c r="G6" s="139" t="s">
        <v>89</v>
      </c>
    </row>
    <row r="7" spans="1:16" x14ac:dyDescent="0.25">
      <c r="A7" s="19" t="s">
        <v>38</v>
      </c>
      <c r="B7" s="246" t="s">
        <v>115</v>
      </c>
      <c r="C7" s="248" t="s">
        <v>1</v>
      </c>
      <c r="D7" s="248" t="s">
        <v>3</v>
      </c>
      <c r="E7" s="248" t="s">
        <v>1</v>
      </c>
      <c r="F7" s="248" t="s">
        <v>7</v>
      </c>
      <c r="G7" s="248" t="s">
        <v>90</v>
      </c>
      <c r="H7" s="248"/>
      <c r="I7" s="248"/>
      <c r="J7" s="248"/>
      <c r="K7" s="91" t="s">
        <v>91</v>
      </c>
    </row>
    <row r="8" spans="1:16" ht="13" thickBot="1" x14ac:dyDescent="0.3">
      <c r="A8" s="21" t="s">
        <v>39</v>
      </c>
      <c r="B8" s="140" t="s">
        <v>171</v>
      </c>
      <c r="C8" s="138" t="s">
        <v>2</v>
      </c>
      <c r="D8" s="138" t="s">
        <v>4</v>
      </c>
      <c r="E8" s="138" t="s">
        <v>6</v>
      </c>
      <c r="F8" s="138" t="s">
        <v>8</v>
      </c>
      <c r="G8" s="138" t="s">
        <v>9</v>
      </c>
      <c r="H8" s="92" t="s">
        <v>86</v>
      </c>
      <c r="I8" s="92" t="s">
        <v>87</v>
      </c>
      <c r="J8" s="138" t="s">
        <v>9</v>
      </c>
      <c r="K8" s="92" t="s">
        <v>10</v>
      </c>
    </row>
    <row r="9" spans="1:16" s="168" customFormat="1" x14ac:dyDescent="0.25">
      <c r="A9" s="8" t="s">
        <v>13</v>
      </c>
      <c r="B9" s="61">
        <f t="shared" ref="B9:K9" si="0">SUM(B11:B38)</f>
        <v>67172526.74000001</v>
      </c>
      <c r="C9" s="125">
        <f t="shared" si="0"/>
        <v>14633026.620000003</v>
      </c>
      <c r="D9" s="125">
        <f t="shared" si="0"/>
        <v>5563816.6800000006</v>
      </c>
      <c r="E9" s="125">
        <f t="shared" si="0"/>
        <v>1060256.3200000003</v>
      </c>
      <c r="F9" s="125">
        <f t="shared" si="0"/>
        <v>30836606.25</v>
      </c>
      <c r="G9" s="125">
        <f t="shared" si="0"/>
        <v>15078820.869999999</v>
      </c>
      <c r="H9" s="125">
        <f t="shared" si="0"/>
        <v>10000</v>
      </c>
      <c r="I9" s="125">
        <f t="shared" si="0"/>
        <v>8529623.8300000001</v>
      </c>
      <c r="J9" s="125">
        <f t="shared" si="0"/>
        <v>6539197.04</v>
      </c>
      <c r="K9" s="125">
        <f t="shared" si="0"/>
        <v>1121938.6200000001</v>
      </c>
    </row>
    <row r="10" spans="1:16" x14ac:dyDescent="0.25">
      <c r="A10" s="19"/>
      <c r="B10" s="119"/>
      <c r="C10" s="95"/>
      <c r="D10" s="95"/>
      <c r="E10" s="95"/>
      <c r="F10" s="95"/>
      <c r="G10" s="95"/>
      <c r="H10" s="112"/>
      <c r="I10" s="112"/>
      <c r="J10" s="112"/>
      <c r="K10" s="112"/>
    </row>
    <row r="11" spans="1:16" x14ac:dyDescent="0.25">
      <c r="A11" s="19" t="s">
        <v>14</v>
      </c>
      <c r="B11" s="33">
        <f>SUM(C11:G11)</f>
        <v>207423.71999999997</v>
      </c>
      <c r="C11" s="33">
        <v>0</v>
      </c>
      <c r="D11" s="199">
        <v>14287.4</v>
      </c>
      <c r="E11" s="33">
        <v>4865.5</v>
      </c>
      <c r="F11" s="198">
        <v>157749.85999999999</v>
      </c>
      <c r="G11" s="33">
        <f>SUM(H11:J11)</f>
        <v>30520.959999999999</v>
      </c>
      <c r="H11" s="33">
        <v>0</v>
      </c>
      <c r="I11" s="33">
        <v>0</v>
      </c>
      <c r="J11" s="33">
        <v>30520.959999999999</v>
      </c>
      <c r="K11" s="33">
        <v>82576.210000000006</v>
      </c>
    </row>
    <row r="12" spans="1:16" x14ac:dyDescent="0.25">
      <c r="A12" s="19" t="s">
        <v>15</v>
      </c>
      <c r="B12" s="33">
        <f t="shared" ref="B12:B38" si="1">SUM(C12:G12)</f>
        <v>4981666.58</v>
      </c>
      <c r="C12" s="33">
        <v>3548390.06</v>
      </c>
      <c r="D12" s="199">
        <v>712073.7</v>
      </c>
      <c r="E12" s="33">
        <v>712610.15</v>
      </c>
      <c r="F12" s="198">
        <v>8592.67</v>
      </c>
      <c r="G12" s="33">
        <f t="shared" ref="G12:G38" si="2">SUM(H12:J12)</f>
        <v>0</v>
      </c>
      <c r="H12" s="33">
        <v>0</v>
      </c>
      <c r="I12" s="33">
        <v>0</v>
      </c>
      <c r="J12" s="33">
        <v>0</v>
      </c>
      <c r="K12" s="33">
        <v>0</v>
      </c>
    </row>
    <row r="13" spans="1:16" x14ac:dyDescent="0.25">
      <c r="A13" s="25" t="s">
        <v>16</v>
      </c>
      <c r="B13" s="33">
        <f t="shared" si="1"/>
        <v>32083534.009999998</v>
      </c>
      <c r="C13" s="33">
        <v>1698696.21</v>
      </c>
      <c r="D13" s="199">
        <v>393441.33999999997</v>
      </c>
      <c r="E13" s="33">
        <v>4422.8100000000004</v>
      </c>
      <c r="F13" s="198">
        <v>29986973.649999999</v>
      </c>
      <c r="G13" s="33">
        <f t="shared" si="2"/>
        <v>0</v>
      </c>
      <c r="H13" s="33">
        <v>0</v>
      </c>
      <c r="I13" s="33">
        <v>0</v>
      </c>
      <c r="J13" s="33">
        <v>0</v>
      </c>
      <c r="K13" s="33">
        <v>0</v>
      </c>
      <c r="L13" s="36"/>
      <c r="M13" s="36"/>
      <c r="N13" s="36"/>
      <c r="O13" s="36"/>
      <c r="P13" s="36"/>
    </row>
    <row r="14" spans="1:16" x14ac:dyDescent="0.25">
      <c r="A14" s="25" t="s">
        <v>17</v>
      </c>
      <c r="B14" s="33">
        <f t="shared" si="1"/>
        <v>4655954.25</v>
      </c>
      <c r="C14" s="33">
        <v>3619138</v>
      </c>
      <c r="D14" s="199">
        <v>-1655.75</v>
      </c>
      <c r="E14" s="33">
        <v>43289</v>
      </c>
      <c r="F14" s="198">
        <v>50365</v>
      </c>
      <c r="G14" s="33">
        <f t="shared" si="2"/>
        <v>944818</v>
      </c>
      <c r="H14" s="33">
        <v>0</v>
      </c>
      <c r="I14" s="33">
        <v>0</v>
      </c>
      <c r="J14" s="33">
        <v>944818</v>
      </c>
      <c r="K14" s="33">
        <v>0</v>
      </c>
    </row>
    <row r="15" spans="1:16" x14ac:dyDescent="0.25">
      <c r="A15" s="25" t="s">
        <v>18</v>
      </c>
      <c r="B15" s="33">
        <f t="shared" si="1"/>
        <v>4283775.7700000005</v>
      </c>
      <c r="C15" s="33">
        <v>253157</v>
      </c>
      <c r="D15" s="199">
        <v>122574.20999999999</v>
      </c>
      <c r="E15" s="33">
        <v>625.76</v>
      </c>
      <c r="F15" s="198">
        <v>2614.87</v>
      </c>
      <c r="G15" s="33">
        <f t="shared" si="2"/>
        <v>3904803.93</v>
      </c>
      <c r="H15" s="33">
        <v>0</v>
      </c>
      <c r="I15" s="33">
        <v>3904803.93</v>
      </c>
      <c r="J15" s="33">
        <v>0</v>
      </c>
      <c r="K15" s="33">
        <v>0</v>
      </c>
    </row>
    <row r="16" spans="1:16" x14ac:dyDescent="0.25">
      <c r="B16" s="33"/>
      <c r="C16" s="33"/>
      <c r="D16" s="199"/>
      <c r="E16" s="33"/>
      <c r="F16" s="198"/>
      <c r="G16" s="33"/>
      <c r="H16" s="33"/>
      <c r="I16" s="33"/>
      <c r="J16" s="33"/>
      <c r="K16" s="33"/>
    </row>
    <row r="17" spans="1:11" x14ac:dyDescent="0.25">
      <c r="A17" s="25" t="s">
        <v>19</v>
      </c>
      <c r="B17" s="33">
        <f t="shared" si="1"/>
        <v>433605.84</v>
      </c>
      <c r="C17" s="33">
        <v>0</v>
      </c>
      <c r="D17" s="199">
        <v>600</v>
      </c>
      <c r="E17" s="33">
        <v>0</v>
      </c>
      <c r="F17" s="198">
        <v>0</v>
      </c>
      <c r="G17" s="33">
        <f t="shared" si="2"/>
        <v>433005.84</v>
      </c>
      <c r="H17" s="33">
        <v>10000</v>
      </c>
      <c r="I17" s="33">
        <v>404874.17000000004</v>
      </c>
      <c r="J17" s="33">
        <v>18131.669999999998</v>
      </c>
      <c r="K17" s="33">
        <v>0</v>
      </c>
    </row>
    <row r="18" spans="1:11" x14ac:dyDescent="0.25">
      <c r="A18" s="25" t="s">
        <v>20</v>
      </c>
      <c r="B18" s="33">
        <f t="shared" si="1"/>
        <v>758947.06</v>
      </c>
      <c r="C18" s="33">
        <v>733289.55</v>
      </c>
      <c r="D18" s="199">
        <v>2978.9</v>
      </c>
      <c r="E18" s="33">
        <v>6411.64</v>
      </c>
      <c r="F18" s="198">
        <v>5572.97</v>
      </c>
      <c r="G18" s="33">
        <f t="shared" si="2"/>
        <v>10694</v>
      </c>
      <c r="H18" s="33">
        <v>0</v>
      </c>
      <c r="I18" s="33">
        <v>0</v>
      </c>
      <c r="J18" s="33">
        <v>10694</v>
      </c>
      <c r="K18" s="33">
        <v>0</v>
      </c>
    </row>
    <row r="19" spans="1:11" x14ac:dyDescent="0.25">
      <c r="A19" s="25" t="s">
        <v>21</v>
      </c>
      <c r="B19" s="33">
        <f t="shared" si="1"/>
        <v>679910.19000000006</v>
      </c>
      <c r="C19" s="33">
        <v>311532.71000000002</v>
      </c>
      <c r="D19" s="199">
        <v>87963.12</v>
      </c>
      <c r="E19" s="33">
        <v>20250.240000000002</v>
      </c>
      <c r="F19" s="198">
        <v>1828.71</v>
      </c>
      <c r="G19" s="33">
        <f t="shared" si="2"/>
        <v>258335.41</v>
      </c>
      <c r="H19" s="33">
        <v>0</v>
      </c>
      <c r="I19" s="33">
        <v>0</v>
      </c>
      <c r="J19" s="33">
        <v>258335.41</v>
      </c>
      <c r="K19" s="33">
        <v>0</v>
      </c>
    </row>
    <row r="20" spans="1:11" x14ac:dyDescent="0.25">
      <c r="A20" s="25" t="s">
        <v>22</v>
      </c>
      <c r="B20" s="33">
        <f t="shared" si="1"/>
        <v>4547101.88</v>
      </c>
      <c r="C20" s="33">
        <v>640902.86</v>
      </c>
      <c r="D20" s="199">
        <v>1116828.3400000001</v>
      </c>
      <c r="E20" s="33">
        <v>36182.430000000008</v>
      </c>
      <c r="F20" s="198">
        <v>2257.3200000000002</v>
      </c>
      <c r="G20" s="33">
        <f t="shared" si="2"/>
        <v>2750930.9299999997</v>
      </c>
      <c r="H20" s="33">
        <v>0</v>
      </c>
      <c r="I20" s="33">
        <v>0</v>
      </c>
      <c r="J20" s="33">
        <v>2750930.9299999997</v>
      </c>
      <c r="K20" s="33">
        <v>0</v>
      </c>
    </row>
    <row r="21" spans="1:11" x14ac:dyDescent="0.25">
      <c r="A21" s="25" t="s">
        <v>23</v>
      </c>
      <c r="B21" s="33">
        <f t="shared" si="1"/>
        <v>56263.07</v>
      </c>
      <c r="C21" s="33">
        <v>54141.32</v>
      </c>
      <c r="D21" s="199">
        <v>0</v>
      </c>
      <c r="E21" s="33">
        <v>849.67</v>
      </c>
      <c r="F21" s="198">
        <v>1272.08</v>
      </c>
      <c r="G21" s="33">
        <f t="shared" si="2"/>
        <v>0</v>
      </c>
      <c r="H21" s="33">
        <v>0</v>
      </c>
      <c r="I21" s="33">
        <v>0</v>
      </c>
      <c r="J21" s="33">
        <v>0</v>
      </c>
      <c r="K21" s="33">
        <v>0</v>
      </c>
    </row>
    <row r="22" spans="1:11" x14ac:dyDescent="0.25">
      <c r="B22" s="33"/>
      <c r="C22" s="33"/>
      <c r="D22" s="199"/>
      <c r="E22" s="33"/>
      <c r="F22" s="198"/>
      <c r="G22" s="33"/>
      <c r="H22" s="33"/>
      <c r="I22" s="33"/>
      <c r="J22" s="33"/>
      <c r="K22" s="33"/>
    </row>
    <row r="23" spans="1:11" x14ac:dyDescent="0.25">
      <c r="A23" s="25" t="s">
        <v>24</v>
      </c>
      <c r="B23" s="33">
        <f t="shared" si="1"/>
        <v>1635190.9300000002</v>
      </c>
      <c r="C23" s="33">
        <v>1066739.82</v>
      </c>
      <c r="D23" s="199">
        <v>483459.14999999997</v>
      </c>
      <c r="E23" s="33">
        <v>45862.58</v>
      </c>
      <c r="F23" s="198">
        <v>23943.780000000002</v>
      </c>
      <c r="G23" s="33">
        <f t="shared" si="2"/>
        <v>15185.6</v>
      </c>
      <c r="H23" s="33">
        <v>0</v>
      </c>
      <c r="I23" s="33">
        <v>15185.6</v>
      </c>
      <c r="J23" s="33">
        <v>0</v>
      </c>
      <c r="K23" s="33">
        <v>501440.06</v>
      </c>
    </row>
    <row r="24" spans="1:11" x14ac:dyDescent="0.25">
      <c r="A24" s="25" t="s">
        <v>25</v>
      </c>
      <c r="B24" s="33">
        <f t="shared" si="1"/>
        <v>338607.1</v>
      </c>
      <c r="C24" s="33">
        <v>0</v>
      </c>
      <c r="D24" s="199">
        <v>338607.1</v>
      </c>
      <c r="E24" s="33">
        <v>0</v>
      </c>
      <c r="F24" s="198">
        <v>0</v>
      </c>
      <c r="G24" s="33">
        <f t="shared" si="2"/>
        <v>0</v>
      </c>
      <c r="H24" s="33">
        <v>0</v>
      </c>
      <c r="I24" s="33">
        <v>0</v>
      </c>
      <c r="J24" s="33">
        <v>0</v>
      </c>
      <c r="K24" s="33">
        <v>437922.35</v>
      </c>
    </row>
    <row r="25" spans="1:11" x14ac:dyDescent="0.25">
      <c r="A25" s="25" t="s">
        <v>26</v>
      </c>
      <c r="B25" s="33">
        <f t="shared" si="1"/>
        <v>853941</v>
      </c>
      <c r="C25" s="33">
        <v>0</v>
      </c>
      <c r="D25" s="199">
        <v>275688.65000000002</v>
      </c>
      <c r="E25" s="33">
        <v>0</v>
      </c>
      <c r="F25" s="198">
        <v>578252.35</v>
      </c>
      <c r="G25" s="33">
        <f t="shared" si="2"/>
        <v>0</v>
      </c>
      <c r="H25" s="33">
        <v>0</v>
      </c>
      <c r="I25" s="33">
        <v>0</v>
      </c>
      <c r="J25" s="33">
        <v>0</v>
      </c>
      <c r="K25" s="33">
        <v>0</v>
      </c>
    </row>
    <row r="26" spans="1:11" x14ac:dyDescent="0.25">
      <c r="A26" s="25" t="s">
        <v>27</v>
      </c>
      <c r="B26" s="33">
        <f t="shared" si="1"/>
        <v>1085322</v>
      </c>
      <c r="C26" s="33">
        <v>726516</v>
      </c>
      <c r="D26" s="199">
        <v>349913</v>
      </c>
      <c r="E26" s="33">
        <v>2259</v>
      </c>
      <c r="F26" s="198">
        <v>6634</v>
      </c>
      <c r="G26" s="33">
        <f t="shared" si="2"/>
        <v>0</v>
      </c>
      <c r="H26" s="33">
        <v>0</v>
      </c>
      <c r="I26" s="33">
        <v>0</v>
      </c>
      <c r="J26" s="33">
        <v>0</v>
      </c>
      <c r="K26" s="33">
        <v>0</v>
      </c>
    </row>
    <row r="27" spans="1:11" x14ac:dyDescent="0.25">
      <c r="A27" s="25" t="s">
        <v>28</v>
      </c>
      <c r="B27" s="33">
        <f t="shared" si="1"/>
        <v>162321.72999999998</v>
      </c>
      <c r="C27" s="33">
        <v>0</v>
      </c>
      <c r="D27" s="199">
        <v>112321.73</v>
      </c>
      <c r="E27" s="33">
        <v>0</v>
      </c>
      <c r="F27" s="198">
        <v>0</v>
      </c>
      <c r="G27" s="33">
        <f t="shared" si="2"/>
        <v>50000</v>
      </c>
      <c r="H27" s="33">
        <v>0</v>
      </c>
      <c r="I27" s="33">
        <v>0</v>
      </c>
      <c r="J27" s="33">
        <v>50000</v>
      </c>
      <c r="K27" s="33">
        <v>0</v>
      </c>
    </row>
    <row r="28" spans="1:11" x14ac:dyDescent="0.25">
      <c r="B28" s="33"/>
      <c r="C28" s="33">
        <v>0</v>
      </c>
      <c r="D28" s="199">
        <v>0</v>
      </c>
      <c r="E28" s="33">
        <v>0</v>
      </c>
      <c r="F28" s="198">
        <v>0</v>
      </c>
      <c r="G28" s="33"/>
      <c r="H28" s="33">
        <v>0</v>
      </c>
      <c r="I28" s="33">
        <v>0</v>
      </c>
      <c r="J28" s="33">
        <v>0</v>
      </c>
      <c r="K28" s="33">
        <v>0</v>
      </c>
    </row>
    <row r="29" spans="1:11" x14ac:dyDescent="0.25">
      <c r="A29" s="31" t="s">
        <v>145</v>
      </c>
      <c r="B29" s="33">
        <f t="shared" si="1"/>
        <v>0</v>
      </c>
      <c r="C29" s="33"/>
      <c r="D29" s="33"/>
      <c r="E29" s="33"/>
      <c r="F29" s="198"/>
      <c r="G29" s="33">
        <f t="shared" si="2"/>
        <v>0</v>
      </c>
      <c r="H29" s="33"/>
      <c r="I29" s="33"/>
      <c r="J29" s="33"/>
      <c r="K29" s="33"/>
    </row>
    <row r="30" spans="1:11" x14ac:dyDescent="0.25">
      <c r="A30" s="25" t="s">
        <v>29</v>
      </c>
      <c r="B30" s="33">
        <f t="shared" si="1"/>
        <v>0</v>
      </c>
      <c r="C30" s="33">
        <v>0</v>
      </c>
      <c r="D30" s="33">
        <v>0</v>
      </c>
      <c r="E30" s="33">
        <v>0</v>
      </c>
      <c r="F30" s="198">
        <v>0</v>
      </c>
      <c r="G30" s="33">
        <f t="shared" si="2"/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x14ac:dyDescent="0.25">
      <c r="A31" s="25" t="s">
        <v>30</v>
      </c>
      <c r="B31" s="33">
        <f t="shared" si="1"/>
        <v>0</v>
      </c>
      <c r="C31" s="33">
        <v>0</v>
      </c>
      <c r="D31" s="33">
        <v>0</v>
      </c>
      <c r="E31" s="33">
        <v>0</v>
      </c>
      <c r="F31" s="198">
        <v>0</v>
      </c>
      <c r="G31" s="33">
        <f t="shared" si="2"/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x14ac:dyDescent="0.25">
      <c r="A32" s="25" t="s">
        <v>31</v>
      </c>
      <c r="B32" s="33">
        <f t="shared" si="1"/>
        <v>917284.40000000014</v>
      </c>
      <c r="C32" s="33">
        <v>674048.31</v>
      </c>
      <c r="D32" s="199">
        <v>117576.35</v>
      </c>
      <c r="E32" s="33">
        <v>22223.68</v>
      </c>
      <c r="F32" s="198">
        <v>2802.06</v>
      </c>
      <c r="G32" s="33">
        <f t="shared" si="2"/>
        <v>100634</v>
      </c>
      <c r="H32" s="33">
        <v>0</v>
      </c>
      <c r="I32" s="33">
        <v>0</v>
      </c>
      <c r="J32" s="33">
        <v>100634</v>
      </c>
      <c r="K32" s="33">
        <v>100000</v>
      </c>
    </row>
    <row r="33" spans="1:12" x14ac:dyDescent="0.25">
      <c r="A33" s="25" t="s">
        <v>32</v>
      </c>
      <c r="B33" s="33">
        <f t="shared" si="1"/>
        <v>506021.28</v>
      </c>
      <c r="C33" s="33">
        <v>0</v>
      </c>
      <c r="D33" s="199">
        <v>0</v>
      </c>
      <c r="E33" s="33">
        <v>0</v>
      </c>
      <c r="F33" s="198">
        <v>0</v>
      </c>
      <c r="G33" s="33">
        <f t="shared" si="2"/>
        <v>506021.28</v>
      </c>
      <c r="H33" s="33">
        <v>0</v>
      </c>
      <c r="I33" s="33">
        <v>90507.62</v>
      </c>
      <c r="J33" s="33">
        <v>415513.66000000003</v>
      </c>
      <c r="K33" s="33">
        <v>0</v>
      </c>
    </row>
    <row r="34" spans="1:12" x14ac:dyDescent="0.25">
      <c r="B34" s="33"/>
      <c r="C34" s="33"/>
      <c r="D34" s="199"/>
      <c r="E34" s="33"/>
      <c r="F34" s="198"/>
      <c r="G34" s="33"/>
      <c r="H34" s="33"/>
      <c r="I34" s="33"/>
      <c r="J34" s="33"/>
      <c r="K34" s="33"/>
    </row>
    <row r="35" spans="1:12" x14ac:dyDescent="0.25">
      <c r="A35" s="25" t="s">
        <v>33</v>
      </c>
      <c r="B35" s="33">
        <f t="shared" si="1"/>
        <v>0</v>
      </c>
      <c r="C35" s="33">
        <v>0</v>
      </c>
      <c r="D35" s="199">
        <v>0</v>
      </c>
      <c r="E35" s="33">
        <v>0</v>
      </c>
      <c r="F35" s="198">
        <v>0</v>
      </c>
      <c r="G35" s="33">
        <f t="shared" si="2"/>
        <v>0</v>
      </c>
      <c r="H35" s="33">
        <v>0</v>
      </c>
      <c r="I35" s="33">
        <v>0</v>
      </c>
      <c r="J35" s="33">
        <v>0</v>
      </c>
      <c r="K35" s="33">
        <v>0</v>
      </c>
    </row>
    <row r="36" spans="1:12" x14ac:dyDescent="0.25">
      <c r="A36" s="25" t="s">
        <v>34</v>
      </c>
      <c r="B36" s="33">
        <f t="shared" si="1"/>
        <v>1102776.5900000001</v>
      </c>
      <c r="C36" s="33">
        <v>457224.43</v>
      </c>
      <c r="D36" s="199">
        <v>30210.65</v>
      </c>
      <c r="E36" s="33">
        <v>13564.01</v>
      </c>
      <c r="F36" s="198">
        <v>287.5</v>
      </c>
      <c r="G36" s="33">
        <f t="shared" si="2"/>
        <v>601490</v>
      </c>
      <c r="H36" s="33">
        <v>0</v>
      </c>
      <c r="I36" s="33">
        <v>600000</v>
      </c>
      <c r="J36" s="33">
        <v>1490</v>
      </c>
      <c r="K36" s="33">
        <v>0</v>
      </c>
    </row>
    <row r="37" spans="1:12" x14ac:dyDescent="0.25">
      <c r="A37" s="25" t="s">
        <v>35</v>
      </c>
      <c r="B37" s="33">
        <f t="shared" si="1"/>
        <v>7665737.3600000003</v>
      </c>
      <c r="C37" s="33">
        <v>740597.55</v>
      </c>
      <c r="D37" s="199">
        <v>1394057.35</v>
      </c>
      <c r="E37" s="33">
        <v>146839.85</v>
      </c>
      <c r="F37" s="198">
        <v>7459.43</v>
      </c>
      <c r="G37" s="33">
        <f t="shared" si="2"/>
        <v>5376783.1799999997</v>
      </c>
      <c r="H37" s="33">
        <v>0</v>
      </c>
      <c r="I37" s="33">
        <v>3483136.51</v>
      </c>
      <c r="J37" s="33">
        <v>1893646.67</v>
      </c>
      <c r="K37" s="33">
        <v>0</v>
      </c>
    </row>
    <row r="38" spans="1:12" x14ac:dyDescent="0.25">
      <c r="A38" s="27" t="s">
        <v>36</v>
      </c>
      <c r="B38" s="28">
        <f t="shared" si="1"/>
        <v>217141.97999999998</v>
      </c>
      <c r="C38" s="28">
        <v>108652.8</v>
      </c>
      <c r="D38" s="200">
        <v>12891.44</v>
      </c>
      <c r="E38" s="28">
        <v>0</v>
      </c>
      <c r="F38" s="122">
        <v>0</v>
      </c>
      <c r="G38" s="28">
        <f t="shared" si="2"/>
        <v>95597.739999999991</v>
      </c>
      <c r="H38" s="28">
        <v>0</v>
      </c>
      <c r="I38" s="28">
        <v>31116</v>
      </c>
      <c r="J38" s="28">
        <v>64481.74</v>
      </c>
      <c r="K38" s="28">
        <v>0</v>
      </c>
    </row>
    <row r="39" spans="1:12" x14ac:dyDescent="0.25">
      <c r="A39" s="25" t="s">
        <v>119</v>
      </c>
    </row>
    <row r="40" spans="1:12" x14ac:dyDescent="0.25">
      <c r="A40" s="25" t="s">
        <v>172</v>
      </c>
    </row>
    <row r="41" spans="1:12" x14ac:dyDescent="0.25">
      <c r="C41" s="93"/>
      <c r="D41" s="93"/>
      <c r="E41" s="93"/>
      <c r="F41" s="93"/>
      <c r="G41" s="94"/>
    </row>
    <row r="42" spans="1:12" x14ac:dyDescent="0.25">
      <c r="A42" s="132"/>
      <c r="B42" s="132"/>
      <c r="C42" s="132"/>
      <c r="D42" s="132"/>
      <c r="E42" s="132"/>
      <c r="F42" s="132"/>
      <c r="K42" s="35"/>
      <c r="L42" s="132"/>
    </row>
    <row r="43" spans="1:12" x14ac:dyDescent="0.25">
      <c r="A43" s="132"/>
      <c r="B43" s="132"/>
      <c r="C43" s="132"/>
      <c r="D43" s="132"/>
      <c r="E43" s="132"/>
      <c r="F43" s="132"/>
      <c r="K43" s="35"/>
      <c r="L43" s="132"/>
    </row>
    <row r="44" spans="1:12" x14ac:dyDescent="0.25">
      <c r="A44" s="132"/>
      <c r="B44" s="132"/>
      <c r="C44" s="132"/>
      <c r="D44" s="132"/>
      <c r="E44" s="132"/>
      <c r="F44" s="132"/>
      <c r="G44" s="35"/>
      <c r="H44" s="35"/>
      <c r="I44" s="35"/>
      <c r="J44" s="35"/>
      <c r="K44" s="35"/>
      <c r="L44" s="132"/>
    </row>
    <row r="45" spans="1:12" x14ac:dyDescent="0.25">
      <c r="A45" s="132"/>
      <c r="B45" s="132"/>
      <c r="C45" s="132"/>
      <c r="D45" s="132"/>
      <c r="E45" s="132"/>
      <c r="F45" s="132"/>
      <c r="G45" s="169"/>
      <c r="H45" s="35"/>
      <c r="I45" s="35"/>
      <c r="J45" s="35"/>
      <c r="K45" s="35"/>
      <c r="L45" s="132"/>
    </row>
    <row r="46" spans="1:12" x14ac:dyDescent="0.25">
      <c r="A46" s="132"/>
      <c r="B46" s="132"/>
      <c r="C46" s="132"/>
      <c r="D46" s="132"/>
      <c r="E46" s="132"/>
      <c r="F46" s="132"/>
      <c r="G46" s="169"/>
      <c r="H46" s="35"/>
      <c r="I46" s="35"/>
      <c r="J46" s="35"/>
      <c r="K46" s="35"/>
      <c r="L46" s="132"/>
    </row>
    <row r="47" spans="1:12" x14ac:dyDescent="0.25">
      <c r="A47" s="132"/>
      <c r="B47" s="209"/>
      <c r="C47" s="35"/>
      <c r="D47" s="132"/>
      <c r="E47" s="132"/>
      <c r="F47" s="132"/>
      <c r="G47" s="169"/>
      <c r="H47" s="35"/>
      <c r="I47" s="35"/>
      <c r="J47" s="35"/>
      <c r="K47" s="35"/>
      <c r="L47" s="132"/>
    </row>
    <row r="48" spans="1:12" x14ac:dyDescent="0.25">
      <c r="A48" s="132"/>
      <c r="B48" s="210"/>
      <c r="C48" s="132"/>
      <c r="D48" s="132"/>
      <c r="E48" s="132"/>
      <c r="F48" s="132"/>
      <c r="G48" s="169"/>
      <c r="H48" s="35"/>
      <c r="I48" s="35"/>
      <c r="J48" s="35"/>
      <c r="K48" s="35"/>
      <c r="L48" s="132"/>
    </row>
    <row r="49" spans="1:12" x14ac:dyDescent="0.25">
      <c r="A49" s="132"/>
      <c r="B49" s="210"/>
      <c r="C49" s="132"/>
      <c r="D49" s="132"/>
      <c r="E49" s="132"/>
      <c r="F49" s="132"/>
      <c r="G49" s="35"/>
      <c r="H49" s="35"/>
      <c r="I49" s="35"/>
      <c r="J49" s="35"/>
      <c r="K49" s="35"/>
      <c r="L49" s="132"/>
    </row>
    <row r="50" spans="1:12" x14ac:dyDescent="0.25">
      <c r="A50" s="132"/>
      <c r="B50" s="210"/>
      <c r="C50" s="35"/>
      <c r="D50" s="35"/>
      <c r="E50" s="35"/>
      <c r="F50" s="35"/>
      <c r="G50" s="169"/>
      <c r="H50" s="35"/>
      <c r="I50" s="35"/>
      <c r="J50" s="35"/>
      <c r="K50" s="35"/>
      <c r="L50" s="132"/>
    </row>
    <row r="51" spans="1:12" x14ac:dyDescent="0.25">
      <c r="A51" s="132"/>
      <c r="B51" s="210"/>
      <c r="C51" s="35"/>
      <c r="D51" s="35"/>
      <c r="E51" s="35"/>
      <c r="F51" s="35"/>
      <c r="G51" s="169"/>
      <c r="H51" s="35"/>
      <c r="I51" s="35"/>
      <c r="J51" s="35"/>
      <c r="K51" s="35"/>
      <c r="L51" s="132"/>
    </row>
    <row r="52" spans="1:12" x14ac:dyDescent="0.25">
      <c r="A52" s="132"/>
      <c r="B52" s="210"/>
      <c r="C52" s="35"/>
      <c r="D52" s="35"/>
      <c r="E52" s="35"/>
      <c r="F52" s="35"/>
      <c r="G52" s="169"/>
      <c r="H52" s="35"/>
      <c r="I52" s="35"/>
      <c r="J52" s="35"/>
      <c r="K52" s="35"/>
      <c r="L52" s="132"/>
    </row>
    <row r="53" spans="1:12" x14ac:dyDescent="0.25">
      <c r="A53" s="132"/>
      <c r="B53" s="210"/>
      <c r="C53" s="132"/>
      <c r="D53" s="132"/>
      <c r="E53" s="132"/>
      <c r="F53" s="132"/>
      <c r="G53" s="169"/>
      <c r="H53" s="35"/>
      <c r="I53" s="35"/>
      <c r="J53" s="35"/>
      <c r="K53" s="35"/>
      <c r="L53" s="132"/>
    </row>
    <row r="54" spans="1:12" x14ac:dyDescent="0.25">
      <c r="A54" s="132"/>
      <c r="B54" s="210"/>
      <c r="C54" s="132"/>
      <c r="D54" s="132"/>
      <c r="E54" s="132"/>
      <c r="F54" s="132"/>
      <c r="G54" s="35"/>
      <c r="H54" s="35"/>
      <c r="I54" s="35"/>
      <c r="J54" s="35"/>
      <c r="K54" s="35"/>
      <c r="L54" s="132"/>
    </row>
    <row r="55" spans="1:12" x14ac:dyDescent="0.25">
      <c r="A55" s="132"/>
      <c r="B55" s="210"/>
      <c r="C55" s="132"/>
      <c r="D55" s="132"/>
      <c r="E55" s="132"/>
      <c r="F55" s="132"/>
      <c r="G55" s="35"/>
      <c r="H55" s="35"/>
      <c r="I55" s="35"/>
      <c r="J55" s="35"/>
      <c r="K55" s="35"/>
      <c r="L55" s="132"/>
    </row>
    <row r="56" spans="1:12" x14ac:dyDescent="0.25">
      <c r="A56" s="132"/>
      <c r="B56" s="210"/>
      <c r="C56" s="132"/>
      <c r="D56" s="132"/>
      <c r="E56" s="132"/>
      <c r="F56" s="132"/>
      <c r="G56" s="35"/>
      <c r="H56" s="35"/>
      <c r="I56" s="35"/>
      <c r="J56" s="35"/>
      <c r="K56" s="35"/>
      <c r="L56" s="132"/>
    </row>
    <row r="57" spans="1:12" x14ac:dyDescent="0.25">
      <c r="A57" s="132"/>
      <c r="B57" s="210"/>
      <c r="C57" s="132"/>
      <c r="D57" s="132"/>
      <c r="E57" s="132"/>
      <c r="F57" s="132"/>
      <c r="G57" s="35"/>
      <c r="H57" s="35"/>
      <c r="I57" s="35"/>
      <c r="J57" s="35"/>
      <c r="K57" s="35"/>
      <c r="L57" s="132"/>
    </row>
    <row r="58" spans="1:12" x14ac:dyDescent="0.25">
      <c r="A58" s="132"/>
      <c r="B58" s="210"/>
      <c r="C58" s="132"/>
      <c r="D58" s="132"/>
      <c r="E58" s="132"/>
      <c r="F58" s="132"/>
      <c r="G58" s="35"/>
      <c r="H58" s="35"/>
      <c r="I58" s="35"/>
      <c r="J58" s="35"/>
      <c r="K58" s="35"/>
      <c r="L58" s="132"/>
    </row>
    <row r="59" spans="1:12" x14ac:dyDescent="0.25">
      <c r="A59" s="132"/>
      <c r="B59" s="210"/>
      <c r="C59" s="132"/>
      <c r="D59" s="132"/>
      <c r="E59" s="132"/>
      <c r="F59" s="132"/>
      <c r="G59" s="35"/>
      <c r="H59" s="35"/>
      <c r="I59" s="35"/>
      <c r="J59" s="35"/>
      <c r="K59" s="35"/>
      <c r="L59" s="132"/>
    </row>
    <row r="60" spans="1:12" x14ac:dyDescent="0.25">
      <c r="A60" s="132"/>
      <c r="B60" s="210"/>
      <c r="C60" s="132"/>
      <c r="D60" s="132"/>
      <c r="E60" s="132"/>
      <c r="F60" s="132"/>
      <c r="G60" s="35"/>
      <c r="H60" s="35"/>
      <c r="I60" s="35"/>
      <c r="J60" s="35"/>
      <c r="K60" s="35"/>
      <c r="L60" s="132"/>
    </row>
    <row r="61" spans="1:12" x14ac:dyDescent="0.25">
      <c r="A61" s="132"/>
      <c r="B61" s="210"/>
      <c r="C61" s="132"/>
      <c r="D61" s="132"/>
      <c r="E61" s="132"/>
      <c r="F61" s="132"/>
      <c r="G61" s="35"/>
      <c r="H61" s="35"/>
      <c r="I61" s="35"/>
      <c r="J61" s="35"/>
      <c r="K61" s="35"/>
      <c r="L61" s="132"/>
    </row>
    <row r="62" spans="1:12" x14ac:dyDescent="0.25">
      <c r="A62" s="132"/>
      <c r="B62" s="210"/>
      <c r="C62" s="132"/>
      <c r="D62" s="132"/>
      <c r="E62" s="132"/>
      <c r="F62" s="132"/>
      <c r="G62" s="35"/>
      <c r="H62" s="35"/>
      <c r="I62" s="35"/>
      <c r="J62" s="35"/>
      <c r="K62" s="35"/>
      <c r="L62" s="132"/>
    </row>
    <row r="63" spans="1:12" x14ac:dyDescent="0.25">
      <c r="A63" s="132"/>
      <c r="B63" s="210"/>
      <c r="C63" s="132"/>
      <c r="D63" s="132"/>
      <c r="E63" s="132"/>
      <c r="F63" s="132"/>
      <c r="G63" s="35"/>
      <c r="H63" s="35"/>
      <c r="I63" s="35"/>
      <c r="J63" s="35"/>
      <c r="K63" s="35"/>
      <c r="L63" s="132"/>
    </row>
    <row r="64" spans="1:12" x14ac:dyDescent="0.25">
      <c r="A64" s="132"/>
      <c r="B64" s="210"/>
      <c r="C64" s="132"/>
      <c r="D64" s="132"/>
      <c r="E64" s="132"/>
      <c r="F64" s="132"/>
      <c r="G64" s="35"/>
      <c r="H64" s="35"/>
      <c r="I64" s="35"/>
      <c r="J64" s="35"/>
      <c r="K64" s="35"/>
      <c r="L64" s="132"/>
    </row>
    <row r="65" spans="1:12" x14ac:dyDescent="0.25">
      <c r="A65" s="132"/>
      <c r="B65" s="210"/>
      <c r="C65" s="132"/>
      <c r="D65" s="132"/>
      <c r="E65" s="132"/>
      <c r="F65" s="132"/>
      <c r="G65" s="35"/>
      <c r="H65" s="35"/>
      <c r="I65" s="35"/>
      <c r="J65" s="35"/>
      <c r="K65" s="35"/>
      <c r="L65" s="132"/>
    </row>
    <row r="66" spans="1:12" x14ac:dyDescent="0.25">
      <c r="A66" s="132"/>
      <c r="B66" s="210"/>
      <c r="C66" s="132"/>
      <c r="D66" s="132"/>
      <c r="E66" s="132"/>
      <c r="F66" s="132"/>
      <c r="G66" s="35"/>
      <c r="H66" s="35"/>
      <c r="I66" s="35"/>
      <c r="J66" s="35"/>
      <c r="K66" s="35"/>
      <c r="L66" s="132"/>
    </row>
    <row r="67" spans="1:12" x14ac:dyDescent="0.25">
      <c r="A67" s="132"/>
      <c r="B67" s="210"/>
      <c r="C67" s="132"/>
      <c r="D67" s="132"/>
      <c r="E67" s="132"/>
      <c r="F67" s="132"/>
      <c r="G67" s="35"/>
      <c r="H67" s="35"/>
      <c r="I67" s="35"/>
      <c r="J67" s="35"/>
      <c r="K67" s="35"/>
      <c r="L67" s="132"/>
    </row>
    <row r="68" spans="1:12" x14ac:dyDescent="0.25">
      <c r="A68" s="132"/>
      <c r="B68" s="210"/>
      <c r="C68" s="132"/>
      <c r="D68" s="132"/>
      <c r="E68" s="132"/>
      <c r="F68" s="132"/>
      <c r="G68" s="35"/>
      <c r="H68" s="35"/>
      <c r="I68" s="35"/>
      <c r="J68" s="35"/>
      <c r="K68" s="35"/>
      <c r="L68" s="132"/>
    </row>
    <row r="69" spans="1:12" x14ac:dyDescent="0.25">
      <c r="A69" s="132"/>
      <c r="B69" s="210"/>
      <c r="C69" s="132"/>
      <c r="D69" s="132"/>
      <c r="E69" s="132"/>
      <c r="F69" s="132"/>
      <c r="G69" s="35"/>
      <c r="H69" s="35"/>
      <c r="I69" s="35"/>
      <c r="J69" s="35"/>
      <c r="K69" s="35"/>
      <c r="L69" s="132"/>
    </row>
    <row r="70" spans="1:12" x14ac:dyDescent="0.25">
      <c r="A70" s="132"/>
      <c r="B70" s="210"/>
      <c r="C70" s="132"/>
      <c r="D70" s="132"/>
      <c r="E70" s="132"/>
      <c r="F70" s="132"/>
      <c r="G70" s="35"/>
      <c r="H70" s="35"/>
      <c r="I70" s="35"/>
      <c r="J70" s="35"/>
      <c r="K70" s="35"/>
      <c r="L70" s="132"/>
    </row>
    <row r="71" spans="1:12" x14ac:dyDescent="0.25">
      <c r="A71" s="132"/>
      <c r="B71" s="210"/>
      <c r="C71" s="132"/>
      <c r="D71" s="132"/>
      <c r="E71" s="132"/>
      <c r="F71" s="132"/>
      <c r="G71" s="35"/>
      <c r="H71" s="35"/>
      <c r="I71" s="35"/>
      <c r="J71" s="35"/>
      <c r="K71" s="35"/>
      <c r="L71" s="132"/>
    </row>
    <row r="72" spans="1:12" x14ac:dyDescent="0.25">
      <c r="A72" s="132"/>
      <c r="B72" s="210"/>
      <c r="C72" s="132"/>
      <c r="D72" s="132"/>
      <c r="E72" s="132"/>
      <c r="F72" s="132"/>
      <c r="G72" s="35"/>
      <c r="H72" s="35"/>
      <c r="I72" s="35"/>
      <c r="J72" s="35"/>
      <c r="K72" s="35"/>
      <c r="L72" s="132"/>
    </row>
    <row r="73" spans="1:12" x14ac:dyDescent="0.25">
      <c r="A73" s="132"/>
      <c r="B73" s="210"/>
      <c r="C73" s="132"/>
      <c r="D73" s="132"/>
      <c r="E73" s="132"/>
      <c r="F73" s="132"/>
      <c r="G73" s="35"/>
      <c r="H73" s="35"/>
      <c r="I73" s="35"/>
      <c r="J73" s="35"/>
      <c r="K73" s="35"/>
      <c r="L73" s="132"/>
    </row>
    <row r="74" spans="1:12" x14ac:dyDescent="0.25">
      <c r="A74" s="132"/>
      <c r="B74" s="19"/>
      <c r="C74" s="132"/>
      <c r="D74" s="132"/>
      <c r="E74" s="132"/>
      <c r="F74" s="132"/>
      <c r="G74" s="35"/>
      <c r="H74" s="35"/>
      <c r="I74" s="35"/>
      <c r="J74" s="35"/>
      <c r="K74" s="35"/>
      <c r="L74" s="132"/>
    </row>
    <row r="75" spans="1:12" x14ac:dyDescent="0.25">
      <c r="B75" s="132"/>
      <c r="C75" s="132"/>
      <c r="D75" s="132"/>
      <c r="E75" s="132"/>
      <c r="F75" s="132"/>
      <c r="G75" s="35"/>
      <c r="H75" s="35"/>
      <c r="I75" s="35"/>
      <c r="J75" s="35"/>
    </row>
    <row r="76" spans="1:12" x14ac:dyDescent="0.25">
      <c r="A76" s="132"/>
      <c r="B76" s="132"/>
      <c r="C76" s="132"/>
      <c r="D76" s="132"/>
      <c r="E76" s="132"/>
      <c r="F76" s="132"/>
      <c r="G76" s="35"/>
      <c r="H76" s="35"/>
      <c r="I76" s="35"/>
      <c r="J76" s="35"/>
      <c r="K76" s="35"/>
      <c r="L76" s="132"/>
    </row>
    <row r="77" spans="1:12" x14ac:dyDescent="0.25">
      <c r="A77" s="132"/>
      <c r="B77" s="132"/>
      <c r="C77" s="132"/>
      <c r="D77" s="132"/>
      <c r="E77" s="132"/>
      <c r="F77" s="132"/>
      <c r="G77" s="35"/>
      <c r="H77" s="35"/>
      <c r="I77" s="35"/>
      <c r="J77" s="35"/>
      <c r="K77" s="35"/>
      <c r="L77" s="132"/>
    </row>
    <row r="78" spans="1:12" x14ac:dyDescent="0.25">
      <c r="A78" s="132"/>
      <c r="K78" s="35"/>
      <c r="L78" s="132"/>
    </row>
    <row r="79" spans="1:12" x14ac:dyDescent="0.25">
      <c r="A79" s="132"/>
      <c r="B79" s="132"/>
      <c r="C79" s="132"/>
      <c r="D79" s="132"/>
      <c r="E79" s="132"/>
      <c r="F79" s="132"/>
      <c r="G79" s="35"/>
      <c r="H79" s="35"/>
      <c r="I79" s="35"/>
      <c r="J79" s="35"/>
      <c r="K79" s="35"/>
      <c r="L79" s="132"/>
    </row>
    <row r="80" spans="1:12" x14ac:dyDescent="0.25">
      <c r="A80" s="132"/>
      <c r="B80" s="132"/>
      <c r="C80" s="132"/>
      <c r="D80" s="132"/>
      <c r="E80" s="132"/>
      <c r="F80" s="132"/>
      <c r="G80" s="169"/>
      <c r="H80" s="35"/>
      <c r="I80" s="35"/>
      <c r="J80" s="35"/>
      <c r="K80" s="35"/>
      <c r="L80" s="132"/>
    </row>
    <row r="81" spans="1:12" x14ac:dyDescent="0.25">
      <c r="A81" s="132"/>
      <c r="B81" s="132"/>
      <c r="C81" s="132"/>
      <c r="D81" s="132"/>
      <c r="E81" s="132"/>
      <c r="F81" s="132"/>
      <c r="G81" s="169"/>
      <c r="H81" s="35"/>
      <c r="I81" s="35"/>
      <c r="J81" s="35"/>
      <c r="K81" s="35"/>
      <c r="L81" s="132"/>
    </row>
    <row r="82" spans="1:12" x14ac:dyDescent="0.25">
      <c r="A82" s="132"/>
      <c r="B82" s="132"/>
      <c r="C82" s="132"/>
      <c r="D82" s="132"/>
      <c r="E82" s="132"/>
      <c r="F82" s="132"/>
      <c r="G82" s="35"/>
      <c r="H82" s="35"/>
      <c r="I82" s="35"/>
      <c r="J82" s="35"/>
      <c r="K82" s="35"/>
      <c r="L82" s="132"/>
    </row>
    <row r="83" spans="1:12" x14ac:dyDescent="0.25">
      <c r="A83" s="132"/>
      <c r="B83" s="132"/>
      <c r="C83" s="132"/>
      <c r="D83" s="132"/>
      <c r="E83" s="132"/>
      <c r="F83" s="132"/>
      <c r="G83" s="35"/>
      <c r="H83" s="35"/>
      <c r="I83" s="35"/>
      <c r="J83" s="35"/>
      <c r="K83" s="35"/>
      <c r="L83" s="132"/>
    </row>
    <row r="84" spans="1:12" x14ac:dyDescent="0.25">
      <c r="B84" s="132"/>
      <c r="C84" s="132"/>
      <c r="D84" s="132"/>
      <c r="E84" s="132"/>
      <c r="F84" s="132"/>
      <c r="G84" s="35"/>
      <c r="H84" s="35"/>
      <c r="I84" s="35"/>
      <c r="J84" s="35"/>
      <c r="K84" s="25"/>
    </row>
    <row r="85" spans="1:12" x14ac:dyDescent="0.25">
      <c r="A85" s="132"/>
      <c r="B85" s="132"/>
      <c r="C85" s="132"/>
      <c r="D85" s="132"/>
      <c r="E85" s="132"/>
      <c r="F85" s="132"/>
      <c r="G85" s="35"/>
      <c r="H85" s="35"/>
      <c r="I85" s="35"/>
      <c r="J85" s="35"/>
      <c r="K85" s="35"/>
      <c r="L85" s="132"/>
    </row>
    <row r="86" spans="1:12" x14ac:dyDescent="0.25">
      <c r="A86" s="132"/>
      <c r="B86" s="132"/>
      <c r="C86" s="132"/>
      <c r="D86" s="132"/>
      <c r="E86" s="132"/>
      <c r="F86" s="132"/>
      <c r="G86" s="35"/>
      <c r="H86" s="35"/>
      <c r="I86" s="35"/>
      <c r="J86" s="35"/>
      <c r="K86" s="35"/>
      <c r="L86" s="132"/>
    </row>
    <row r="87" spans="1:12" x14ac:dyDescent="0.25">
      <c r="A87" s="132"/>
      <c r="G87" s="35"/>
      <c r="H87" s="35"/>
      <c r="I87" s="35"/>
      <c r="J87" s="35"/>
      <c r="K87" s="35"/>
      <c r="L87" s="132"/>
    </row>
    <row r="88" spans="1:12" x14ac:dyDescent="0.25">
      <c r="A88" s="132"/>
      <c r="B88" s="132"/>
      <c r="C88" s="132"/>
      <c r="D88" s="132"/>
      <c r="E88" s="132"/>
      <c r="F88" s="132"/>
      <c r="G88" s="35"/>
      <c r="H88" s="35"/>
      <c r="I88" s="35"/>
      <c r="J88" s="35"/>
      <c r="K88" s="35"/>
      <c r="L88" s="132"/>
    </row>
    <row r="89" spans="1:12" x14ac:dyDescent="0.25">
      <c r="B89" s="132"/>
      <c r="C89" s="132"/>
      <c r="D89" s="132"/>
      <c r="E89" s="132"/>
      <c r="F89" s="132"/>
      <c r="G89" s="35"/>
      <c r="H89" s="35"/>
      <c r="I89" s="35"/>
      <c r="J89" s="35"/>
    </row>
    <row r="90" spans="1:12" x14ac:dyDescent="0.25">
      <c r="A90" s="132"/>
      <c r="B90" s="132"/>
      <c r="C90" s="132"/>
      <c r="D90" s="132"/>
      <c r="E90" s="132"/>
      <c r="F90" s="132"/>
      <c r="G90" s="35"/>
      <c r="H90" s="35"/>
      <c r="I90" s="35"/>
      <c r="J90" s="35"/>
      <c r="K90" s="35"/>
      <c r="L90" s="132"/>
    </row>
    <row r="91" spans="1:12" x14ac:dyDescent="0.25">
      <c r="A91" s="132"/>
      <c r="B91" s="132"/>
      <c r="C91" s="132"/>
      <c r="D91" s="132"/>
      <c r="E91" s="132"/>
      <c r="F91" s="132"/>
      <c r="G91" s="35"/>
      <c r="H91" s="35"/>
      <c r="I91" s="35"/>
      <c r="J91" s="35"/>
      <c r="K91" s="35"/>
      <c r="L91" s="132"/>
    </row>
    <row r="92" spans="1:12" x14ac:dyDescent="0.25">
      <c r="A92" s="132"/>
      <c r="B92" s="132"/>
      <c r="C92" s="132"/>
      <c r="D92" s="132"/>
      <c r="E92" s="132"/>
      <c r="F92" s="132"/>
      <c r="G92" s="35"/>
      <c r="H92" s="35"/>
      <c r="I92" s="35"/>
      <c r="J92" s="35"/>
      <c r="K92" s="35"/>
      <c r="L92" s="132"/>
    </row>
    <row r="93" spans="1:12" x14ac:dyDescent="0.25">
      <c r="A93" s="132"/>
      <c r="B93" s="132"/>
      <c r="C93" s="132"/>
      <c r="D93" s="132"/>
      <c r="E93" s="132"/>
      <c r="F93" s="132"/>
      <c r="G93" s="169"/>
      <c r="H93" s="35"/>
      <c r="I93" s="35"/>
      <c r="J93" s="35"/>
      <c r="K93" s="35"/>
      <c r="L93" s="132"/>
    </row>
    <row r="94" spans="1:12" x14ac:dyDescent="0.25">
      <c r="A94" s="132"/>
      <c r="B94" s="132"/>
      <c r="C94" s="132"/>
      <c r="D94" s="132"/>
      <c r="E94" s="132"/>
      <c r="F94" s="132"/>
      <c r="G94" s="169"/>
      <c r="H94" s="35"/>
      <c r="I94" s="35"/>
      <c r="J94" s="35"/>
      <c r="K94" s="35"/>
      <c r="L94" s="132"/>
    </row>
    <row r="95" spans="1:12" x14ac:dyDescent="0.25">
      <c r="A95" s="132"/>
      <c r="B95" s="132"/>
      <c r="C95" s="132"/>
      <c r="D95" s="132"/>
      <c r="E95" s="132"/>
      <c r="F95" s="132"/>
      <c r="G95" s="35"/>
      <c r="H95" s="35"/>
      <c r="I95" s="35"/>
      <c r="J95" s="35"/>
      <c r="K95" s="35"/>
      <c r="L95" s="132"/>
    </row>
    <row r="97" spans="2:10" x14ac:dyDescent="0.25">
      <c r="B97" s="132"/>
      <c r="C97" s="132"/>
      <c r="D97" s="132"/>
      <c r="E97" s="132"/>
      <c r="F97" s="132"/>
      <c r="G97" s="35"/>
      <c r="H97" s="35"/>
      <c r="I97" s="35"/>
      <c r="J97" s="35"/>
    </row>
    <row r="98" spans="2:10" x14ac:dyDescent="0.25">
      <c r="B98" s="132"/>
      <c r="C98" s="132"/>
      <c r="D98" s="132"/>
      <c r="E98" s="132"/>
      <c r="F98" s="132"/>
      <c r="G98" s="169"/>
      <c r="H98" s="35"/>
      <c r="I98" s="35"/>
      <c r="J98" s="35"/>
    </row>
    <row r="99" spans="2:10" x14ac:dyDescent="0.25">
      <c r="B99" s="132"/>
      <c r="C99" s="132"/>
      <c r="D99" s="132"/>
      <c r="E99" s="132"/>
      <c r="F99" s="132"/>
      <c r="G99" s="169"/>
      <c r="H99" s="35"/>
      <c r="I99" s="35"/>
      <c r="J99" s="35"/>
    </row>
    <row r="100" spans="2:10" x14ac:dyDescent="0.25">
      <c r="B100" s="132"/>
      <c r="C100" s="132"/>
      <c r="D100" s="132"/>
      <c r="E100" s="132"/>
      <c r="F100" s="132"/>
      <c r="G100" s="169"/>
      <c r="H100" s="35"/>
      <c r="I100" s="35"/>
      <c r="J100" s="35"/>
    </row>
    <row r="101" spans="2:10" x14ac:dyDescent="0.25">
      <c r="B101" s="132"/>
      <c r="C101" s="132"/>
      <c r="D101" s="132"/>
      <c r="E101" s="132"/>
      <c r="F101" s="132"/>
      <c r="G101" s="169"/>
      <c r="H101" s="35"/>
      <c r="I101" s="35"/>
      <c r="J101" s="35"/>
    </row>
    <row r="102" spans="2:10" x14ac:dyDescent="0.25">
      <c r="B102" s="132"/>
      <c r="C102" s="132"/>
      <c r="D102" s="132"/>
      <c r="E102" s="132"/>
      <c r="F102" s="132"/>
      <c r="G102" s="169"/>
      <c r="H102" s="35"/>
      <c r="I102" s="35"/>
      <c r="J102" s="35"/>
    </row>
    <row r="103" spans="2:10" x14ac:dyDescent="0.25">
      <c r="C103" s="25"/>
      <c r="D103" s="25"/>
      <c r="E103" s="25"/>
      <c r="F103" s="25"/>
      <c r="G103" s="169"/>
      <c r="H103" s="35"/>
      <c r="I103" s="35"/>
      <c r="J103" s="35"/>
    </row>
    <row r="104" spans="2:10" x14ac:dyDescent="0.25">
      <c r="C104" s="25"/>
      <c r="D104" s="25"/>
      <c r="E104" s="25"/>
      <c r="F104" s="25"/>
      <c r="G104" s="169"/>
      <c r="H104" s="35"/>
      <c r="I104" s="35"/>
      <c r="J104" s="35"/>
    </row>
    <row r="105" spans="2:10" x14ac:dyDescent="0.25">
      <c r="G105" s="35"/>
      <c r="H105" s="35"/>
      <c r="I105" s="35"/>
      <c r="J105" s="35"/>
    </row>
    <row r="106" spans="2:10" x14ac:dyDescent="0.25">
      <c r="G106" s="35"/>
      <c r="H106" s="35"/>
      <c r="I106" s="35"/>
      <c r="J106" s="35"/>
    </row>
    <row r="107" spans="2:10" x14ac:dyDescent="0.25">
      <c r="G107" s="169"/>
      <c r="H107" s="35"/>
      <c r="I107" s="35"/>
      <c r="J107" s="35"/>
    </row>
    <row r="108" spans="2:10" x14ac:dyDescent="0.25">
      <c r="G108" s="35"/>
      <c r="H108" s="35"/>
      <c r="I108" s="35"/>
      <c r="J108" s="35"/>
    </row>
    <row r="109" spans="2:10" x14ac:dyDescent="0.25">
      <c r="G109" s="35"/>
      <c r="H109" s="35"/>
      <c r="I109" s="35"/>
      <c r="J109" s="35"/>
    </row>
    <row r="110" spans="2:10" x14ac:dyDescent="0.25">
      <c r="G110" s="35"/>
      <c r="H110" s="35"/>
      <c r="I110" s="35"/>
      <c r="J110" s="35"/>
    </row>
    <row r="112" spans="2:10" x14ac:dyDescent="0.25">
      <c r="G112" s="35"/>
      <c r="H112" s="35"/>
      <c r="I112" s="35"/>
      <c r="J112" s="35"/>
    </row>
    <row r="113" spans="7:10" x14ac:dyDescent="0.25">
      <c r="G113" s="35"/>
      <c r="H113" s="35"/>
      <c r="I113" s="35"/>
      <c r="J113" s="35"/>
    </row>
    <row r="114" spans="7:10" x14ac:dyDescent="0.25">
      <c r="G114" s="35"/>
      <c r="H114" s="35"/>
      <c r="I114" s="35"/>
      <c r="J114" s="35"/>
    </row>
    <row r="115" spans="7:10" x14ac:dyDescent="0.25">
      <c r="G115" s="35"/>
      <c r="H115" s="35"/>
      <c r="I115" s="35"/>
      <c r="J115" s="35"/>
    </row>
    <row r="116" spans="7:10" x14ac:dyDescent="0.25">
      <c r="G116" s="35"/>
      <c r="H116" s="35"/>
      <c r="I116" s="35"/>
      <c r="J116" s="35"/>
    </row>
    <row r="117" spans="7:10" x14ac:dyDescent="0.25">
      <c r="G117" s="35"/>
      <c r="H117" s="35"/>
      <c r="I117" s="35"/>
      <c r="J117" s="35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AB127"/>
  <sheetViews>
    <sheetView showGridLines="0" tabSelected="1" zoomScale="90" zoomScaleNormal="90" zoomScaleSheetLayoutView="93" workbookViewId="0">
      <selection activeCell="D31" sqref="D31"/>
    </sheetView>
  </sheetViews>
  <sheetFormatPr defaultColWidth="9.1796875" defaultRowHeight="12.5" x14ac:dyDescent="0.25"/>
  <cols>
    <col min="1" max="1" width="15" style="1" customWidth="1"/>
    <col min="2" max="2" width="16.1796875" style="1" customWidth="1"/>
    <col min="3" max="3" width="14.453125" style="1" customWidth="1"/>
    <col min="4" max="4" width="13.453125" style="1" customWidth="1"/>
    <col min="5" max="5" width="12.26953125" style="1" customWidth="1"/>
    <col min="6" max="6" width="11.81640625" style="1" customWidth="1"/>
    <col min="7" max="7" width="11.1796875" style="1" customWidth="1"/>
    <col min="8" max="8" width="13.453125" style="1" customWidth="1"/>
    <col min="9" max="9" width="14.54296875" style="13" bestFit="1" customWidth="1"/>
    <col min="10" max="10" width="14.54296875" style="1" customWidth="1"/>
    <col min="11" max="11" width="13.1796875" style="1" customWidth="1"/>
    <col min="12" max="12" width="12.1796875" style="1" bestFit="1" customWidth="1"/>
    <col min="13" max="13" width="14.54296875" style="1" customWidth="1"/>
    <col min="14" max="14" width="12.453125" style="1" bestFit="1" customWidth="1"/>
    <col min="15" max="15" width="14.54296875" style="1" bestFit="1" customWidth="1"/>
    <col min="16" max="16" width="15" style="1" customWidth="1"/>
    <col min="17" max="17" width="13.453125" style="1" customWidth="1"/>
    <col min="18" max="18" width="9.81640625" style="1" bestFit="1" customWidth="1"/>
    <col min="19" max="19" width="14.453125" style="1" customWidth="1"/>
    <col min="20" max="21" width="13.1796875" style="1" customWidth="1"/>
    <col min="22" max="22" width="11.81640625" style="1" customWidth="1"/>
    <col min="23" max="23" width="14.1796875" style="1" customWidth="1"/>
    <col min="24" max="24" width="9.1796875" style="1"/>
    <col min="25" max="27" width="12.1796875" style="1" bestFit="1" customWidth="1"/>
    <col min="28" max="16384" width="9.1796875" style="1"/>
  </cols>
  <sheetData>
    <row r="1" spans="1:28" x14ac:dyDescent="0.25">
      <c r="A1" s="231"/>
      <c r="B1" s="231"/>
      <c r="C1" s="231"/>
      <c r="D1" s="231"/>
      <c r="E1" s="231"/>
      <c r="F1" s="231"/>
      <c r="G1" s="231" t="s">
        <v>139</v>
      </c>
      <c r="H1" s="231"/>
      <c r="I1" s="231"/>
      <c r="J1" s="231"/>
      <c r="K1" s="231"/>
      <c r="L1" s="231"/>
      <c r="M1" s="231"/>
      <c r="N1" s="302"/>
      <c r="O1" s="302"/>
      <c r="P1" s="302"/>
      <c r="Q1" s="302"/>
      <c r="R1" s="302" t="s">
        <v>195</v>
      </c>
      <c r="S1" s="302"/>
      <c r="T1" s="302"/>
      <c r="U1" s="302"/>
      <c r="V1" s="302"/>
      <c r="W1" s="302"/>
    </row>
    <row r="3" spans="1:28" s="170" customFormat="1" x14ac:dyDescent="0.25">
      <c r="A3" s="244"/>
      <c r="B3" s="244"/>
      <c r="C3" s="244"/>
      <c r="D3" s="244"/>
      <c r="E3" s="244"/>
      <c r="F3" s="244"/>
      <c r="G3" s="244" t="s">
        <v>253</v>
      </c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</row>
    <row r="4" spans="1:28" ht="13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8" ht="13" thickTop="1" x14ac:dyDescent="0.25">
      <c r="A5" s="244"/>
      <c r="B5" s="231" t="s">
        <v>11</v>
      </c>
      <c r="D5" s="279"/>
      <c r="E5" s="279"/>
      <c r="F5" s="279"/>
      <c r="G5" s="279" t="s">
        <v>104</v>
      </c>
      <c r="H5" s="279"/>
      <c r="I5" s="279"/>
      <c r="J5" s="279"/>
      <c r="K5" s="279" t="s">
        <v>59</v>
      </c>
      <c r="L5" s="279"/>
      <c r="M5" s="279"/>
      <c r="N5" s="279"/>
      <c r="O5" s="279"/>
      <c r="P5" s="279"/>
      <c r="Q5" s="279" t="s">
        <v>70</v>
      </c>
      <c r="R5" s="279"/>
      <c r="S5" s="279"/>
      <c r="T5" s="244"/>
      <c r="U5" s="2"/>
      <c r="V5" s="2"/>
      <c r="W5" s="244"/>
    </row>
    <row r="6" spans="1:28" x14ac:dyDescent="0.25">
      <c r="A6" s="4" t="s">
        <v>37</v>
      </c>
      <c r="B6" s="231" t="s">
        <v>106</v>
      </c>
      <c r="C6" s="231" t="s">
        <v>0</v>
      </c>
      <c r="D6" s="231" t="s">
        <v>11</v>
      </c>
      <c r="E6" s="231"/>
      <c r="F6" s="231" t="s">
        <v>105</v>
      </c>
      <c r="H6" s="231"/>
      <c r="I6" s="231" t="s">
        <v>11</v>
      </c>
      <c r="J6" s="231"/>
      <c r="K6" s="231"/>
      <c r="L6" s="231"/>
      <c r="M6" s="231"/>
      <c r="N6" s="231" t="s">
        <v>7</v>
      </c>
      <c r="O6" s="231"/>
      <c r="P6" s="231"/>
      <c r="Q6" s="231" t="s">
        <v>7</v>
      </c>
      <c r="R6" s="231"/>
      <c r="S6" s="171" t="s">
        <v>7</v>
      </c>
      <c r="T6" s="231"/>
      <c r="W6" s="231" t="s">
        <v>182</v>
      </c>
    </row>
    <row r="7" spans="1:28" x14ac:dyDescent="0.25">
      <c r="A7" s="4" t="s">
        <v>38</v>
      </c>
      <c r="B7" s="231" t="s">
        <v>97</v>
      </c>
      <c r="C7" s="231" t="s">
        <v>1</v>
      </c>
      <c r="D7" s="231" t="s">
        <v>3</v>
      </c>
      <c r="E7" s="231"/>
      <c r="F7" s="231" t="s">
        <v>106</v>
      </c>
      <c r="G7" s="231" t="s">
        <v>180</v>
      </c>
      <c r="H7" s="231"/>
      <c r="I7" s="231" t="s">
        <v>60</v>
      </c>
      <c r="J7" s="231"/>
      <c r="K7" s="231" t="s">
        <v>185</v>
      </c>
      <c r="L7" s="231" t="s">
        <v>106</v>
      </c>
      <c r="M7" s="231" t="s">
        <v>7</v>
      </c>
      <c r="N7" s="231" t="s">
        <v>192</v>
      </c>
      <c r="O7" s="244" t="s">
        <v>160</v>
      </c>
      <c r="P7" s="231" t="s">
        <v>177</v>
      </c>
      <c r="Q7" s="231" t="s">
        <v>73</v>
      </c>
      <c r="R7" s="231" t="s">
        <v>176</v>
      </c>
      <c r="S7" s="231" t="s">
        <v>191</v>
      </c>
      <c r="T7" s="231"/>
      <c r="U7" s="231"/>
      <c r="V7" s="231"/>
      <c r="W7" s="231" t="s">
        <v>183</v>
      </c>
    </row>
    <row r="8" spans="1:28" ht="13" thickBot="1" x14ac:dyDescent="0.3">
      <c r="A8" s="7" t="s">
        <v>39</v>
      </c>
      <c r="B8" s="243" t="s">
        <v>207</v>
      </c>
      <c r="C8" s="243" t="s">
        <v>2</v>
      </c>
      <c r="D8" s="243" t="s">
        <v>4</v>
      </c>
      <c r="E8" s="243" t="s">
        <v>72</v>
      </c>
      <c r="F8" s="243" t="s">
        <v>97</v>
      </c>
      <c r="G8" s="243" t="s">
        <v>181</v>
      </c>
      <c r="H8" s="243" t="s">
        <v>7</v>
      </c>
      <c r="I8" s="243" t="s">
        <v>6</v>
      </c>
      <c r="J8" s="243" t="s">
        <v>106</v>
      </c>
      <c r="K8" s="243" t="s">
        <v>186</v>
      </c>
      <c r="L8" s="243" t="s">
        <v>5</v>
      </c>
      <c r="M8" s="243" t="s">
        <v>5</v>
      </c>
      <c r="N8" s="243" t="s">
        <v>4</v>
      </c>
      <c r="O8" s="66" t="s">
        <v>81</v>
      </c>
      <c r="P8" s="243" t="s">
        <v>71</v>
      </c>
      <c r="Q8" s="243" t="s">
        <v>74</v>
      </c>
      <c r="R8" s="243" t="s">
        <v>4</v>
      </c>
      <c r="S8" s="243" t="s">
        <v>8</v>
      </c>
      <c r="T8" s="243" t="s">
        <v>9</v>
      </c>
      <c r="U8" s="243" t="s">
        <v>182</v>
      </c>
      <c r="V8" s="243" t="s">
        <v>10</v>
      </c>
      <c r="W8" s="243" t="s">
        <v>184</v>
      </c>
    </row>
    <row r="9" spans="1:28" s="12" customFormat="1" x14ac:dyDescent="0.25">
      <c r="A9" s="43" t="s">
        <v>13</v>
      </c>
      <c r="B9" s="130">
        <f t="shared" ref="B9:H9" si="0">SUM(B11:B38)</f>
        <v>376064841.25000006</v>
      </c>
      <c r="C9" s="130">
        <f t="shared" si="0"/>
        <v>146390657.83000001</v>
      </c>
      <c r="D9" s="130">
        <f>SUM(D11:D38)</f>
        <v>11770782.190000001</v>
      </c>
      <c r="E9" s="130">
        <f t="shared" si="0"/>
        <v>267031.71999999997</v>
      </c>
      <c r="F9" s="130">
        <f t="shared" si="0"/>
        <v>971392</v>
      </c>
      <c r="G9" s="130">
        <f t="shared" si="0"/>
        <v>36879</v>
      </c>
      <c r="H9" s="130">
        <f t="shared" si="0"/>
        <v>10495479.470000001</v>
      </c>
      <c r="I9" s="130">
        <f>SUM(I11:I38)</f>
        <v>152427899.28999999</v>
      </c>
      <c r="J9" s="130">
        <f>SUM(J11:J38)</f>
        <v>119557251.02</v>
      </c>
      <c r="K9" s="130">
        <f>SUM(K11:K38)</f>
        <v>3524843.1899999995</v>
      </c>
      <c r="L9" s="130">
        <f>SUM(L11:L38)</f>
        <v>6479174.5800000001</v>
      </c>
      <c r="M9" s="130">
        <f>SUM(M11:M38)</f>
        <v>22866630.500000004</v>
      </c>
      <c r="N9" s="130">
        <f t="shared" ref="N9:S9" si="1">SUM(N11:N38)</f>
        <v>550435.04999999993</v>
      </c>
      <c r="O9" s="130">
        <f t="shared" si="1"/>
        <v>6761289.5500000007</v>
      </c>
      <c r="P9" s="130">
        <f t="shared" si="1"/>
        <v>8593116.7899999991</v>
      </c>
      <c r="Q9" s="130">
        <f t="shared" si="1"/>
        <v>44790655.25</v>
      </c>
      <c r="R9" s="130">
        <f t="shared" si="1"/>
        <v>14081.61</v>
      </c>
      <c r="S9" s="130">
        <f t="shared" si="1"/>
        <v>1200177.51</v>
      </c>
      <c r="T9" s="130">
        <f>SUM(T11:T38)</f>
        <v>3302359.1800000006</v>
      </c>
      <c r="U9" s="130">
        <f>SUM(U11:U38)</f>
        <v>1780947.96</v>
      </c>
      <c r="V9" s="130">
        <f>SUM(V11:V38)</f>
        <v>263387</v>
      </c>
      <c r="W9" s="130">
        <f>SUM(W11:W38)</f>
        <v>323202.26</v>
      </c>
    </row>
    <row r="10" spans="1:28" x14ac:dyDescent="0.25">
      <c r="A10" s="4"/>
      <c r="B10" s="99"/>
      <c r="C10" s="99"/>
      <c r="D10" s="97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8" x14ac:dyDescent="0.25">
      <c r="A11" s="4" t="s">
        <v>14</v>
      </c>
      <c r="B11" s="1">
        <f>+C11+D11+I11+SUM(N11:S11)+T11+V11</f>
        <v>4909092.6499999994</v>
      </c>
      <c r="C11" s="33">
        <v>2109120</v>
      </c>
      <c r="D11" s="33">
        <f>SUM(E11:H11)</f>
        <v>67268.38</v>
      </c>
      <c r="E11" s="33">
        <v>38964.81</v>
      </c>
      <c r="F11" s="33">
        <v>0</v>
      </c>
      <c r="G11" s="33">
        <v>0</v>
      </c>
      <c r="H11" s="2">
        <v>28303.57</v>
      </c>
      <c r="I11" s="33">
        <f>SUM(J11:M11)</f>
        <v>1751759.55</v>
      </c>
      <c r="J11" s="33">
        <v>1526228.32</v>
      </c>
      <c r="K11" s="33">
        <v>0</v>
      </c>
      <c r="L11" s="33">
        <v>61509.88</v>
      </c>
      <c r="M11" s="33">
        <v>164021.35</v>
      </c>
      <c r="N11" s="33">
        <v>735.54</v>
      </c>
      <c r="O11" s="2">
        <v>94537</v>
      </c>
      <c r="P11" s="2">
        <v>161515.13</v>
      </c>
      <c r="Q11" s="2">
        <v>636173.01</v>
      </c>
      <c r="R11" s="33">
        <v>0</v>
      </c>
      <c r="S11" s="2">
        <v>2246.04</v>
      </c>
      <c r="T11" s="33">
        <v>85738</v>
      </c>
      <c r="U11" s="33">
        <v>0</v>
      </c>
      <c r="V11" s="33">
        <v>0</v>
      </c>
      <c r="W11" s="33">
        <v>0</v>
      </c>
    </row>
    <row r="12" spans="1:28" x14ac:dyDescent="0.25">
      <c r="A12" s="4" t="s">
        <v>15</v>
      </c>
      <c r="B12" s="1">
        <f>+C12+D12+I12+SUM(N12:S12)+T12+V12</f>
        <v>31451934</v>
      </c>
      <c r="C12" s="33">
        <v>9864485</v>
      </c>
      <c r="D12" s="33">
        <f t="shared" ref="D12:D38" si="2">SUM(E12:H12)</f>
        <v>1776914</v>
      </c>
      <c r="E12" s="33">
        <v>178880</v>
      </c>
      <c r="F12" s="33">
        <v>0</v>
      </c>
      <c r="G12" s="33">
        <v>8976</v>
      </c>
      <c r="H12" s="2">
        <v>1589058</v>
      </c>
      <c r="I12" s="33">
        <f>SUM(J12:M12)</f>
        <v>13340301</v>
      </c>
      <c r="J12" s="33">
        <v>12258250</v>
      </c>
      <c r="K12" s="33">
        <v>0</v>
      </c>
      <c r="L12" s="33">
        <v>659941</v>
      </c>
      <c r="M12" s="33">
        <v>422110</v>
      </c>
      <c r="N12" s="33">
        <v>127846</v>
      </c>
      <c r="O12" s="2">
        <v>695580</v>
      </c>
      <c r="P12" s="2">
        <v>712446</v>
      </c>
      <c r="Q12" s="2">
        <v>4570992</v>
      </c>
      <c r="R12" s="33">
        <v>0</v>
      </c>
      <c r="S12" s="2">
        <v>66855</v>
      </c>
      <c r="T12" s="33">
        <v>296515</v>
      </c>
      <c r="U12" s="33">
        <v>0</v>
      </c>
      <c r="V12" s="33">
        <v>0</v>
      </c>
      <c r="W12" s="33">
        <v>0</v>
      </c>
    </row>
    <row r="13" spans="1:28" s="24" customFormat="1" x14ac:dyDescent="0.25">
      <c r="A13" s="33" t="s">
        <v>16</v>
      </c>
      <c r="B13" s="24">
        <f>+C13+D13+I13+SUM(N13:S13)+T13+V13</f>
        <v>48199522.759999998</v>
      </c>
      <c r="C13" s="33">
        <v>19110326.16</v>
      </c>
      <c r="D13" s="33">
        <f t="shared" si="2"/>
        <v>457056.44</v>
      </c>
      <c r="E13" s="33">
        <v>0</v>
      </c>
      <c r="F13" s="33">
        <v>0</v>
      </c>
      <c r="G13" s="33">
        <v>0</v>
      </c>
      <c r="H13" s="2">
        <v>457056.44</v>
      </c>
      <c r="I13" s="33">
        <f>SUM(J13:M13)</f>
        <v>19033923.899999999</v>
      </c>
      <c r="J13" s="33">
        <v>0</v>
      </c>
      <c r="K13" s="33">
        <v>0</v>
      </c>
      <c r="L13" s="33">
        <v>0</v>
      </c>
      <c r="M13" s="33">
        <v>19033923.899999999</v>
      </c>
      <c r="N13" s="33">
        <v>62100.69</v>
      </c>
      <c r="O13" s="2">
        <v>0</v>
      </c>
      <c r="P13" s="2">
        <v>0</v>
      </c>
      <c r="Q13" s="2">
        <v>9204560.8100000005</v>
      </c>
      <c r="R13" s="33">
        <v>0</v>
      </c>
      <c r="S13" s="2">
        <v>331554.76</v>
      </c>
      <c r="T13" s="33">
        <v>0</v>
      </c>
      <c r="U13" s="33">
        <v>0</v>
      </c>
      <c r="V13" s="33">
        <v>0</v>
      </c>
      <c r="W13" s="33">
        <v>0</v>
      </c>
      <c r="Z13" s="1"/>
      <c r="AB13" s="1"/>
    </row>
    <row r="14" spans="1:28" x14ac:dyDescent="0.25">
      <c r="A14" s="2" t="s">
        <v>17</v>
      </c>
      <c r="B14" s="1">
        <f>+C14+D14+I14+SUM(N14:S14)+T14+V14</f>
        <v>43672151</v>
      </c>
      <c r="C14" s="33">
        <v>17658439</v>
      </c>
      <c r="D14" s="33">
        <f t="shared" si="2"/>
        <v>681773</v>
      </c>
      <c r="E14" s="33">
        <v>33586</v>
      </c>
      <c r="F14" s="33">
        <v>0</v>
      </c>
      <c r="G14" s="33">
        <v>0</v>
      </c>
      <c r="H14" s="2">
        <v>648187</v>
      </c>
      <c r="I14" s="33">
        <f>SUM(J14:M14)</f>
        <v>18703865</v>
      </c>
      <c r="J14" s="33">
        <v>17197265</v>
      </c>
      <c r="K14" s="33">
        <v>0</v>
      </c>
      <c r="L14" s="33">
        <v>851401</v>
      </c>
      <c r="M14" s="33">
        <v>655199</v>
      </c>
      <c r="N14" s="33">
        <v>89375</v>
      </c>
      <c r="O14" s="2">
        <v>150206</v>
      </c>
      <c r="P14" s="2">
        <v>1541116</v>
      </c>
      <c r="Q14" s="2">
        <v>4742366</v>
      </c>
      <c r="R14" s="33">
        <v>0</v>
      </c>
      <c r="S14" s="2">
        <v>105011</v>
      </c>
      <c r="T14" s="33">
        <v>0</v>
      </c>
      <c r="U14" s="33">
        <v>1636434</v>
      </c>
      <c r="V14" s="33">
        <v>0</v>
      </c>
      <c r="W14" s="33">
        <v>0</v>
      </c>
    </row>
    <row r="15" spans="1:28" x14ac:dyDescent="0.25">
      <c r="A15" s="2" t="s">
        <v>18</v>
      </c>
      <c r="B15" s="1">
        <f>+C15+D15+I15+SUM(N15:S15)+T15+V15</f>
        <v>4654710.3899999997</v>
      </c>
      <c r="C15" s="33">
        <v>2001636.95</v>
      </c>
      <c r="D15" s="33">
        <f t="shared" si="2"/>
        <v>76984.850000000006</v>
      </c>
      <c r="E15" s="33">
        <v>0</v>
      </c>
      <c r="F15" s="33">
        <v>0</v>
      </c>
      <c r="G15" s="33">
        <v>0</v>
      </c>
      <c r="H15" s="2">
        <v>76984.850000000006</v>
      </c>
      <c r="I15" s="33">
        <f>SUM(J15:M15)</f>
        <v>1622490.3199999998</v>
      </c>
      <c r="J15" s="33">
        <v>1252893.44</v>
      </c>
      <c r="K15" s="33">
        <v>226200</v>
      </c>
      <c r="L15" s="33">
        <v>0</v>
      </c>
      <c r="M15" s="33">
        <v>143396.88</v>
      </c>
      <c r="N15" s="33">
        <v>3496.27</v>
      </c>
      <c r="O15" s="2">
        <v>153840</v>
      </c>
      <c r="P15" s="2">
        <v>141897.07</v>
      </c>
      <c r="Q15" s="2">
        <v>466896.31</v>
      </c>
      <c r="R15" s="33">
        <v>0</v>
      </c>
      <c r="S15" s="2">
        <v>62992.73</v>
      </c>
      <c r="T15" s="33">
        <v>124475.89</v>
      </c>
      <c r="U15" s="33">
        <v>0</v>
      </c>
      <c r="V15" s="33">
        <v>0</v>
      </c>
      <c r="W15" s="33">
        <v>0</v>
      </c>
    </row>
    <row r="16" spans="1:28" x14ac:dyDescent="0.25">
      <c r="A16" s="2"/>
      <c r="B16" s="99"/>
      <c r="C16" s="33"/>
      <c r="D16" s="33"/>
      <c r="E16" s="33"/>
      <c r="F16" s="33">
        <v>0</v>
      </c>
      <c r="G16" s="33"/>
      <c r="H16" s="2"/>
      <c r="I16" s="95"/>
      <c r="J16" s="33"/>
      <c r="K16" s="33"/>
      <c r="L16" s="33"/>
      <c r="M16" s="33"/>
      <c r="N16" s="33"/>
      <c r="O16" s="2"/>
      <c r="P16" s="2"/>
      <c r="Q16" s="2"/>
      <c r="R16" s="33"/>
      <c r="S16" s="2"/>
      <c r="T16" s="33"/>
      <c r="U16" s="33"/>
      <c r="V16" s="33"/>
      <c r="W16" s="33"/>
    </row>
    <row r="17" spans="1:23" x14ac:dyDescent="0.25">
      <c r="A17" s="2" t="s">
        <v>19</v>
      </c>
      <c r="B17" s="1">
        <f>+C17+D17+I17+SUM(N17:S17)+T17+V17</f>
        <v>3552447.3400000003</v>
      </c>
      <c r="C17" s="33">
        <v>1294377.95</v>
      </c>
      <c r="D17" s="33">
        <f t="shared" si="2"/>
        <v>8548.07</v>
      </c>
      <c r="E17" s="33">
        <v>0</v>
      </c>
      <c r="F17" s="33">
        <v>0</v>
      </c>
      <c r="G17" s="33">
        <v>2000</v>
      </c>
      <c r="H17" s="2">
        <v>6548.07</v>
      </c>
      <c r="I17" s="33">
        <f>SUM(J17:M17)</f>
        <v>1667723.9700000002</v>
      </c>
      <c r="J17" s="33">
        <v>1298087.6000000001</v>
      </c>
      <c r="K17" s="33">
        <v>0</v>
      </c>
      <c r="L17" s="33">
        <v>44321.78</v>
      </c>
      <c r="M17" s="33">
        <v>325314.59000000003</v>
      </c>
      <c r="N17" s="33">
        <v>4992.1000000000004</v>
      </c>
      <c r="O17" s="2">
        <v>101236</v>
      </c>
      <c r="P17" s="2">
        <v>90550.8</v>
      </c>
      <c r="Q17" s="2">
        <v>312453.03000000003</v>
      </c>
      <c r="R17" s="33">
        <v>0</v>
      </c>
      <c r="S17" s="2">
        <v>34549.72</v>
      </c>
      <c r="T17" s="33">
        <v>38015.699999999997</v>
      </c>
      <c r="U17" s="33">
        <v>16430.02</v>
      </c>
      <c r="V17" s="33">
        <v>0</v>
      </c>
      <c r="W17" s="33">
        <v>0</v>
      </c>
    </row>
    <row r="18" spans="1:23" x14ac:dyDescent="0.25">
      <c r="A18" s="2" t="s">
        <v>20</v>
      </c>
      <c r="B18" s="1">
        <f>+C18+D18+I18+SUM(N18:S18)+T18+V18</f>
        <v>6961201.79</v>
      </c>
      <c r="C18" s="33">
        <v>2486899.06</v>
      </c>
      <c r="D18" s="33">
        <f t="shared" si="2"/>
        <v>34801.01</v>
      </c>
      <c r="E18" s="33">
        <v>0</v>
      </c>
      <c r="F18" s="33">
        <v>0</v>
      </c>
      <c r="G18" s="33">
        <v>0</v>
      </c>
      <c r="H18" s="2">
        <v>34801.01</v>
      </c>
      <c r="I18" s="33">
        <f>SUM(J18:M18)</f>
        <v>3180434.41</v>
      </c>
      <c r="J18" s="33">
        <v>2893134.54</v>
      </c>
      <c r="K18" s="33">
        <v>0</v>
      </c>
      <c r="L18" s="33">
        <v>136162.73000000001</v>
      </c>
      <c r="M18" s="33">
        <v>151137.14000000001</v>
      </c>
      <c r="N18" s="33">
        <v>720</v>
      </c>
      <c r="O18" s="2">
        <v>201451.4</v>
      </c>
      <c r="P18" s="2">
        <v>179725.18</v>
      </c>
      <c r="Q18" s="2">
        <v>734356.76</v>
      </c>
      <c r="R18" s="33">
        <v>1926.83</v>
      </c>
      <c r="S18" s="2">
        <v>18764.169999999998</v>
      </c>
      <c r="T18" s="33">
        <v>122122.97</v>
      </c>
      <c r="U18" s="33">
        <v>0</v>
      </c>
      <c r="V18" s="33">
        <v>0</v>
      </c>
      <c r="W18" s="33">
        <v>0</v>
      </c>
    </row>
    <row r="19" spans="1:23" x14ac:dyDescent="0.25">
      <c r="A19" s="2" t="s">
        <v>21</v>
      </c>
      <c r="B19" s="1">
        <f>+C19+D19+I19+SUM(N19:S19)+T19+V19</f>
        <v>6432689.0899999999</v>
      </c>
      <c r="C19" s="33">
        <v>2536416.25</v>
      </c>
      <c r="D19" s="33">
        <f t="shared" si="2"/>
        <v>69649.7</v>
      </c>
      <c r="E19" s="33">
        <v>1611.61</v>
      </c>
      <c r="F19" s="33">
        <v>0</v>
      </c>
      <c r="G19" s="33">
        <v>0</v>
      </c>
      <c r="H19" s="2">
        <v>68038.09</v>
      </c>
      <c r="I19" s="33">
        <f>SUM(J19:M19)</f>
        <v>2629218.63</v>
      </c>
      <c r="J19" s="33">
        <v>2374543.02</v>
      </c>
      <c r="K19" s="33">
        <v>0</v>
      </c>
      <c r="L19" s="33">
        <v>99471.85</v>
      </c>
      <c r="M19" s="33">
        <v>155203.76</v>
      </c>
      <c r="N19" s="33">
        <v>28518.05</v>
      </c>
      <c r="O19" s="2">
        <v>202562.98</v>
      </c>
      <c r="P19" s="2">
        <v>190912.27</v>
      </c>
      <c r="Q19" s="2">
        <v>314033.15000000002</v>
      </c>
      <c r="R19" s="33">
        <v>0</v>
      </c>
      <c r="S19" s="2">
        <v>690</v>
      </c>
      <c r="T19" s="33">
        <v>197301.06</v>
      </c>
      <c r="U19" s="33">
        <v>0</v>
      </c>
      <c r="V19" s="33">
        <v>263387</v>
      </c>
      <c r="W19" s="33">
        <v>0</v>
      </c>
    </row>
    <row r="20" spans="1:23" x14ac:dyDescent="0.25">
      <c r="A20" s="2" t="s">
        <v>22</v>
      </c>
      <c r="B20" s="1">
        <f>+C20+D20+I20+SUM(N20:S20)+T20+V20</f>
        <v>12728169.549999999</v>
      </c>
      <c r="C20" s="33">
        <v>5094196.62</v>
      </c>
      <c r="D20" s="33">
        <f t="shared" si="2"/>
        <v>174302.58</v>
      </c>
      <c r="E20" s="33">
        <v>0</v>
      </c>
      <c r="F20" s="33">
        <v>0</v>
      </c>
      <c r="G20" s="33">
        <v>0</v>
      </c>
      <c r="H20" s="2">
        <v>174302.58</v>
      </c>
      <c r="I20" s="33">
        <f>SUM(J20:M20)</f>
        <v>5698569.3200000003</v>
      </c>
      <c r="J20" s="33">
        <v>4573980.4000000004</v>
      </c>
      <c r="K20" s="33">
        <v>653933.54</v>
      </c>
      <c r="L20" s="33">
        <v>352401.42</v>
      </c>
      <c r="M20" s="33">
        <v>118253.96</v>
      </c>
      <c r="N20" s="33">
        <v>10811.13</v>
      </c>
      <c r="O20" s="2">
        <v>397506</v>
      </c>
      <c r="P20" s="2">
        <v>356982.72</v>
      </c>
      <c r="Q20" s="2">
        <v>953302.07</v>
      </c>
      <c r="R20" s="33">
        <v>0</v>
      </c>
      <c r="S20" s="2">
        <v>9986.43</v>
      </c>
      <c r="T20" s="33">
        <v>32512.68</v>
      </c>
      <c r="U20" s="33">
        <v>0</v>
      </c>
      <c r="V20" s="33">
        <v>0</v>
      </c>
      <c r="W20" s="33">
        <v>0</v>
      </c>
    </row>
    <row r="21" spans="1:23" x14ac:dyDescent="0.25">
      <c r="A21" s="2" t="s">
        <v>23</v>
      </c>
      <c r="B21" s="1">
        <f>+C21+D21+I21+SUM(N21:S21)+T21+V21</f>
        <v>3076673</v>
      </c>
      <c r="C21" s="33">
        <v>1149112</v>
      </c>
      <c r="D21" s="33">
        <f t="shared" si="2"/>
        <v>27891</v>
      </c>
      <c r="E21" s="33">
        <v>0</v>
      </c>
      <c r="F21" s="33">
        <v>0</v>
      </c>
      <c r="G21" s="33">
        <v>0</v>
      </c>
      <c r="H21" s="2">
        <v>27891</v>
      </c>
      <c r="I21" s="33">
        <f>SUM(J21:M21)</f>
        <v>1270900</v>
      </c>
      <c r="J21" s="33">
        <v>997949</v>
      </c>
      <c r="K21" s="33">
        <v>220813</v>
      </c>
      <c r="L21" s="33">
        <v>52138</v>
      </c>
      <c r="M21" s="33">
        <v>0</v>
      </c>
      <c r="N21" s="33">
        <v>2521</v>
      </c>
      <c r="O21" s="2">
        <v>0</v>
      </c>
      <c r="P21" s="2">
        <v>87907</v>
      </c>
      <c r="Q21" s="2">
        <v>498182</v>
      </c>
      <c r="R21" s="33">
        <v>0</v>
      </c>
      <c r="S21" s="2">
        <v>0</v>
      </c>
      <c r="T21" s="33">
        <v>40160</v>
      </c>
      <c r="U21" s="33">
        <v>3120</v>
      </c>
      <c r="V21" s="33">
        <v>0</v>
      </c>
      <c r="W21" s="33">
        <v>0</v>
      </c>
    </row>
    <row r="22" spans="1:23" x14ac:dyDescent="0.25">
      <c r="A22" s="2"/>
      <c r="B22" s="99"/>
      <c r="C22" s="33"/>
      <c r="D22" s="33"/>
      <c r="E22" s="33"/>
      <c r="F22" s="33"/>
      <c r="G22" s="33"/>
      <c r="H22" s="2"/>
      <c r="I22" s="95"/>
      <c r="J22" s="33"/>
      <c r="K22" s="33"/>
      <c r="L22" s="33"/>
      <c r="M22" s="33"/>
      <c r="N22" s="33"/>
      <c r="O22" s="2"/>
      <c r="P22" s="2"/>
      <c r="Q22" s="2"/>
      <c r="R22" s="33"/>
      <c r="S22" s="2"/>
      <c r="T22" s="33"/>
      <c r="U22" s="33"/>
      <c r="V22" s="33"/>
      <c r="W22" s="33"/>
    </row>
    <row r="23" spans="1:23" x14ac:dyDescent="0.25">
      <c r="A23" s="2" t="s">
        <v>24</v>
      </c>
      <c r="B23" s="1">
        <f>+C23+D23+I23+SUM(N23:S23)+T23+V23</f>
        <v>11735555.720000001</v>
      </c>
      <c r="C23" s="33">
        <v>4211805.96</v>
      </c>
      <c r="D23" s="33">
        <f t="shared" si="2"/>
        <v>156213</v>
      </c>
      <c r="E23" s="33">
        <v>0</v>
      </c>
      <c r="F23" s="33">
        <v>0</v>
      </c>
      <c r="G23" s="33">
        <v>803</v>
      </c>
      <c r="H23" s="2">
        <v>155410</v>
      </c>
      <c r="I23" s="33">
        <f>SUM(J23:M23)</f>
        <v>4427038</v>
      </c>
      <c r="J23" s="33">
        <v>3689570</v>
      </c>
      <c r="K23" s="33">
        <v>0</v>
      </c>
      <c r="L23" s="33">
        <v>130907</v>
      </c>
      <c r="M23" s="33">
        <v>606561</v>
      </c>
      <c r="N23" s="33">
        <v>16171</v>
      </c>
      <c r="O23" s="2">
        <v>321373</v>
      </c>
      <c r="P23" s="2">
        <v>293647</v>
      </c>
      <c r="Q23" s="2">
        <v>1898617</v>
      </c>
      <c r="R23" s="33">
        <v>0</v>
      </c>
      <c r="S23" s="2">
        <v>153436</v>
      </c>
      <c r="T23" s="33">
        <v>257254.76</v>
      </c>
      <c r="U23" s="33">
        <v>0</v>
      </c>
      <c r="V23" s="33">
        <v>0</v>
      </c>
      <c r="W23" s="33">
        <v>0</v>
      </c>
    </row>
    <row r="24" spans="1:23" x14ac:dyDescent="0.25">
      <c r="A24" s="2" t="s">
        <v>25</v>
      </c>
      <c r="B24" s="1">
        <f>+C24+D24+I24+SUM(N24:S24)+T24+V24</f>
        <v>2978182.9400000004</v>
      </c>
      <c r="C24" s="33">
        <v>1287672.73</v>
      </c>
      <c r="D24" s="33">
        <f t="shared" si="2"/>
        <v>45667.73</v>
      </c>
      <c r="E24" s="33">
        <v>0</v>
      </c>
      <c r="F24" s="33">
        <v>0</v>
      </c>
      <c r="G24" s="33">
        <v>8500</v>
      </c>
      <c r="H24" s="2">
        <v>37167.730000000003</v>
      </c>
      <c r="I24" s="33">
        <f>SUM(J24:M24)</f>
        <v>1052301.4099999999</v>
      </c>
      <c r="J24" s="33">
        <v>979798.26</v>
      </c>
      <c r="K24" s="33">
        <v>0</v>
      </c>
      <c r="L24" s="33">
        <v>15798.08</v>
      </c>
      <c r="M24" s="33">
        <v>56705.07</v>
      </c>
      <c r="N24" s="33">
        <v>11442.38</v>
      </c>
      <c r="O24" s="2">
        <v>92322.9</v>
      </c>
      <c r="P24" s="2">
        <v>95939.01</v>
      </c>
      <c r="Q24" s="2">
        <v>311536.21000000002</v>
      </c>
      <c r="R24" s="33">
        <v>0</v>
      </c>
      <c r="S24" s="2">
        <v>12951.45</v>
      </c>
      <c r="T24" s="33">
        <v>68349.119999999995</v>
      </c>
      <c r="U24" s="33">
        <v>0</v>
      </c>
      <c r="V24" s="33">
        <v>0</v>
      </c>
      <c r="W24" s="33">
        <v>0</v>
      </c>
    </row>
    <row r="25" spans="1:23" x14ac:dyDescent="0.25">
      <c r="A25" s="2" t="s">
        <v>26</v>
      </c>
      <c r="B25" s="1">
        <f>+C25+D25+I25+SUM(N25:S25)+T25+V25</f>
        <v>16862632.5</v>
      </c>
      <c r="C25" s="33">
        <v>5990200</v>
      </c>
      <c r="D25" s="33">
        <f t="shared" si="2"/>
        <v>444232.16</v>
      </c>
      <c r="E25" s="33">
        <v>10789.3</v>
      </c>
      <c r="F25" s="33">
        <v>0</v>
      </c>
      <c r="G25" s="33">
        <v>9500</v>
      </c>
      <c r="H25" s="2">
        <v>423942.86</v>
      </c>
      <c r="I25" s="33">
        <f>SUM(J25:M25)</f>
        <v>6993148.9000000004</v>
      </c>
      <c r="J25" s="33">
        <v>5408842.8799999999</v>
      </c>
      <c r="K25" s="33">
        <v>1129420.43</v>
      </c>
      <c r="L25" s="33">
        <v>149719.10999999999</v>
      </c>
      <c r="M25" s="33">
        <v>305166.48</v>
      </c>
      <c r="N25" s="33">
        <v>0</v>
      </c>
      <c r="O25" s="2">
        <v>298693.15000000002</v>
      </c>
      <c r="P25" s="2">
        <v>458250.33</v>
      </c>
      <c r="Q25" s="2">
        <v>2568880.73</v>
      </c>
      <c r="R25" s="33">
        <v>0</v>
      </c>
      <c r="S25" s="2">
        <v>15654.11</v>
      </c>
      <c r="T25" s="33">
        <v>93573.119999999995</v>
      </c>
      <c r="U25" s="33">
        <v>0</v>
      </c>
      <c r="V25" s="33">
        <v>0</v>
      </c>
      <c r="W25" s="33">
        <v>0</v>
      </c>
    </row>
    <row r="26" spans="1:23" x14ac:dyDescent="0.25">
      <c r="A26" s="2" t="s">
        <v>27</v>
      </c>
      <c r="B26" s="1">
        <f>+C26+D26+I26+SUM(N26:S26)+T26+V26</f>
        <v>16576761</v>
      </c>
      <c r="C26" s="33">
        <v>9914422</v>
      </c>
      <c r="D26" s="33">
        <f t="shared" si="2"/>
        <v>328311</v>
      </c>
      <c r="E26" s="33">
        <v>0</v>
      </c>
      <c r="F26" s="33">
        <v>0</v>
      </c>
      <c r="G26" s="33">
        <v>0</v>
      </c>
      <c r="H26" s="2">
        <v>328311</v>
      </c>
      <c r="I26" s="33">
        <f>SUM(J26:M26)</f>
        <v>6200454</v>
      </c>
      <c r="J26" s="33">
        <v>5835256</v>
      </c>
      <c r="K26" s="33">
        <v>0</v>
      </c>
      <c r="L26" s="33">
        <v>301894</v>
      </c>
      <c r="M26" s="33">
        <v>63304</v>
      </c>
      <c r="N26" s="33">
        <v>16526</v>
      </c>
      <c r="O26" s="2">
        <v>0</v>
      </c>
      <c r="P26" s="2">
        <v>0</v>
      </c>
      <c r="Q26" s="2">
        <v>0</v>
      </c>
      <c r="R26" s="33">
        <v>0</v>
      </c>
      <c r="S26" s="2">
        <v>230</v>
      </c>
      <c r="T26" s="33">
        <v>116818</v>
      </c>
      <c r="U26" s="33">
        <v>0</v>
      </c>
      <c r="V26" s="33">
        <v>0</v>
      </c>
      <c r="W26" s="33">
        <v>0</v>
      </c>
    </row>
    <row r="27" spans="1:23" x14ac:dyDescent="0.25">
      <c r="A27" s="2" t="s">
        <v>28</v>
      </c>
      <c r="B27" s="1">
        <f>+C27+D27+I27+SUM(N27:S27)+T27+V27</f>
        <v>1269983.53</v>
      </c>
      <c r="C27" s="33">
        <v>540653.5</v>
      </c>
      <c r="D27" s="33">
        <f t="shared" si="2"/>
        <v>45141.67</v>
      </c>
      <c r="E27" s="33">
        <v>0</v>
      </c>
      <c r="F27" s="33">
        <v>0</v>
      </c>
      <c r="G27" s="33">
        <v>0</v>
      </c>
      <c r="H27" s="2">
        <v>45141.67</v>
      </c>
      <c r="I27" s="33">
        <f>SUM(J27:M27)</f>
        <v>619316.1</v>
      </c>
      <c r="J27" s="33">
        <v>490589.76</v>
      </c>
      <c r="K27" s="33">
        <v>85785.25</v>
      </c>
      <c r="L27" s="33">
        <v>29684.720000000001</v>
      </c>
      <c r="M27" s="33">
        <v>13256.37</v>
      </c>
      <c r="N27" s="33">
        <v>2654.23</v>
      </c>
      <c r="O27" s="2">
        <v>0</v>
      </c>
      <c r="P27" s="2">
        <v>35114.879999999997</v>
      </c>
      <c r="Q27" s="2">
        <v>0</v>
      </c>
      <c r="R27" s="33">
        <v>0</v>
      </c>
      <c r="S27" s="2">
        <v>2190.15</v>
      </c>
      <c r="T27" s="33">
        <v>24913</v>
      </c>
      <c r="U27" s="33">
        <v>0</v>
      </c>
      <c r="V27" s="33">
        <v>0</v>
      </c>
      <c r="W27" s="33">
        <v>0</v>
      </c>
    </row>
    <row r="28" spans="1:23" x14ac:dyDescent="0.25">
      <c r="A28" s="2"/>
      <c r="B28" s="99"/>
      <c r="C28" s="33"/>
      <c r="D28" s="33"/>
      <c r="E28" s="33"/>
      <c r="F28" s="33">
        <v>0</v>
      </c>
      <c r="G28" s="33"/>
      <c r="H28" s="2"/>
      <c r="I28" s="95"/>
      <c r="J28" s="33"/>
      <c r="K28" s="33"/>
      <c r="L28" s="33"/>
      <c r="M28" s="33"/>
      <c r="N28" s="33"/>
      <c r="O28" s="2"/>
      <c r="P28" s="2"/>
      <c r="Q28" s="2"/>
      <c r="R28" s="33"/>
      <c r="S28" s="2"/>
      <c r="T28" s="33"/>
      <c r="U28" s="33"/>
      <c r="V28" s="33"/>
      <c r="W28" s="33"/>
    </row>
    <row r="29" spans="1:23" x14ac:dyDescent="0.25">
      <c r="A29" s="44" t="s">
        <v>145</v>
      </c>
      <c r="B29" s="1">
        <f>+C29+D29+I29+SUM(N29:S29)+T29+V29</f>
        <v>59315895</v>
      </c>
      <c r="C29" s="33">
        <v>24226826</v>
      </c>
      <c r="D29" s="33">
        <f t="shared" si="2"/>
        <v>1171337</v>
      </c>
      <c r="E29" s="33">
        <v>0</v>
      </c>
      <c r="F29" s="33">
        <v>971392</v>
      </c>
      <c r="G29" s="33">
        <v>0</v>
      </c>
      <c r="H29" s="2">
        <v>199945</v>
      </c>
      <c r="I29" s="33">
        <f>SUM(J29:M29)</f>
        <v>21511595</v>
      </c>
      <c r="J29" s="33">
        <v>20173905</v>
      </c>
      <c r="K29" s="33">
        <v>0</v>
      </c>
      <c r="L29" s="33">
        <v>1327880</v>
      </c>
      <c r="M29" s="33">
        <v>9810</v>
      </c>
      <c r="N29" s="33">
        <v>56116</v>
      </c>
      <c r="O29" s="2">
        <v>1212667</v>
      </c>
      <c r="P29" s="2">
        <v>1745764</v>
      </c>
      <c r="Q29" s="2">
        <v>8887893</v>
      </c>
      <c r="R29" s="33">
        <v>0</v>
      </c>
      <c r="S29" s="2">
        <v>126302</v>
      </c>
      <c r="T29" s="33">
        <v>377395</v>
      </c>
      <c r="U29" s="33">
        <v>0</v>
      </c>
      <c r="V29" s="33">
        <v>0</v>
      </c>
      <c r="W29" s="33">
        <v>0</v>
      </c>
    </row>
    <row r="30" spans="1:23" x14ac:dyDescent="0.25">
      <c r="A30" s="2" t="s">
        <v>29</v>
      </c>
      <c r="B30" s="1">
        <f>+C30+D30+I30+SUM(N30:S30)+T30+V30</f>
        <v>67412400</v>
      </c>
      <c r="C30" s="33">
        <v>25134483</v>
      </c>
      <c r="D30" s="33">
        <f t="shared" si="2"/>
        <v>1647425</v>
      </c>
      <c r="E30" s="33">
        <v>0</v>
      </c>
      <c r="F30" s="33">
        <v>0</v>
      </c>
      <c r="G30" s="33">
        <v>0</v>
      </c>
      <c r="H30" s="2">
        <v>1647425</v>
      </c>
      <c r="I30" s="33">
        <f>SUM(J30:M30)</f>
        <v>29359743</v>
      </c>
      <c r="J30" s="33">
        <v>27586007</v>
      </c>
      <c r="K30" s="33">
        <v>0</v>
      </c>
      <c r="L30" s="33">
        <v>1676719</v>
      </c>
      <c r="M30" s="33">
        <v>97017</v>
      </c>
      <c r="N30" s="33">
        <v>0</v>
      </c>
      <c r="O30" s="2">
        <v>2064556</v>
      </c>
      <c r="P30" s="2">
        <v>1805365</v>
      </c>
      <c r="Q30" s="2">
        <v>6355580</v>
      </c>
      <c r="R30" s="33">
        <v>0</v>
      </c>
      <c r="S30" s="2">
        <v>87530</v>
      </c>
      <c r="T30" s="33">
        <v>957718</v>
      </c>
      <c r="U30" s="33">
        <v>0</v>
      </c>
      <c r="V30" s="33">
        <v>0</v>
      </c>
      <c r="W30" s="33">
        <v>0</v>
      </c>
    </row>
    <row r="31" spans="1:23" x14ac:dyDescent="0.25">
      <c r="A31" s="2" t="s">
        <v>30</v>
      </c>
      <c r="B31" s="1">
        <f>+C31+D31+I31+SUM(N31:S31)+T31+V31</f>
        <v>2255993.92</v>
      </c>
      <c r="C31" s="33">
        <v>29619.98</v>
      </c>
      <c r="D31" s="33">
        <f t="shared" si="2"/>
        <v>2185481.6</v>
      </c>
      <c r="E31" s="33">
        <v>0</v>
      </c>
      <c r="F31" s="33">
        <v>0</v>
      </c>
      <c r="G31" s="33">
        <v>0</v>
      </c>
      <c r="H31" s="2">
        <v>2185481.6</v>
      </c>
      <c r="I31" s="33">
        <f>SUM(J31:M31)</f>
        <v>15153.05</v>
      </c>
      <c r="J31" s="33">
        <v>0</v>
      </c>
      <c r="K31" s="33">
        <v>0</v>
      </c>
      <c r="L31" s="33">
        <v>0</v>
      </c>
      <c r="M31" s="33">
        <v>15153.05</v>
      </c>
      <c r="N31" s="33">
        <v>59.34</v>
      </c>
      <c r="O31" s="2">
        <v>2778.23</v>
      </c>
      <c r="P31" s="2">
        <v>2199.89</v>
      </c>
      <c r="Q31" s="2">
        <v>8590.73</v>
      </c>
      <c r="R31" s="33">
        <v>0</v>
      </c>
      <c r="S31" s="2">
        <v>8430.1</v>
      </c>
      <c r="T31" s="33">
        <v>3681</v>
      </c>
      <c r="U31" s="33">
        <v>0</v>
      </c>
      <c r="V31" s="33">
        <v>0</v>
      </c>
      <c r="W31" s="33">
        <v>0</v>
      </c>
    </row>
    <row r="32" spans="1:23" x14ac:dyDescent="0.25">
      <c r="A32" s="2" t="s">
        <v>31</v>
      </c>
      <c r="B32" s="1">
        <f>+C32+D32+I32+SUM(N32:S32)+T32+V32</f>
        <v>6426135.0099999998</v>
      </c>
      <c r="C32" s="33">
        <v>3176853.89</v>
      </c>
      <c r="D32" s="33">
        <f t="shared" si="2"/>
        <v>145618.68</v>
      </c>
      <c r="E32" s="33">
        <v>0</v>
      </c>
      <c r="F32" s="33">
        <v>0</v>
      </c>
      <c r="G32" s="33">
        <v>3100</v>
      </c>
      <c r="H32" s="2">
        <v>142518.68</v>
      </c>
      <c r="I32" s="33">
        <f>SUM(J32:M32)</f>
        <v>2632589.38</v>
      </c>
      <c r="J32" s="33">
        <v>2415779.8199999998</v>
      </c>
      <c r="K32" s="33">
        <v>0</v>
      </c>
      <c r="L32" s="33">
        <v>110911.24</v>
      </c>
      <c r="M32" s="33">
        <v>105898.32</v>
      </c>
      <c r="N32" s="33">
        <v>8458.2199999999993</v>
      </c>
      <c r="O32" s="2">
        <v>212676</v>
      </c>
      <c r="P32" s="2">
        <v>81736.039999999994</v>
      </c>
      <c r="Q32" s="2">
        <v>86565.92</v>
      </c>
      <c r="R32" s="33">
        <v>0</v>
      </c>
      <c r="S32" s="2">
        <v>81636.88</v>
      </c>
      <c r="T32" s="33">
        <v>0</v>
      </c>
      <c r="U32" s="33">
        <v>79230.94</v>
      </c>
      <c r="V32" s="33">
        <v>0</v>
      </c>
      <c r="W32" s="33">
        <v>0</v>
      </c>
    </row>
    <row r="33" spans="1:25" x14ac:dyDescent="0.25">
      <c r="A33" s="2" t="s">
        <v>32</v>
      </c>
      <c r="B33" s="1">
        <f>+C33+D33+I33+SUM(N33:S33)+T33+V33</f>
        <v>2033113.3599999999</v>
      </c>
      <c r="C33" s="33">
        <v>720102.36</v>
      </c>
      <c r="D33" s="33">
        <f t="shared" si="2"/>
        <v>0</v>
      </c>
      <c r="E33" s="33">
        <v>0</v>
      </c>
      <c r="F33" s="33">
        <v>0</v>
      </c>
      <c r="G33" s="33">
        <v>0</v>
      </c>
      <c r="H33" s="2">
        <v>0</v>
      </c>
      <c r="I33" s="33">
        <f>SUM(J33:M33)</f>
        <v>1027432</v>
      </c>
      <c r="J33" s="33">
        <v>852700</v>
      </c>
      <c r="K33" s="33">
        <v>121108</v>
      </c>
      <c r="L33" s="33">
        <v>36377</v>
      </c>
      <c r="M33" s="33">
        <v>17247</v>
      </c>
      <c r="N33" s="33">
        <v>0</v>
      </c>
      <c r="O33" s="2">
        <v>40868</v>
      </c>
      <c r="P33" s="2">
        <v>52571</v>
      </c>
      <c r="Q33" s="2">
        <v>148901</v>
      </c>
      <c r="R33" s="33">
        <v>0</v>
      </c>
      <c r="S33" s="2">
        <v>10889</v>
      </c>
      <c r="T33" s="33">
        <v>32350</v>
      </c>
      <c r="U33" s="33">
        <v>45733</v>
      </c>
      <c r="V33" s="33">
        <v>0</v>
      </c>
      <c r="W33" s="33">
        <v>0</v>
      </c>
    </row>
    <row r="34" spans="1:25" x14ac:dyDescent="0.25">
      <c r="A34" s="2"/>
      <c r="B34" s="99"/>
      <c r="C34" s="33"/>
      <c r="D34" s="33"/>
      <c r="E34" s="33"/>
      <c r="F34" s="33"/>
      <c r="G34" s="33"/>
      <c r="H34" s="2"/>
      <c r="I34" s="95"/>
      <c r="J34" s="33"/>
      <c r="K34" s="33"/>
      <c r="L34" s="33"/>
      <c r="M34" s="33"/>
      <c r="N34" s="33"/>
      <c r="O34" s="2"/>
      <c r="P34" s="2"/>
      <c r="Q34" s="2"/>
      <c r="R34" s="33"/>
      <c r="S34" s="2"/>
      <c r="T34" s="33"/>
      <c r="U34" s="33"/>
      <c r="V34" s="33"/>
      <c r="W34" s="33"/>
    </row>
    <row r="35" spans="1:25" x14ac:dyDescent="0.25">
      <c r="A35" s="2" t="s">
        <v>33</v>
      </c>
      <c r="B35" s="1">
        <f>+C35+D35+I35+SUM(N35:S35)+T35+V35</f>
        <v>2204187.54</v>
      </c>
      <c r="C35" s="33">
        <v>86458.6</v>
      </c>
      <c r="D35" s="33">
        <f t="shared" si="2"/>
        <v>1833065.57</v>
      </c>
      <c r="E35" s="33">
        <v>0</v>
      </c>
      <c r="F35" s="33">
        <v>0</v>
      </c>
      <c r="G35" s="33">
        <v>0</v>
      </c>
      <c r="H35" s="2">
        <v>1833065.57</v>
      </c>
      <c r="I35" s="33">
        <f>SUM(J35:M35)</f>
        <v>190009.95</v>
      </c>
      <c r="J35" s="33">
        <v>476</v>
      </c>
      <c r="K35" s="33">
        <v>135113</v>
      </c>
      <c r="L35" s="33">
        <v>0</v>
      </c>
      <c r="M35" s="33">
        <v>54420.95</v>
      </c>
      <c r="N35" s="33">
        <v>0</v>
      </c>
      <c r="O35" s="2">
        <v>0</v>
      </c>
      <c r="P35" s="2">
        <v>3700.88</v>
      </c>
      <c r="Q35" s="2">
        <v>9590.34</v>
      </c>
      <c r="R35" s="33">
        <v>600.61</v>
      </c>
      <c r="S35" s="2">
        <v>31034.73</v>
      </c>
      <c r="T35" s="33">
        <v>49726.86</v>
      </c>
      <c r="U35" s="33">
        <v>0</v>
      </c>
      <c r="V35" s="33">
        <v>0</v>
      </c>
      <c r="W35" s="33">
        <v>0</v>
      </c>
    </row>
    <row r="36" spans="1:25" x14ac:dyDescent="0.25">
      <c r="A36" s="2" t="s">
        <v>34</v>
      </c>
      <c r="B36" s="1">
        <f>+C36+D36+I36+SUM(N36:S36)+T36+V36</f>
        <v>11270614.630000001</v>
      </c>
      <c r="C36" s="33">
        <v>4267375.22</v>
      </c>
      <c r="D36" s="33">
        <f t="shared" si="2"/>
        <v>274745.74</v>
      </c>
      <c r="E36" s="33">
        <v>0</v>
      </c>
      <c r="F36" s="33">
        <v>0</v>
      </c>
      <c r="G36" s="33">
        <v>0</v>
      </c>
      <c r="H36" s="2">
        <v>274745.74</v>
      </c>
      <c r="I36" s="33">
        <f>SUM(J36:M36)</f>
        <v>4767755.37</v>
      </c>
      <c r="J36" s="33">
        <v>3658997.58</v>
      </c>
      <c r="K36" s="33">
        <v>747556.15</v>
      </c>
      <c r="L36" s="33">
        <v>180181.85</v>
      </c>
      <c r="M36" s="33">
        <v>181019.79</v>
      </c>
      <c r="N36" s="33">
        <v>15927.34</v>
      </c>
      <c r="O36" s="2">
        <v>355480.44</v>
      </c>
      <c r="P36" s="2">
        <v>298546.34999999998</v>
      </c>
      <c r="Q36" s="2">
        <v>1035105.76</v>
      </c>
      <c r="R36" s="33">
        <v>11554.17</v>
      </c>
      <c r="S36" s="2">
        <v>1150</v>
      </c>
      <c r="T36" s="33">
        <v>242974.24</v>
      </c>
      <c r="U36" s="33">
        <v>0</v>
      </c>
      <c r="V36" s="33">
        <v>0</v>
      </c>
      <c r="W36" s="33">
        <v>323202.26</v>
      </c>
    </row>
    <row r="37" spans="1:25" x14ac:dyDescent="0.25">
      <c r="A37" s="2" t="s">
        <v>35</v>
      </c>
      <c r="B37" s="1">
        <f>+C37+D37+I37+SUM(N37:S37)+T37+V37</f>
        <v>7597372.7299999995</v>
      </c>
      <c r="C37" s="33">
        <v>2644223.27</v>
      </c>
      <c r="D37" s="33">
        <f t="shared" si="2"/>
        <v>114517.3</v>
      </c>
      <c r="E37" s="33">
        <v>3200</v>
      </c>
      <c r="F37" s="33">
        <v>0</v>
      </c>
      <c r="G37" s="33">
        <v>4000</v>
      </c>
      <c r="H37" s="2">
        <v>107317.3</v>
      </c>
      <c r="I37" s="33">
        <f>SUM(J37:M37)</f>
        <v>3517412.61</v>
      </c>
      <c r="J37" s="33">
        <v>3177951.61</v>
      </c>
      <c r="K37" s="33">
        <v>0</v>
      </c>
      <c r="L37" s="33">
        <v>195649.12</v>
      </c>
      <c r="M37" s="33">
        <v>143811.88</v>
      </c>
      <c r="N37" s="33">
        <v>90469.31</v>
      </c>
      <c r="O37" s="2">
        <v>162955.45000000001</v>
      </c>
      <c r="P37" s="2">
        <v>191277.08</v>
      </c>
      <c r="Q37" s="2">
        <v>706139.36</v>
      </c>
      <c r="R37" s="33">
        <v>0</v>
      </c>
      <c r="S37" s="2">
        <v>29653.81</v>
      </c>
      <c r="T37" s="33">
        <v>140724.54</v>
      </c>
      <c r="U37" s="33">
        <v>0</v>
      </c>
      <c r="V37" s="33">
        <v>0</v>
      </c>
      <c r="W37" s="33">
        <v>0</v>
      </c>
    </row>
    <row r="38" spans="1:25" x14ac:dyDescent="0.25">
      <c r="A38" s="9" t="s">
        <v>36</v>
      </c>
      <c r="B38" s="9">
        <f>+C38+D38+I38+SUM(N38:S38)+T38+V38</f>
        <v>2487421.8000000003</v>
      </c>
      <c r="C38" s="28">
        <v>854952.33</v>
      </c>
      <c r="D38" s="28">
        <f t="shared" si="2"/>
        <v>3836.71</v>
      </c>
      <c r="E38" s="28">
        <v>0</v>
      </c>
      <c r="F38" s="28">
        <v>0</v>
      </c>
      <c r="G38" s="28">
        <v>0</v>
      </c>
      <c r="H38" s="9">
        <v>3836.71</v>
      </c>
      <c r="I38" s="28">
        <f>SUM(J38:M38)</f>
        <v>1214764.4200000002</v>
      </c>
      <c r="J38" s="28">
        <v>915045.79</v>
      </c>
      <c r="K38" s="28">
        <v>204913.82</v>
      </c>
      <c r="L38" s="28">
        <v>66105.8</v>
      </c>
      <c r="M38" s="28">
        <v>28699.01</v>
      </c>
      <c r="N38" s="28">
        <v>1495.45</v>
      </c>
      <c r="O38" s="9">
        <v>0</v>
      </c>
      <c r="P38" s="9">
        <v>65953.16</v>
      </c>
      <c r="Q38" s="9">
        <v>339940.06</v>
      </c>
      <c r="R38" s="28">
        <v>0</v>
      </c>
      <c r="S38" s="9">
        <v>6439.43</v>
      </c>
      <c r="T38" s="28">
        <v>40.24</v>
      </c>
      <c r="U38" s="28">
        <v>0</v>
      </c>
      <c r="V38" s="28">
        <v>0</v>
      </c>
      <c r="W38" s="28">
        <v>0</v>
      </c>
    </row>
    <row r="39" spans="1:25" x14ac:dyDescent="0.25">
      <c r="B39" s="1" t="s">
        <v>228</v>
      </c>
    </row>
    <row r="40" spans="1:25" ht="14.25" customHeight="1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T40" s="24"/>
      <c r="U40" s="24"/>
      <c r="V40" s="24"/>
      <c r="W40" s="24"/>
    </row>
    <row r="41" spans="1:25" ht="14.25" customHeight="1" x14ac:dyDescent="0.2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T41" s="24"/>
      <c r="U41" s="24"/>
      <c r="V41" s="24"/>
      <c r="W41" s="24"/>
    </row>
    <row r="42" spans="1:25" ht="14.25" customHeight="1" x14ac:dyDescent="0.2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5"/>
      <c r="T42" s="24"/>
      <c r="U42" s="24"/>
      <c r="V42" s="24"/>
      <c r="W42" s="24"/>
    </row>
    <row r="43" spans="1:25" s="162" customFormat="1" x14ac:dyDescent="0.25">
      <c r="C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T43" s="145"/>
      <c r="U43" s="145"/>
      <c r="W43" s="145"/>
    </row>
    <row r="44" spans="1:25" s="145" customFormat="1" x14ac:dyDescent="0.25">
      <c r="A44" s="162"/>
      <c r="Y44" s="162"/>
    </row>
    <row r="45" spans="1:25" s="145" customFormat="1" x14ac:dyDescent="0.25">
      <c r="A45" s="162"/>
      <c r="Y45" s="162"/>
    </row>
    <row r="46" spans="1:25" s="162" customFormat="1" x14ac:dyDescent="0.25">
      <c r="J46" s="144"/>
    </row>
    <row r="47" spans="1:25" s="162" customFormat="1" x14ac:dyDescent="0.25">
      <c r="J47" s="144"/>
    </row>
    <row r="48" spans="1:25" s="162" customFormat="1" x14ac:dyDescent="0.25">
      <c r="J48" s="144"/>
      <c r="X48" s="145"/>
    </row>
    <row r="49" spans="3:25" s="162" customFormat="1" x14ac:dyDescent="0.25">
      <c r="J49" s="144"/>
      <c r="X49" s="145"/>
    </row>
    <row r="50" spans="3:25" s="162" customFormat="1" x14ac:dyDescent="0.25">
      <c r="J50" s="144"/>
      <c r="X50" s="145"/>
    </row>
    <row r="51" spans="3:25" s="162" customFormat="1" x14ac:dyDescent="0.25">
      <c r="J51" s="144"/>
      <c r="X51" s="145"/>
    </row>
    <row r="52" spans="3:25" s="162" customFormat="1" x14ac:dyDescent="0.25">
      <c r="J52" s="144"/>
      <c r="X52" s="145"/>
    </row>
    <row r="53" spans="3:25" s="162" customFormat="1" x14ac:dyDescent="0.25">
      <c r="J53" s="144"/>
      <c r="X53" s="145"/>
    </row>
    <row r="54" spans="3:25" s="162" customFormat="1" x14ac:dyDescent="0.25">
      <c r="C54" s="145"/>
      <c r="E54" s="145"/>
      <c r="F54" s="145"/>
      <c r="G54" s="145"/>
      <c r="H54" s="145"/>
      <c r="I54" s="145"/>
      <c r="J54" s="161"/>
      <c r="K54" s="145"/>
      <c r="L54" s="145"/>
      <c r="M54" s="145"/>
      <c r="N54" s="145"/>
      <c r="O54" s="145"/>
      <c r="T54" s="145"/>
      <c r="U54" s="145"/>
      <c r="W54" s="145"/>
      <c r="X54" s="145"/>
      <c r="Y54" s="145"/>
    </row>
    <row r="55" spans="3:25" s="162" customFormat="1" x14ac:dyDescent="0.25">
      <c r="C55" s="145"/>
      <c r="E55" s="145"/>
      <c r="F55" s="145"/>
      <c r="G55" s="145"/>
      <c r="H55" s="145"/>
      <c r="I55" s="145"/>
      <c r="J55" s="161"/>
      <c r="K55" s="145"/>
      <c r="L55" s="145"/>
      <c r="M55" s="145"/>
      <c r="N55" s="145"/>
      <c r="O55" s="145"/>
      <c r="T55" s="145"/>
      <c r="U55" s="145"/>
      <c r="W55" s="145"/>
      <c r="X55" s="145"/>
      <c r="Y55" s="145"/>
    </row>
    <row r="56" spans="3:25" s="162" customFormat="1" x14ac:dyDescent="0.25">
      <c r="C56" s="145"/>
      <c r="E56" s="145"/>
      <c r="F56" s="145"/>
      <c r="G56" s="145"/>
      <c r="H56" s="145"/>
      <c r="I56" s="145"/>
      <c r="J56" s="161"/>
      <c r="K56" s="145"/>
      <c r="L56" s="145"/>
      <c r="M56" s="145"/>
      <c r="N56" s="145"/>
      <c r="O56" s="145"/>
      <c r="T56" s="145"/>
      <c r="U56" s="145"/>
      <c r="W56" s="145"/>
      <c r="X56" s="145"/>
      <c r="Y56" s="145"/>
    </row>
    <row r="57" spans="3:25" s="162" customFormat="1" x14ac:dyDescent="0.25">
      <c r="J57" s="144"/>
      <c r="X57" s="145"/>
      <c r="Y57" s="145"/>
    </row>
    <row r="58" spans="3:25" s="162" customFormat="1" x14ac:dyDescent="0.25">
      <c r="J58" s="144"/>
      <c r="X58" s="145"/>
      <c r="Y58" s="145"/>
    </row>
    <row r="59" spans="3:25" s="162" customFormat="1" x14ac:dyDescent="0.25">
      <c r="J59" s="144"/>
    </row>
    <row r="60" spans="3:25" s="162" customFormat="1" x14ac:dyDescent="0.25">
      <c r="J60" s="144"/>
    </row>
    <row r="61" spans="3:25" s="162" customFormat="1" x14ac:dyDescent="0.25">
      <c r="J61" s="144"/>
    </row>
    <row r="62" spans="3:25" s="162" customFormat="1" x14ac:dyDescent="0.25">
      <c r="J62" s="144"/>
    </row>
    <row r="63" spans="3:25" s="162" customFormat="1" x14ac:dyDescent="0.25">
      <c r="J63" s="144"/>
    </row>
    <row r="64" spans="3:25" s="162" customFormat="1" x14ac:dyDescent="0.25">
      <c r="J64" s="144"/>
    </row>
    <row r="65" spans="10:24" s="162" customFormat="1" x14ac:dyDescent="0.25">
      <c r="J65" s="144"/>
    </row>
    <row r="66" spans="10:24" s="162" customFormat="1" x14ac:dyDescent="0.25">
      <c r="J66" s="144"/>
    </row>
    <row r="67" spans="10:24" s="162" customFormat="1" x14ac:dyDescent="0.25">
      <c r="J67" s="144"/>
    </row>
    <row r="68" spans="10:24" s="162" customFormat="1" x14ac:dyDescent="0.25">
      <c r="J68" s="144"/>
    </row>
    <row r="69" spans="10:24" s="162" customFormat="1" x14ac:dyDescent="0.25">
      <c r="J69" s="144"/>
    </row>
    <row r="70" spans="10:24" s="162" customFormat="1" x14ac:dyDescent="0.25">
      <c r="J70" s="144"/>
    </row>
    <row r="71" spans="10:24" s="162" customFormat="1" x14ac:dyDescent="0.25">
      <c r="J71" s="144"/>
    </row>
    <row r="72" spans="10:24" s="162" customFormat="1" x14ac:dyDescent="0.25">
      <c r="J72" s="144"/>
    </row>
    <row r="73" spans="10:24" s="162" customFormat="1" x14ac:dyDescent="0.25">
      <c r="J73" s="144"/>
    </row>
    <row r="74" spans="10:24" s="162" customFormat="1" x14ac:dyDescent="0.25">
      <c r="J74" s="144"/>
    </row>
    <row r="75" spans="10:24" s="162" customFormat="1" x14ac:dyDescent="0.25">
      <c r="J75" s="144"/>
      <c r="X75" s="145"/>
    </row>
    <row r="77" spans="10:24" s="162" customFormat="1" x14ac:dyDescent="0.25">
      <c r="J77" s="144"/>
    </row>
    <row r="78" spans="10:24" s="162" customFormat="1" x14ac:dyDescent="0.25">
      <c r="J78" s="144"/>
    </row>
    <row r="79" spans="10:24" s="162" customFormat="1" x14ac:dyDescent="0.25">
      <c r="J79" s="144"/>
    </row>
    <row r="80" spans="10:24" s="162" customFormat="1" x14ac:dyDescent="0.25">
      <c r="J80" s="144"/>
    </row>
    <row r="81" spans="9:25" x14ac:dyDescent="0.25">
      <c r="T81" s="162"/>
      <c r="U81" s="162"/>
      <c r="V81" s="162"/>
      <c r="W81" s="162"/>
      <c r="X81" s="162"/>
      <c r="Y81" s="162"/>
    </row>
    <row r="82" spans="9:25" s="162" customFormat="1" x14ac:dyDescent="0.25">
      <c r="I82" s="144"/>
      <c r="T82" s="1"/>
      <c r="U82" s="1"/>
      <c r="V82" s="1"/>
      <c r="W82" s="1"/>
    </row>
    <row r="83" spans="9:25" s="162" customFormat="1" x14ac:dyDescent="0.25">
      <c r="I83" s="144"/>
    </row>
    <row r="84" spans="9:25" s="162" customFormat="1" x14ac:dyDescent="0.25">
      <c r="I84" s="144"/>
    </row>
    <row r="85" spans="9:25" s="162" customFormat="1" x14ac:dyDescent="0.25">
      <c r="I85" s="144"/>
    </row>
    <row r="86" spans="9:25" x14ac:dyDescent="0.25">
      <c r="T86" s="162"/>
      <c r="U86" s="162"/>
      <c r="V86" s="162"/>
      <c r="W86" s="162"/>
      <c r="X86" s="162"/>
      <c r="Y86" s="162"/>
    </row>
    <row r="87" spans="9:25" s="162" customFormat="1" x14ac:dyDescent="0.25">
      <c r="I87" s="144"/>
      <c r="T87" s="1"/>
      <c r="U87" s="1"/>
      <c r="V87" s="1"/>
      <c r="W87" s="1"/>
    </row>
    <row r="88" spans="9:25" s="162" customFormat="1" x14ac:dyDescent="0.25">
      <c r="I88" s="144"/>
    </row>
    <row r="89" spans="9:25" s="162" customFormat="1" x14ac:dyDescent="0.25">
      <c r="I89" s="144"/>
    </row>
    <row r="90" spans="9:25" s="162" customFormat="1" x14ac:dyDescent="0.25">
      <c r="I90" s="144"/>
    </row>
    <row r="91" spans="9:25" s="162" customFormat="1" x14ac:dyDescent="0.25">
      <c r="I91" s="144"/>
    </row>
    <row r="92" spans="9:25" s="162" customFormat="1" x14ac:dyDescent="0.25">
      <c r="I92" s="144"/>
    </row>
    <row r="93" spans="9:25" s="162" customFormat="1" x14ac:dyDescent="0.25">
      <c r="I93" s="144"/>
    </row>
    <row r="94" spans="9:25" s="162" customFormat="1" x14ac:dyDescent="0.25">
      <c r="I94" s="144"/>
    </row>
    <row r="95" spans="9:25" s="162" customFormat="1" x14ac:dyDescent="0.25">
      <c r="I95" s="144"/>
    </row>
    <row r="96" spans="9:25" s="162" customFormat="1" x14ac:dyDescent="0.25">
      <c r="I96" s="144"/>
      <c r="X96" s="1"/>
      <c r="Y96" s="1"/>
    </row>
    <row r="97" spans="9:25" s="162" customFormat="1" x14ac:dyDescent="0.25">
      <c r="I97" s="144"/>
    </row>
    <row r="98" spans="9:25" s="162" customFormat="1" x14ac:dyDescent="0.25">
      <c r="I98" s="144"/>
    </row>
    <row r="99" spans="9:25" s="162" customFormat="1" x14ac:dyDescent="0.25">
      <c r="I99" s="144"/>
    </row>
    <row r="100" spans="9:25" s="162" customFormat="1" x14ac:dyDescent="0.25">
      <c r="I100" s="144"/>
    </row>
    <row r="101" spans="9:25" s="162" customFormat="1" x14ac:dyDescent="0.25">
      <c r="I101" s="144"/>
      <c r="X101" s="1"/>
      <c r="Y101" s="1"/>
    </row>
    <row r="102" spans="9:25" s="162" customFormat="1" x14ac:dyDescent="0.25">
      <c r="I102" s="144"/>
    </row>
    <row r="103" spans="9:25" s="162" customFormat="1" x14ac:dyDescent="0.25">
      <c r="I103" s="144"/>
    </row>
    <row r="104" spans="9:25" s="162" customFormat="1" x14ac:dyDescent="0.25">
      <c r="I104" s="144"/>
    </row>
    <row r="105" spans="9:25" s="162" customFormat="1" x14ac:dyDescent="0.25">
      <c r="I105" s="144"/>
    </row>
    <row r="106" spans="9:25" s="162" customFormat="1" x14ac:dyDescent="0.25">
      <c r="I106" s="144"/>
    </row>
    <row r="107" spans="9:25" s="162" customFormat="1" x14ac:dyDescent="0.25">
      <c r="I107" s="144"/>
    </row>
    <row r="108" spans="9:25" s="162" customFormat="1" x14ac:dyDescent="0.25">
      <c r="I108" s="144"/>
    </row>
    <row r="109" spans="9:25" s="162" customFormat="1" x14ac:dyDescent="0.25">
      <c r="I109" s="144"/>
    </row>
    <row r="110" spans="9:25" s="162" customFormat="1" x14ac:dyDescent="0.25">
      <c r="I110" s="144"/>
    </row>
    <row r="111" spans="9:25" s="162" customFormat="1" x14ac:dyDescent="0.25">
      <c r="I111" s="144"/>
    </row>
    <row r="112" spans="9:25" s="162" customFormat="1" x14ac:dyDescent="0.25">
      <c r="I112" s="144"/>
    </row>
    <row r="113" spans="20:25" x14ac:dyDescent="0.25">
      <c r="T113" s="162"/>
      <c r="U113" s="162"/>
      <c r="V113" s="162"/>
      <c r="W113" s="162"/>
      <c r="X113" s="162"/>
      <c r="Y113" s="162"/>
    </row>
    <row r="114" spans="20:25" x14ac:dyDescent="0.25">
      <c r="T114" s="162"/>
      <c r="U114" s="162"/>
      <c r="V114" s="162"/>
      <c r="W114" s="162"/>
      <c r="X114" s="162"/>
      <c r="Y114" s="162"/>
    </row>
    <row r="115" spans="20:25" x14ac:dyDescent="0.25">
      <c r="X115" s="162"/>
      <c r="Y115" s="162"/>
    </row>
    <row r="116" spans="20:25" x14ac:dyDescent="0.25">
      <c r="X116" s="162"/>
      <c r="Y116" s="162"/>
    </row>
    <row r="117" spans="20:25" x14ac:dyDescent="0.25">
      <c r="X117" s="162"/>
      <c r="Y117" s="162"/>
    </row>
    <row r="118" spans="20:25" x14ac:dyDescent="0.25">
      <c r="X118" s="162"/>
      <c r="Y118" s="162"/>
    </row>
    <row r="119" spans="20:25" x14ac:dyDescent="0.25">
      <c r="X119" s="162"/>
      <c r="Y119" s="162"/>
    </row>
    <row r="120" spans="20:25" x14ac:dyDescent="0.25">
      <c r="X120" s="162"/>
      <c r="Y120" s="162"/>
    </row>
    <row r="121" spans="20:25" x14ac:dyDescent="0.25">
      <c r="X121" s="162"/>
      <c r="Y121" s="162"/>
    </row>
    <row r="122" spans="20:25" x14ac:dyDescent="0.25">
      <c r="X122" s="162"/>
      <c r="Y122" s="162"/>
    </row>
    <row r="123" spans="20:25" x14ac:dyDescent="0.25">
      <c r="X123" s="162"/>
      <c r="Y123" s="162"/>
    </row>
    <row r="124" spans="20:25" x14ac:dyDescent="0.25">
      <c r="X124" s="162"/>
      <c r="Y124" s="162"/>
    </row>
    <row r="125" spans="20:25" x14ac:dyDescent="0.25">
      <c r="X125" s="162"/>
      <c r="Y125" s="162"/>
    </row>
    <row r="126" spans="20:25" x14ac:dyDescent="0.25">
      <c r="X126" s="162"/>
      <c r="Y126" s="162"/>
    </row>
    <row r="127" spans="20:25" x14ac:dyDescent="0.25">
      <c r="X127" s="162"/>
      <c r="Y127" s="162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  <colBreaks count="1" manualBreakCount="1">
    <brk id="12" max="3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:O103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8.54296875" style="13" customWidth="1"/>
    <col min="2" max="2" width="16.453125" style="13" customWidth="1"/>
    <col min="3" max="3" width="13.453125" style="13" bestFit="1" customWidth="1"/>
    <col min="4" max="4" width="16.7265625" style="13" customWidth="1"/>
    <col min="5" max="5" width="13.7265625" style="13" customWidth="1"/>
    <col min="6" max="7" width="15.1796875" style="13" customWidth="1"/>
    <col min="8" max="8" width="12.453125" style="13" customWidth="1"/>
    <col min="9" max="9" width="15" style="13" customWidth="1"/>
    <col min="10" max="10" width="14.7265625" style="13" customWidth="1"/>
    <col min="11" max="11" width="13.1796875" style="13" customWidth="1"/>
    <col min="12" max="16384" width="9.1796875" style="13"/>
  </cols>
  <sheetData>
    <row r="1" spans="1:15" x14ac:dyDescent="0.25">
      <c r="A1" s="259"/>
      <c r="B1" s="259"/>
      <c r="C1" s="259"/>
      <c r="D1" s="259"/>
      <c r="E1" s="259" t="s">
        <v>140</v>
      </c>
      <c r="F1" s="259"/>
      <c r="G1" s="259"/>
      <c r="H1" s="259"/>
      <c r="I1" s="259"/>
      <c r="J1" s="259"/>
    </row>
    <row r="2" spans="1:15" x14ac:dyDescent="0.25">
      <c r="B2" s="17"/>
    </row>
    <row r="3" spans="1:15" s="25" customFormat="1" x14ac:dyDescent="0.25">
      <c r="A3" s="246"/>
      <c r="B3" s="246"/>
      <c r="C3" s="246"/>
      <c r="D3" s="246"/>
      <c r="E3" s="246" t="s">
        <v>254</v>
      </c>
      <c r="F3" s="246"/>
      <c r="G3" s="246"/>
      <c r="H3" s="246"/>
      <c r="I3" s="246"/>
      <c r="J3" s="246"/>
    </row>
    <row r="4" spans="1:15" ht="13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5" ht="13" thickTop="1" x14ac:dyDescent="0.25">
      <c r="A5" s="246"/>
      <c r="B5" s="246"/>
      <c r="C5" s="246"/>
      <c r="D5" s="246"/>
      <c r="E5" s="246"/>
      <c r="F5" s="246"/>
      <c r="G5" s="280"/>
      <c r="H5" s="280"/>
      <c r="I5" s="280" t="s">
        <v>88</v>
      </c>
      <c r="J5" s="280"/>
      <c r="K5" s="246"/>
    </row>
    <row r="6" spans="1:15" ht="12.75" customHeight="1" x14ac:dyDescent="0.25">
      <c r="A6" s="19" t="s">
        <v>37</v>
      </c>
      <c r="B6" s="20" t="s">
        <v>167</v>
      </c>
      <c r="C6" s="20" t="s">
        <v>0</v>
      </c>
      <c r="D6" s="246"/>
      <c r="E6" s="20" t="s">
        <v>5</v>
      </c>
      <c r="F6" s="246"/>
      <c r="H6" s="281"/>
      <c r="I6" s="281"/>
      <c r="J6" s="281" t="s">
        <v>277</v>
      </c>
      <c r="K6" s="246"/>
    </row>
    <row r="7" spans="1:15" ht="12.75" customHeight="1" x14ac:dyDescent="0.25">
      <c r="A7" s="19" t="s">
        <v>38</v>
      </c>
      <c r="B7" s="20" t="s">
        <v>94</v>
      </c>
      <c r="C7" s="246" t="s">
        <v>165</v>
      </c>
      <c r="D7" s="20" t="s">
        <v>3</v>
      </c>
      <c r="E7" s="246" t="s">
        <v>1</v>
      </c>
      <c r="F7" s="246" t="s">
        <v>7</v>
      </c>
      <c r="G7" s="246"/>
      <c r="H7" s="282" t="s">
        <v>86</v>
      </c>
      <c r="I7" s="240" t="s">
        <v>274</v>
      </c>
      <c r="J7" s="282" t="s">
        <v>278</v>
      </c>
      <c r="K7" s="246"/>
    </row>
    <row r="8" spans="1:15" ht="13" thickBot="1" x14ac:dyDescent="0.3">
      <c r="A8" s="21" t="s">
        <v>39</v>
      </c>
      <c r="B8" s="22" t="s">
        <v>95</v>
      </c>
      <c r="C8" s="140" t="s">
        <v>166</v>
      </c>
      <c r="D8" s="140" t="s">
        <v>164</v>
      </c>
      <c r="E8" s="23" t="s">
        <v>6</v>
      </c>
      <c r="F8" s="23" t="s">
        <v>8</v>
      </c>
      <c r="G8" s="140" t="s">
        <v>93</v>
      </c>
      <c r="H8" s="283" t="s">
        <v>276</v>
      </c>
      <c r="I8" s="283" t="s">
        <v>275</v>
      </c>
      <c r="J8" s="283" t="s">
        <v>279</v>
      </c>
      <c r="K8" s="23" t="s">
        <v>10</v>
      </c>
    </row>
    <row r="9" spans="1:15" s="74" customFormat="1" x14ac:dyDescent="0.25">
      <c r="A9" s="8" t="s">
        <v>13</v>
      </c>
      <c r="B9" s="12">
        <f t="shared" ref="B9:J9" si="0">SUM(B11:B38)</f>
        <v>1558334971.1900001</v>
      </c>
      <c r="C9" s="12">
        <f t="shared" si="0"/>
        <v>8828379.8000000007</v>
      </c>
      <c r="D9" s="12">
        <f t="shared" si="0"/>
        <v>1028902393.2800001</v>
      </c>
      <c r="E9" s="12">
        <f t="shared" si="0"/>
        <v>5849305.8999999994</v>
      </c>
      <c r="F9" s="12">
        <f t="shared" si="0"/>
        <v>364250019.26999998</v>
      </c>
      <c r="G9" s="12">
        <f t="shared" si="0"/>
        <v>148468131.94</v>
      </c>
      <c r="H9" s="12">
        <f t="shared" si="0"/>
        <v>1680353.7</v>
      </c>
      <c r="I9" s="12">
        <f>SUM(I11:I38)</f>
        <v>121884313.17</v>
      </c>
      <c r="J9" s="12">
        <f t="shared" si="0"/>
        <v>24903465.069999997</v>
      </c>
      <c r="K9" s="12">
        <f t="shared" ref="K9" si="1">SUM(K11:K38)</f>
        <v>2036741</v>
      </c>
    </row>
    <row r="10" spans="1:15" x14ac:dyDescent="0.25">
      <c r="A10" s="19"/>
      <c r="B10" s="99"/>
      <c r="C10" s="1"/>
      <c r="D10" s="99"/>
      <c r="E10" s="99"/>
      <c r="F10" s="99"/>
      <c r="G10" s="99"/>
      <c r="H10" s="99"/>
      <c r="I10" s="110"/>
      <c r="J10" s="110"/>
      <c r="K10" s="99"/>
      <c r="M10" s="1"/>
      <c r="N10" s="1"/>
      <c r="O10" s="1"/>
    </row>
    <row r="11" spans="1:15" x14ac:dyDescent="0.25">
      <c r="A11" s="19" t="s">
        <v>14</v>
      </c>
      <c r="B11" s="24">
        <f>SUM(C11:G11)+K11</f>
        <v>1725367.0799999998</v>
      </c>
      <c r="C11" s="24">
        <v>0</v>
      </c>
      <c r="D11" s="24">
        <v>0</v>
      </c>
      <c r="E11" s="33">
        <v>0</v>
      </c>
      <c r="F11" s="24">
        <v>1715642.0999999999</v>
      </c>
      <c r="G11" s="24">
        <f>SUM(H11:J11)</f>
        <v>9724.98</v>
      </c>
      <c r="H11" s="33">
        <v>0</v>
      </c>
      <c r="I11" s="33">
        <v>0</v>
      </c>
      <c r="J11" s="33">
        <v>9724.98</v>
      </c>
      <c r="K11" s="24">
        <v>0</v>
      </c>
      <c r="M11" s="1"/>
      <c r="N11" s="1"/>
      <c r="O11" s="1"/>
    </row>
    <row r="12" spans="1:15" x14ac:dyDescent="0.25">
      <c r="A12" s="19" t="s">
        <v>15</v>
      </c>
      <c r="B12" s="24">
        <f t="shared" ref="B12:B38" si="2">SUM(C12:G12)+K12</f>
        <v>182877509</v>
      </c>
      <c r="C12" s="24">
        <v>0</v>
      </c>
      <c r="D12" s="24">
        <v>175473538</v>
      </c>
      <c r="E12" s="33">
        <v>1776952</v>
      </c>
      <c r="F12" s="24">
        <v>0</v>
      </c>
      <c r="G12" s="24">
        <f>SUM(H12:J12)</f>
        <v>5627019</v>
      </c>
      <c r="H12" s="33">
        <v>0</v>
      </c>
      <c r="I12" s="33">
        <v>5627019</v>
      </c>
      <c r="J12" s="33">
        <v>0</v>
      </c>
      <c r="K12" s="24">
        <v>0</v>
      </c>
      <c r="M12" s="1"/>
      <c r="N12" s="1"/>
      <c r="O12" s="1"/>
    </row>
    <row r="13" spans="1:15" x14ac:dyDescent="0.25">
      <c r="A13" s="25" t="s">
        <v>16</v>
      </c>
      <c r="B13" s="24">
        <f t="shared" si="2"/>
        <v>300633914.75</v>
      </c>
      <c r="C13" s="24">
        <v>0</v>
      </c>
      <c r="D13" s="24">
        <v>47610621.979999997</v>
      </c>
      <c r="E13" s="33">
        <v>2274803.75</v>
      </c>
      <c r="F13" s="24">
        <v>250640826.52000001</v>
      </c>
      <c r="G13" s="24">
        <f>SUM(H13:J13)</f>
        <v>107662.5</v>
      </c>
      <c r="H13" s="33">
        <v>0</v>
      </c>
      <c r="I13" s="33">
        <v>0</v>
      </c>
      <c r="J13" s="33">
        <v>107662.5</v>
      </c>
      <c r="K13" s="24">
        <v>0</v>
      </c>
      <c r="M13" s="1"/>
      <c r="N13" s="1"/>
      <c r="O13" s="1"/>
    </row>
    <row r="14" spans="1:15" x14ac:dyDescent="0.25">
      <c r="A14" s="25" t="s">
        <v>17</v>
      </c>
      <c r="B14" s="24">
        <f t="shared" si="2"/>
        <v>129179981</v>
      </c>
      <c r="C14" s="24">
        <v>0</v>
      </c>
      <c r="D14" s="24">
        <v>124278973</v>
      </c>
      <c r="E14" s="33">
        <v>0</v>
      </c>
      <c r="F14" s="24">
        <v>0</v>
      </c>
      <c r="G14" s="24">
        <f>SUM(H14:J14)</f>
        <v>4901008</v>
      </c>
      <c r="H14" s="33">
        <v>0</v>
      </c>
      <c r="I14" s="33">
        <v>3317770</v>
      </c>
      <c r="J14" s="33">
        <v>1583238</v>
      </c>
      <c r="K14" s="24">
        <v>0</v>
      </c>
      <c r="M14" s="1"/>
      <c r="N14" s="1"/>
      <c r="O14" s="1"/>
    </row>
    <row r="15" spans="1:15" x14ac:dyDescent="0.25">
      <c r="A15" s="25" t="s">
        <v>18</v>
      </c>
      <c r="B15" s="24">
        <f t="shared" si="2"/>
        <v>14226892.26</v>
      </c>
      <c r="C15" s="24">
        <v>0</v>
      </c>
      <c r="D15" s="24">
        <v>0</v>
      </c>
      <c r="E15" s="33">
        <v>0</v>
      </c>
      <c r="F15" s="24">
        <v>0</v>
      </c>
      <c r="G15" s="24">
        <f>SUM(H15:J15)</f>
        <v>14226892.26</v>
      </c>
      <c r="H15" s="33">
        <v>0</v>
      </c>
      <c r="I15" s="33">
        <v>14226892.26</v>
      </c>
      <c r="J15" s="33">
        <v>0</v>
      </c>
      <c r="K15" s="24">
        <v>0</v>
      </c>
      <c r="M15" s="1"/>
      <c r="N15" s="1"/>
      <c r="O15" s="1"/>
    </row>
    <row r="16" spans="1:15" x14ac:dyDescent="0.25">
      <c r="A16" s="25"/>
      <c r="B16" s="24"/>
      <c r="C16" s="24"/>
      <c r="D16" s="24"/>
      <c r="E16" s="33"/>
      <c r="F16" s="24"/>
      <c r="G16" s="97"/>
      <c r="H16" s="33"/>
      <c r="I16" s="33"/>
      <c r="J16" s="33"/>
      <c r="K16" s="24"/>
      <c r="M16" s="1"/>
      <c r="N16" s="1"/>
      <c r="O16" s="1"/>
    </row>
    <row r="17" spans="1:15" x14ac:dyDescent="0.25">
      <c r="A17" s="25" t="s">
        <v>19</v>
      </c>
      <c r="B17" s="24">
        <f t="shared" si="2"/>
        <v>52626951.5</v>
      </c>
      <c r="C17" s="24">
        <v>0</v>
      </c>
      <c r="D17" s="24">
        <v>51269564</v>
      </c>
      <c r="E17" s="33">
        <v>0</v>
      </c>
      <c r="F17" s="24">
        <v>0</v>
      </c>
      <c r="G17" s="24">
        <f>SUM(H17:J17)</f>
        <v>1357387.5</v>
      </c>
      <c r="H17" s="33">
        <v>1283775</v>
      </c>
      <c r="I17" s="33">
        <v>73612.5</v>
      </c>
      <c r="J17" s="33">
        <v>0</v>
      </c>
      <c r="K17" s="24">
        <v>0</v>
      </c>
      <c r="M17" s="1"/>
      <c r="N17" s="1"/>
      <c r="O17" s="1"/>
    </row>
    <row r="18" spans="1:15" x14ac:dyDescent="0.25">
      <c r="A18" s="25" t="s">
        <v>20</v>
      </c>
      <c r="B18" s="24">
        <f t="shared" si="2"/>
        <v>13121398.939999999</v>
      </c>
      <c r="C18" s="24">
        <v>0</v>
      </c>
      <c r="D18" s="24">
        <v>12358339.32</v>
      </c>
      <c r="E18" s="33">
        <v>182286.51</v>
      </c>
      <c r="F18" s="24">
        <v>103641.99</v>
      </c>
      <c r="G18" s="24">
        <f>SUM(H18:J18)</f>
        <v>477131.12</v>
      </c>
      <c r="H18" s="33">
        <v>0</v>
      </c>
      <c r="I18" s="33">
        <v>0</v>
      </c>
      <c r="J18" s="33">
        <v>477131.12</v>
      </c>
      <c r="K18" s="24">
        <v>0</v>
      </c>
      <c r="M18" s="1"/>
      <c r="N18" s="1"/>
      <c r="O18" s="1"/>
    </row>
    <row r="19" spans="1:15" x14ac:dyDescent="0.25">
      <c r="A19" s="25" t="s">
        <v>21</v>
      </c>
      <c r="B19" s="24">
        <f t="shared" si="2"/>
        <v>10147718.810000001</v>
      </c>
      <c r="C19" s="24">
        <v>0</v>
      </c>
      <c r="D19" s="24">
        <v>8529927.6400000006</v>
      </c>
      <c r="E19" s="33">
        <v>82894.100000000006</v>
      </c>
      <c r="F19" s="24">
        <v>0</v>
      </c>
      <c r="G19" s="24">
        <f>SUM(H19:J19)</f>
        <v>1534897.07</v>
      </c>
      <c r="H19" s="33">
        <v>0</v>
      </c>
      <c r="I19" s="33">
        <v>1534897.07</v>
      </c>
      <c r="J19" s="33">
        <v>0</v>
      </c>
      <c r="K19" s="24">
        <v>0</v>
      </c>
      <c r="M19" s="1"/>
      <c r="N19" s="1"/>
      <c r="O19" s="1"/>
    </row>
    <row r="20" spans="1:15" x14ac:dyDescent="0.25">
      <c r="A20" s="25" t="s">
        <v>22</v>
      </c>
      <c r="B20" s="24">
        <f t="shared" si="2"/>
        <v>45877771.890000001</v>
      </c>
      <c r="C20" s="24">
        <v>0</v>
      </c>
      <c r="D20" s="24">
        <v>43801634.059999995</v>
      </c>
      <c r="E20" s="33">
        <v>548249.38</v>
      </c>
      <c r="F20" s="24">
        <v>0</v>
      </c>
      <c r="G20" s="24">
        <f>SUM(H20:J20)</f>
        <v>1527888.4500000002</v>
      </c>
      <c r="H20" s="33">
        <v>388470.7</v>
      </c>
      <c r="I20" s="33">
        <v>287306.08</v>
      </c>
      <c r="J20" s="33">
        <v>852111.67</v>
      </c>
      <c r="K20" s="24">
        <v>0</v>
      </c>
      <c r="M20" s="1"/>
      <c r="N20" s="1"/>
      <c r="O20" s="1"/>
    </row>
    <row r="21" spans="1:15" x14ac:dyDescent="0.25">
      <c r="A21" s="25" t="s">
        <v>23</v>
      </c>
      <c r="B21" s="24">
        <f t="shared" si="2"/>
        <v>5425596</v>
      </c>
      <c r="C21" s="24">
        <v>0</v>
      </c>
      <c r="D21" s="24">
        <v>5425596</v>
      </c>
      <c r="E21" s="33">
        <v>0</v>
      </c>
      <c r="F21" s="24">
        <v>0</v>
      </c>
      <c r="G21" s="24">
        <f>SUM(H21:J21)</f>
        <v>0</v>
      </c>
      <c r="H21" s="33">
        <v>0</v>
      </c>
      <c r="I21" s="33">
        <v>0</v>
      </c>
      <c r="J21" s="33">
        <v>0</v>
      </c>
      <c r="K21" s="24">
        <v>0</v>
      </c>
      <c r="M21" s="1"/>
      <c r="N21" s="1"/>
      <c r="O21" s="1"/>
    </row>
    <row r="22" spans="1:15" x14ac:dyDescent="0.25">
      <c r="A22" s="25"/>
      <c r="B22" s="24"/>
      <c r="C22" s="24"/>
      <c r="D22" s="24"/>
      <c r="E22" s="33"/>
      <c r="F22" s="24"/>
      <c r="G22" s="97"/>
      <c r="H22" s="33"/>
      <c r="I22" s="33"/>
      <c r="J22" s="33"/>
      <c r="K22" s="24"/>
      <c r="M22" s="1"/>
      <c r="N22" s="1"/>
      <c r="O22" s="1"/>
    </row>
    <row r="23" spans="1:15" x14ac:dyDescent="0.25">
      <c r="A23" s="25" t="s">
        <v>24</v>
      </c>
      <c r="B23" s="24">
        <f t="shared" si="2"/>
        <v>84268229</v>
      </c>
      <c r="C23" s="24">
        <v>9245</v>
      </c>
      <c r="D23" s="24">
        <v>83036998</v>
      </c>
      <c r="E23" s="33">
        <v>0</v>
      </c>
      <c r="F23" s="24">
        <v>0</v>
      </c>
      <c r="G23" s="24">
        <f>SUM(H23:J23)</f>
        <v>1221986</v>
      </c>
      <c r="H23" s="33">
        <v>0</v>
      </c>
      <c r="I23" s="33">
        <v>220546</v>
      </c>
      <c r="J23" s="33">
        <v>1001440</v>
      </c>
      <c r="K23" s="24">
        <v>0</v>
      </c>
      <c r="M23" s="1"/>
      <c r="N23" s="1"/>
      <c r="O23" s="1"/>
    </row>
    <row r="24" spans="1:15" x14ac:dyDescent="0.25">
      <c r="A24" s="25" t="s">
        <v>25</v>
      </c>
      <c r="B24" s="24">
        <f t="shared" si="2"/>
        <v>1992252.76</v>
      </c>
      <c r="C24" s="24">
        <v>0</v>
      </c>
      <c r="D24" s="24">
        <v>1882810.57</v>
      </c>
      <c r="E24" s="33">
        <v>34395.43</v>
      </c>
      <c r="F24" s="24">
        <v>0</v>
      </c>
      <c r="G24" s="24">
        <f>SUM(H24:J24)</f>
        <v>75046.759999999995</v>
      </c>
      <c r="H24" s="33">
        <v>0</v>
      </c>
      <c r="I24" s="33">
        <v>0</v>
      </c>
      <c r="J24" s="33">
        <v>75046.759999999995</v>
      </c>
      <c r="K24" s="24">
        <v>0</v>
      </c>
      <c r="M24" s="1"/>
      <c r="N24" s="1"/>
      <c r="O24" s="1"/>
    </row>
    <row r="25" spans="1:15" x14ac:dyDescent="0.25">
      <c r="A25" s="25" t="s">
        <v>26</v>
      </c>
      <c r="B25" s="24">
        <f t="shared" si="2"/>
        <v>55278633.060000002</v>
      </c>
      <c r="C25" s="24">
        <v>44533.88</v>
      </c>
      <c r="D25" s="24">
        <v>52845537.509999998</v>
      </c>
      <c r="E25" s="33">
        <v>394381.84</v>
      </c>
      <c r="F25" s="24">
        <v>0</v>
      </c>
      <c r="G25" s="24">
        <f>SUM(H25:J25)</f>
        <v>1994179.83</v>
      </c>
      <c r="H25" s="33">
        <v>0</v>
      </c>
      <c r="I25" s="33">
        <v>0</v>
      </c>
      <c r="J25" s="33">
        <v>1994179.83</v>
      </c>
      <c r="K25" s="24">
        <v>0</v>
      </c>
      <c r="M25" s="1"/>
      <c r="N25" s="1"/>
      <c r="O25" s="1"/>
    </row>
    <row r="26" spans="1:15" x14ac:dyDescent="0.25">
      <c r="A26" s="25" t="s">
        <v>27</v>
      </c>
      <c r="B26" s="24">
        <f t="shared" si="2"/>
        <v>42254446</v>
      </c>
      <c r="C26" s="24">
        <v>0</v>
      </c>
      <c r="D26" s="24">
        <v>42254446</v>
      </c>
      <c r="E26" s="33">
        <v>0</v>
      </c>
      <c r="F26" s="24">
        <v>0</v>
      </c>
      <c r="G26" s="24">
        <f>SUM(H26:J26)</f>
        <v>0</v>
      </c>
      <c r="H26" s="33">
        <v>0</v>
      </c>
      <c r="I26" s="33">
        <v>0</v>
      </c>
      <c r="J26" s="33">
        <v>0</v>
      </c>
      <c r="K26" s="24">
        <v>0</v>
      </c>
      <c r="M26" s="1"/>
      <c r="N26" s="1"/>
      <c r="O26" s="1"/>
    </row>
    <row r="27" spans="1:15" x14ac:dyDescent="0.25">
      <c r="A27" s="25" t="s">
        <v>28</v>
      </c>
      <c r="B27" s="24">
        <f t="shared" si="2"/>
        <v>3276160</v>
      </c>
      <c r="C27" s="24">
        <v>0</v>
      </c>
      <c r="D27" s="24">
        <v>0</v>
      </c>
      <c r="E27" s="33">
        <v>0</v>
      </c>
      <c r="F27" s="24">
        <v>0</v>
      </c>
      <c r="G27" s="24">
        <f>SUM(H27:J27)</f>
        <v>3276160</v>
      </c>
      <c r="H27" s="33">
        <v>0</v>
      </c>
      <c r="I27" s="33">
        <v>3276160</v>
      </c>
      <c r="J27" s="33">
        <v>0</v>
      </c>
      <c r="K27" s="24">
        <v>0</v>
      </c>
      <c r="M27" s="1"/>
      <c r="N27" s="1"/>
      <c r="O27" s="1"/>
    </row>
    <row r="28" spans="1:15" x14ac:dyDescent="0.25">
      <c r="A28" s="25"/>
      <c r="B28" s="24"/>
      <c r="C28" s="24"/>
      <c r="D28" s="24"/>
      <c r="E28" s="33"/>
      <c r="F28" s="24"/>
      <c r="G28" s="97"/>
      <c r="H28" s="33"/>
      <c r="I28" s="33"/>
      <c r="J28" s="33"/>
      <c r="K28" s="24"/>
      <c r="M28" s="1"/>
      <c r="N28" s="1"/>
      <c r="O28" s="1"/>
    </row>
    <row r="29" spans="1:15" x14ac:dyDescent="0.25">
      <c r="A29" s="25" t="s">
        <v>145</v>
      </c>
      <c r="B29" s="24">
        <f t="shared" si="2"/>
        <v>371724756</v>
      </c>
      <c r="C29" s="24">
        <v>8711305</v>
      </c>
      <c r="D29" s="24">
        <v>233482555</v>
      </c>
      <c r="E29" s="33">
        <v>0</v>
      </c>
      <c r="F29" s="24">
        <v>97807201</v>
      </c>
      <c r="G29" s="24">
        <f>SUM(H29:J29)</f>
        <v>31723695</v>
      </c>
      <c r="H29" s="33">
        <v>0</v>
      </c>
      <c r="I29" s="33">
        <v>31666710</v>
      </c>
      <c r="J29" s="33">
        <v>56985</v>
      </c>
      <c r="K29" s="24">
        <v>0</v>
      </c>
      <c r="M29" s="1"/>
      <c r="N29" s="1"/>
      <c r="O29" s="1"/>
    </row>
    <row r="30" spans="1:15" x14ac:dyDescent="0.25">
      <c r="A30" s="25" t="s">
        <v>29</v>
      </c>
      <c r="B30" s="24">
        <f t="shared" si="2"/>
        <v>109998045.98999998</v>
      </c>
      <c r="C30" s="24">
        <v>0</v>
      </c>
      <c r="D30" s="24">
        <v>84085317.979999989</v>
      </c>
      <c r="E30" s="33">
        <v>0</v>
      </c>
      <c r="F30" s="24">
        <v>13435107.83</v>
      </c>
      <c r="G30" s="24">
        <f>SUM(H30:J30)</f>
        <v>10440879.18</v>
      </c>
      <c r="H30" s="33">
        <v>0</v>
      </c>
      <c r="I30" s="33">
        <v>10139606.310000001</v>
      </c>
      <c r="J30" s="33">
        <v>301272.87</v>
      </c>
      <c r="K30" s="24">
        <v>2036741</v>
      </c>
      <c r="M30" s="1"/>
      <c r="N30" s="1"/>
      <c r="O30" s="1"/>
    </row>
    <row r="31" spans="1:15" x14ac:dyDescent="0.25">
      <c r="A31" s="25" t="s">
        <v>30</v>
      </c>
      <c r="B31" s="24">
        <f t="shared" si="2"/>
        <v>6072547.9199999999</v>
      </c>
      <c r="C31" s="24">
        <v>0</v>
      </c>
      <c r="D31" s="24">
        <v>3589691.55</v>
      </c>
      <c r="E31" s="33">
        <v>336454.99</v>
      </c>
      <c r="F31" s="24">
        <v>0</v>
      </c>
      <c r="G31" s="24">
        <f>SUM(H31:J31)</f>
        <v>2146401.38</v>
      </c>
      <c r="H31" s="33">
        <v>0</v>
      </c>
      <c r="I31" s="33">
        <v>0</v>
      </c>
      <c r="J31" s="33">
        <v>2146401.38</v>
      </c>
      <c r="K31" s="24">
        <v>0</v>
      </c>
      <c r="M31" s="1"/>
      <c r="N31" s="1"/>
      <c r="O31" s="1"/>
    </row>
    <row r="32" spans="1:15" x14ac:dyDescent="0.25">
      <c r="A32" s="26" t="s">
        <v>31</v>
      </c>
      <c r="B32" s="24">
        <f t="shared" si="2"/>
        <v>17329774.290000003</v>
      </c>
      <c r="C32" s="24">
        <v>0</v>
      </c>
      <c r="D32" s="24">
        <v>0</v>
      </c>
      <c r="E32" s="33">
        <v>4626.1000000000004</v>
      </c>
      <c r="F32" s="24">
        <v>500000</v>
      </c>
      <c r="G32" s="24">
        <f>SUM(H32:J32)</f>
        <v>16825148.190000001</v>
      </c>
      <c r="H32" s="33">
        <v>8108</v>
      </c>
      <c r="I32" s="33">
        <v>1631903.97</v>
      </c>
      <c r="J32" s="33">
        <v>15185136.220000001</v>
      </c>
      <c r="K32" s="24">
        <v>0</v>
      </c>
      <c r="M32" s="1"/>
      <c r="N32" s="1"/>
      <c r="O32" s="1"/>
    </row>
    <row r="33" spans="1:15" x14ac:dyDescent="0.25">
      <c r="A33" s="25" t="s">
        <v>32</v>
      </c>
      <c r="B33" s="24">
        <f t="shared" si="2"/>
        <v>8174813.79</v>
      </c>
      <c r="C33" s="24">
        <v>0</v>
      </c>
      <c r="D33" s="24">
        <v>0</v>
      </c>
      <c r="E33" s="33">
        <v>0</v>
      </c>
      <c r="F33" s="24">
        <v>0</v>
      </c>
      <c r="G33" s="24">
        <f>SUM(H33:J33)</f>
        <v>8174813.79</v>
      </c>
      <c r="H33" s="33">
        <v>0</v>
      </c>
      <c r="I33" s="33">
        <v>8174813.79</v>
      </c>
      <c r="J33" s="33">
        <v>0</v>
      </c>
      <c r="K33" s="24">
        <v>0</v>
      </c>
      <c r="M33" s="1"/>
      <c r="N33" s="1"/>
      <c r="O33" s="1"/>
    </row>
    <row r="34" spans="1:15" x14ac:dyDescent="0.25">
      <c r="A34" s="25"/>
      <c r="B34" s="24"/>
      <c r="C34" s="24"/>
      <c r="D34" s="24"/>
      <c r="E34" s="33"/>
      <c r="F34" s="24"/>
      <c r="G34" s="97"/>
      <c r="H34" s="33"/>
      <c r="I34" s="33"/>
      <c r="J34" s="33"/>
      <c r="K34" s="24"/>
      <c r="M34" s="1"/>
      <c r="N34" s="1"/>
      <c r="O34" s="1"/>
    </row>
    <row r="35" spans="1:15" x14ac:dyDescent="0.25">
      <c r="A35" s="25" t="s">
        <v>33</v>
      </c>
      <c r="B35" s="24">
        <f t="shared" si="2"/>
        <v>27312776.349999998</v>
      </c>
      <c r="C35" s="24">
        <v>0</v>
      </c>
      <c r="D35" s="24">
        <v>26199641.609999999</v>
      </c>
      <c r="E35" s="33">
        <v>0</v>
      </c>
      <c r="F35" s="24">
        <v>0</v>
      </c>
      <c r="G35" s="24">
        <f>SUM(H35:J35)</f>
        <v>1113134.74</v>
      </c>
      <c r="H35" s="33">
        <v>0</v>
      </c>
      <c r="I35" s="33">
        <v>0</v>
      </c>
      <c r="J35" s="33">
        <v>1113134.74</v>
      </c>
      <c r="K35" s="24">
        <v>0</v>
      </c>
      <c r="M35" s="1"/>
      <c r="N35" s="1"/>
      <c r="O35" s="1"/>
    </row>
    <row r="36" spans="1:15" x14ac:dyDescent="0.25">
      <c r="A36" s="25" t="s">
        <v>34</v>
      </c>
      <c r="B36" s="24">
        <f t="shared" si="2"/>
        <v>30510239.470000003</v>
      </c>
      <c r="C36" s="24">
        <v>0</v>
      </c>
      <c r="D36" s="24">
        <v>30219983.82</v>
      </c>
      <c r="E36" s="33">
        <v>122565.98</v>
      </c>
      <c r="F36" s="24">
        <v>40882.5</v>
      </c>
      <c r="G36" s="24">
        <f>SUM(H36:J36)</f>
        <v>126807.17</v>
      </c>
      <c r="H36" s="33">
        <v>0</v>
      </c>
      <c r="I36" s="33">
        <v>126807.17</v>
      </c>
      <c r="J36" s="33">
        <v>0</v>
      </c>
      <c r="K36" s="24">
        <v>0</v>
      </c>
      <c r="M36" s="1"/>
      <c r="N36" s="1"/>
      <c r="O36" s="1"/>
    </row>
    <row r="37" spans="1:15" x14ac:dyDescent="0.25">
      <c r="A37" s="25" t="s">
        <v>35</v>
      </c>
      <c r="B37" s="24">
        <f t="shared" si="2"/>
        <v>12826677.629999999</v>
      </c>
      <c r="C37" s="24">
        <v>0</v>
      </c>
      <c r="D37" s="24">
        <v>877898.91</v>
      </c>
      <c r="E37" s="33">
        <v>80805.440000000002</v>
      </c>
      <c r="F37" s="24">
        <v>0</v>
      </c>
      <c r="G37" s="24">
        <f>SUM(H37:J37)</f>
        <v>11867973.279999999</v>
      </c>
      <c r="H37" s="33">
        <v>0</v>
      </c>
      <c r="I37" s="33">
        <v>11867973.279999999</v>
      </c>
      <c r="J37" s="33">
        <v>0</v>
      </c>
      <c r="K37" s="24">
        <v>0</v>
      </c>
      <c r="M37" s="1"/>
      <c r="N37" s="1"/>
      <c r="O37" s="1"/>
    </row>
    <row r="38" spans="1:15" x14ac:dyDescent="0.25">
      <c r="A38" s="27" t="s">
        <v>36</v>
      </c>
      <c r="B38" s="28">
        <f t="shared" si="2"/>
        <v>31472517.699999999</v>
      </c>
      <c r="C38" s="28">
        <v>63295.92</v>
      </c>
      <c r="D38" s="28">
        <v>1679318.33</v>
      </c>
      <c r="E38" s="28">
        <v>10890.38</v>
      </c>
      <c r="F38" s="28">
        <v>6717.33</v>
      </c>
      <c r="G38" s="28">
        <f>SUM(H38:J38)</f>
        <v>29712295.739999998</v>
      </c>
      <c r="H38" s="28">
        <v>0</v>
      </c>
      <c r="I38" s="28">
        <v>29712295.739999998</v>
      </c>
      <c r="J38" s="28">
        <v>0</v>
      </c>
      <c r="K38" s="28">
        <v>0</v>
      </c>
      <c r="M38" s="1"/>
      <c r="N38" s="1"/>
      <c r="O38" s="1"/>
    </row>
    <row r="40" spans="1:15" s="144" customFormat="1" x14ac:dyDescent="0.25"/>
    <row r="41" spans="1:15" s="144" customFormat="1" x14ac:dyDescent="0.25"/>
    <row r="42" spans="1:15" s="144" customFormat="1" x14ac:dyDescent="0.25"/>
    <row r="43" spans="1:15" s="144" customFormat="1" x14ac:dyDescent="0.25"/>
    <row r="44" spans="1:15" s="144" customFormat="1" x14ac:dyDescent="0.25"/>
    <row r="45" spans="1:15" s="144" customFormat="1" x14ac:dyDescent="0.25"/>
    <row r="46" spans="1:15" s="144" customFormat="1" x14ac:dyDescent="0.25"/>
    <row r="47" spans="1:15" s="144" customFormat="1" x14ac:dyDescent="0.25"/>
    <row r="48" spans="1:15" s="144" customFormat="1" x14ac:dyDescent="0.25"/>
    <row r="49" s="144" customFormat="1" x14ac:dyDescent="0.25"/>
    <row r="50" s="144" customFormat="1" x14ac:dyDescent="0.25"/>
    <row r="51" s="144" customFormat="1" x14ac:dyDescent="0.25"/>
    <row r="52" s="144" customFormat="1" x14ac:dyDescent="0.25"/>
    <row r="53" s="144" customFormat="1" x14ac:dyDescent="0.25"/>
    <row r="54" s="144" customFormat="1" x14ac:dyDescent="0.25"/>
    <row r="55" s="144" customFormat="1" x14ac:dyDescent="0.25"/>
    <row r="56" s="144" customFormat="1" x14ac:dyDescent="0.25"/>
    <row r="57" s="144" customFormat="1" x14ac:dyDescent="0.25"/>
    <row r="58" s="144" customFormat="1" x14ac:dyDescent="0.25"/>
    <row r="59" s="144" customFormat="1" x14ac:dyDescent="0.25"/>
    <row r="60" s="144" customFormat="1" x14ac:dyDescent="0.25"/>
    <row r="61" s="144" customFormat="1" x14ac:dyDescent="0.25"/>
    <row r="62" s="144" customFormat="1" x14ac:dyDescent="0.25"/>
    <row r="63" s="144" customFormat="1" x14ac:dyDescent="0.25"/>
    <row r="64" s="144" customFormat="1" x14ac:dyDescent="0.25"/>
    <row r="65" spans="8:10" s="144" customFormat="1" x14ac:dyDescent="0.25"/>
    <row r="66" spans="8:10" s="144" customFormat="1" x14ac:dyDescent="0.25"/>
    <row r="67" spans="8:10" s="144" customFormat="1" x14ac:dyDescent="0.25"/>
    <row r="68" spans="8:10" s="144" customFormat="1" x14ac:dyDescent="0.25"/>
    <row r="69" spans="8:10" s="144" customFormat="1" x14ac:dyDescent="0.25"/>
    <row r="70" spans="8:10" s="144" customFormat="1" x14ac:dyDescent="0.25"/>
    <row r="71" spans="8:10" s="144" customFormat="1" x14ac:dyDescent="0.25"/>
    <row r="72" spans="8:10" s="144" customFormat="1" x14ac:dyDescent="0.25"/>
    <row r="73" spans="8:10" s="144" customFormat="1" x14ac:dyDescent="0.25"/>
    <row r="75" spans="8:10" s="144" customFormat="1" x14ac:dyDescent="0.25"/>
    <row r="76" spans="8:10" s="144" customFormat="1" x14ac:dyDescent="0.25"/>
    <row r="77" spans="8:10" s="144" customFormat="1" x14ac:dyDescent="0.25"/>
    <row r="78" spans="8:10" s="144" customFormat="1" x14ac:dyDescent="0.25"/>
    <row r="79" spans="8:10" x14ac:dyDescent="0.25">
      <c r="H79" s="144"/>
      <c r="I79" s="144"/>
      <c r="J79" s="144"/>
    </row>
    <row r="80" spans="8:10" s="144" customFormat="1" x14ac:dyDescent="0.25">
      <c r="H80" s="13"/>
      <c r="I80" s="13"/>
      <c r="J80" s="13"/>
    </row>
    <row r="81" spans="7:10" s="144" customFormat="1" x14ac:dyDescent="0.25"/>
    <row r="82" spans="7:10" s="144" customFormat="1" x14ac:dyDescent="0.25"/>
    <row r="83" spans="7:10" s="144" customFormat="1" x14ac:dyDescent="0.25"/>
    <row r="84" spans="7:10" x14ac:dyDescent="0.25">
      <c r="G84" s="144"/>
      <c r="H84" s="144"/>
      <c r="I84" s="144"/>
      <c r="J84" s="144"/>
    </row>
    <row r="85" spans="7:10" s="144" customFormat="1" x14ac:dyDescent="0.25"/>
    <row r="86" spans="7:10" s="144" customFormat="1" x14ac:dyDescent="0.25"/>
    <row r="87" spans="7:10" s="144" customFormat="1" x14ac:dyDescent="0.25">
      <c r="G87" s="13"/>
    </row>
    <row r="88" spans="7:10" s="144" customFormat="1" x14ac:dyDescent="0.25">
      <c r="H88" s="13"/>
      <c r="I88" s="13"/>
      <c r="J88" s="13"/>
    </row>
    <row r="89" spans="7:10" s="144" customFormat="1" x14ac:dyDescent="0.25"/>
    <row r="90" spans="7:10" s="144" customFormat="1" x14ac:dyDescent="0.25"/>
    <row r="91" spans="7:10" s="144" customFormat="1" x14ac:dyDescent="0.25"/>
    <row r="92" spans="7:10" s="144" customFormat="1" x14ac:dyDescent="0.25"/>
    <row r="93" spans="7:10" s="144" customFormat="1" x14ac:dyDescent="0.25"/>
    <row r="94" spans="7:10" s="144" customFormat="1" x14ac:dyDescent="0.25"/>
    <row r="95" spans="7:10" s="144" customFormat="1" x14ac:dyDescent="0.25"/>
    <row r="96" spans="7:10" s="144" customFormat="1" x14ac:dyDescent="0.25"/>
    <row r="97" spans="7:10" x14ac:dyDescent="0.25">
      <c r="G97" s="144"/>
      <c r="H97" s="144"/>
      <c r="I97" s="144"/>
      <c r="J97" s="144"/>
    </row>
    <row r="98" spans="7:10" x14ac:dyDescent="0.25">
      <c r="G98" s="144"/>
      <c r="H98" s="144"/>
      <c r="I98" s="144"/>
      <c r="J98" s="144"/>
    </row>
    <row r="99" spans="7:10" x14ac:dyDescent="0.25">
      <c r="G99" s="144"/>
      <c r="H99" s="144"/>
      <c r="I99" s="144"/>
      <c r="J99" s="144"/>
    </row>
    <row r="100" spans="7:10" x14ac:dyDescent="0.25">
      <c r="G100" s="144"/>
      <c r="H100" s="144"/>
      <c r="I100" s="144"/>
      <c r="J100" s="144"/>
    </row>
    <row r="101" spans="7:10" x14ac:dyDescent="0.25">
      <c r="G101" s="144"/>
      <c r="H101" s="144"/>
      <c r="I101" s="144"/>
      <c r="J101" s="144"/>
    </row>
    <row r="102" spans="7:10" x14ac:dyDescent="0.25">
      <c r="G102" s="144"/>
      <c r="H102" s="144"/>
      <c r="I102" s="144"/>
      <c r="J102" s="144"/>
    </row>
    <row r="103" spans="7:10" x14ac:dyDescent="0.25">
      <c r="H103" s="144"/>
      <c r="I103" s="144"/>
      <c r="J103" s="144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M122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4.453125" style="1" customWidth="1"/>
    <col min="2" max="2" width="14.54296875" style="1" customWidth="1"/>
    <col min="3" max="3" width="15.1796875" style="1" customWidth="1"/>
    <col min="4" max="4" width="14.54296875" style="1" customWidth="1"/>
    <col min="5" max="5" width="14.1796875" style="1" customWidth="1"/>
    <col min="6" max="6" width="11.26953125" style="1" bestFit="1" customWidth="1"/>
    <col min="7" max="7" width="7.1796875" style="1" bestFit="1" customWidth="1"/>
    <col min="8" max="8" width="16.26953125" style="1" customWidth="1"/>
    <col min="9" max="9" width="14.81640625" style="1" customWidth="1"/>
    <col min="10" max="10" width="10.26953125" style="1" customWidth="1"/>
    <col min="11" max="11" width="12.453125" style="1" customWidth="1"/>
    <col min="12" max="12" width="9.1796875" style="1"/>
    <col min="13" max="13" width="13.54296875" style="1" customWidth="1"/>
    <col min="14" max="14" width="11" style="1" bestFit="1" customWidth="1"/>
    <col min="15" max="16384" width="9.1796875" style="1"/>
  </cols>
  <sheetData>
    <row r="1" spans="1:13" x14ac:dyDescent="0.25">
      <c r="A1" s="231"/>
      <c r="B1" s="231"/>
      <c r="C1" s="231"/>
      <c r="D1" s="231"/>
      <c r="E1" s="231"/>
      <c r="F1" s="231" t="s">
        <v>142</v>
      </c>
      <c r="G1" s="231"/>
      <c r="H1" s="231"/>
      <c r="I1" s="231"/>
      <c r="J1" s="231"/>
      <c r="K1" s="231"/>
    </row>
    <row r="3" spans="1:13" s="2" customFormat="1" x14ac:dyDescent="0.25">
      <c r="A3" s="244"/>
      <c r="B3" s="244"/>
      <c r="C3" s="244"/>
      <c r="D3" s="244"/>
      <c r="E3" s="244"/>
      <c r="F3" s="244" t="s">
        <v>255</v>
      </c>
      <c r="G3" s="244"/>
      <c r="H3" s="244"/>
      <c r="I3" s="244"/>
      <c r="J3" s="244"/>
      <c r="K3" s="244"/>
    </row>
    <row r="4" spans="1:13" ht="13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13" thickTop="1" x14ac:dyDescent="0.25">
      <c r="A5" s="244"/>
      <c r="B5" s="244"/>
      <c r="C5" s="244"/>
      <c r="D5" s="244"/>
      <c r="E5" s="244"/>
      <c r="F5" s="244"/>
      <c r="G5" s="244"/>
      <c r="H5" s="244"/>
      <c r="I5" s="244"/>
      <c r="J5" s="244" t="s">
        <v>103</v>
      </c>
      <c r="K5" s="244"/>
    </row>
    <row r="6" spans="1:13" x14ac:dyDescent="0.25">
      <c r="A6" s="4" t="s">
        <v>37</v>
      </c>
      <c r="B6" s="244" t="s">
        <v>11</v>
      </c>
      <c r="C6" s="244"/>
      <c r="D6" s="235"/>
      <c r="E6" s="235"/>
      <c r="F6" s="235" t="s">
        <v>98</v>
      </c>
      <c r="G6" s="235"/>
      <c r="H6" s="235"/>
      <c r="I6" s="235"/>
      <c r="J6" s="235"/>
      <c r="K6" s="235"/>
    </row>
    <row r="7" spans="1:13" x14ac:dyDescent="0.25">
      <c r="A7" s="4" t="s">
        <v>38</v>
      </c>
      <c r="B7" s="244" t="s">
        <v>96</v>
      </c>
      <c r="C7" s="49" t="s">
        <v>54</v>
      </c>
      <c r="D7" s="244" t="s">
        <v>11</v>
      </c>
      <c r="E7" s="244" t="s">
        <v>99</v>
      </c>
      <c r="F7" s="244" t="s">
        <v>196</v>
      </c>
      <c r="G7" s="244" t="s">
        <v>102</v>
      </c>
      <c r="H7" s="244" t="s">
        <v>11</v>
      </c>
      <c r="I7" s="244" t="s">
        <v>99</v>
      </c>
      <c r="J7" s="244" t="s">
        <v>196</v>
      </c>
      <c r="K7" s="284" t="s">
        <v>102</v>
      </c>
    </row>
    <row r="8" spans="1:13" ht="13" thickBot="1" x14ac:dyDescent="0.3">
      <c r="A8" s="7" t="s">
        <v>39</v>
      </c>
      <c r="B8" s="243" t="s">
        <v>97</v>
      </c>
      <c r="C8" s="50" t="s">
        <v>8</v>
      </c>
      <c r="D8" s="243" t="s">
        <v>98</v>
      </c>
      <c r="E8" s="243" t="s">
        <v>100</v>
      </c>
      <c r="F8" s="243" t="s">
        <v>197</v>
      </c>
      <c r="G8" s="243" t="s">
        <v>101</v>
      </c>
      <c r="H8" s="243" t="s">
        <v>103</v>
      </c>
      <c r="I8" s="243" t="s">
        <v>100</v>
      </c>
      <c r="J8" s="243" t="s">
        <v>197</v>
      </c>
      <c r="K8" s="243" t="s">
        <v>101</v>
      </c>
    </row>
    <row r="9" spans="1:13" s="12" customFormat="1" x14ac:dyDescent="0.25">
      <c r="A9" s="11" t="s">
        <v>13</v>
      </c>
      <c r="B9" s="211">
        <f>SUM(B11:B38)</f>
        <v>811314467.81000006</v>
      </c>
      <c r="C9" s="211">
        <f>SUM(C11:C38)</f>
        <v>134532125</v>
      </c>
      <c r="D9" s="211">
        <f>SUM(D11:D38)</f>
        <v>484718716.20000005</v>
      </c>
      <c r="E9" s="211">
        <f>SUM(E11:E38)</f>
        <v>484718716.20000005</v>
      </c>
      <c r="F9" s="211">
        <f t="shared" ref="F9:G9" si="0">SUM(F11:F38)</f>
        <v>0</v>
      </c>
      <c r="G9" s="211">
        <f t="shared" si="0"/>
        <v>0</v>
      </c>
      <c r="H9" s="211">
        <f>SUM(H11:H38)</f>
        <v>192063626.60999998</v>
      </c>
      <c r="I9" s="211">
        <f>SUM(I11:I38)</f>
        <v>192063626.60999998</v>
      </c>
      <c r="J9" s="211">
        <f>SUM(J11:J38)</f>
        <v>0</v>
      </c>
      <c r="K9" s="212">
        <f>SUM(K11:K38)</f>
        <v>0</v>
      </c>
      <c r="M9" s="1"/>
    </row>
    <row r="10" spans="1:13" x14ac:dyDescent="0.25">
      <c r="A10" s="4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3" x14ac:dyDescent="0.25">
      <c r="A11" s="32" t="s">
        <v>14</v>
      </c>
      <c r="B11" s="33">
        <f>+C11+D11+H11</f>
        <v>1501705</v>
      </c>
      <c r="C11" s="33">
        <v>0</v>
      </c>
      <c r="D11" s="33">
        <f>SUM(E11:G11)</f>
        <v>1059307</v>
      </c>
      <c r="E11" s="33">
        <v>1059307</v>
      </c>
      <c r="F11" s="33">
        <v>0</v>
      </c>
      <c r="G11" s="33">
        <v>0</v>
      </c>
      <c r="H11" s="33">
        <f>SUM(I11:K11)</f>
        <v>442398</v>
      </c>
      <c r="I11" s="33">
        <v>442398</v>
      </c>
      <c r="J11" s="33">
        <v>0</v>
      </c>
      <c r="K11" s="33">
        <v>0</v>
      </c>
      <c r="L11" s="24"/>
    </row>
    <row r="12" spans="1:13" x14ac:dyDescent="0.25">
      <c r="A12" s="4" t="s">
        <v>15</v>
      </c>
      <c r="B12" s="33">
        <f t="shared" ref="B12:B38" si="1">+C12+D12+H12</f>
        <v>81615479</v>
      </c>
      <c r="C12" s="201">
        <v>0</v>
      </c>
      <c r="D12" s="33">
        <f t="shared" ref="D12:D38" si="2">SUM(E12:G12)</f>
        <v>48516898</v>
      </c>
      <c r="E12" s="33">
        <v>48516898</v>
      </c>
      <c r="F12" s="201">
        <v>0</v>
      </c>
      <c r="G12" s="201">
        <v>0</v>
      </c>
      <c r="H12" s="33">
        <f>SUM(I12:K12)</f>
        <v>33098581</v>
      </c>
      <c r="I12" s="33">
        <v>33098581</v>
      </c>
      <c r="J12" s="201">
        <v>0</v>
      </c>
      <c r="K12" s="201">
        <v>0</v>
      </c>
    </row>
    <row r="13" spans="1:13" x14ac:dyDescent="0.25">
      <c r="A13" s="2" t="s">
        <v>16</v>
      </c>
      <c r="B13" s="33">
        <f t="shared" si="1"/>
        <v>17886456.850000001</v>
      </c>
      <c r="C13" s="33">
        <v>0</v>
      </c>
      <c r="D13" s="33">
        <f t="shared" si="2"/>
        <v>13789297.85</v>
      </c>
      <c r="E13" s="33">
        <v>13789297.85</v>
      </c>
      <c r="F13" s="33">
        <v>0</v>
      </c>
      <c r="G13" s="33">
        <v>0</v>
      </c>
      <c r="H13" s="33">
        <f>SUM(I13:K13)</f>
        <v>4097159</v>
      </c>
      <c r="I13" s="33">
        <v>4097159</v>
      </c>
      <c r="J13" s="33">
        <v>0</v>
      </c>
      <c r="K13" s="33">
        <v>0</v>
      </c>
    </row>
    <row r="14" spans="1:13" x14ac:dyDescent="0.25">
      <c r="A14" s="2" t="s">
        <v>17</v>
      </c>
      <c r="B14" s="33">
        <f t="shared" si="1"/>
        <v>61587073</v>
      </c>
      <c r="C14" s="33">
        <v>0</v>
      </c>
      <c r="D14" s="33">
        <f t="shared" si="2"/>
        <v>44065000</v>
      </c>
      <c r="E14" s="33">
        <v>44065000</v>
      </c>
      <c r="F14" s="33">
        <v>0</v>
      </c>
      <c r="G14" s="33">
        <v>0</v>
      </c>
      <c r="H14" s="33">
        <f>SUM(I14:K14)</f>
        <v>17522073</v>
      </c>
      <c r="I14" s="33">
        <v>17522073</v>
      </c>
      <c r="J14" s="33">
        <v>0</v>
      </c>
      <c r="K14" s="33">
        <v>0</v>
      </c>
    </row>
    <row r="15" spans="1:13" x14ac:dyDescent="0.25">
      <c r="A15" s="2" t="s">
        <v>18</v>
      </c>
      <c r="B15" s="33">
        <f t="shared" si="1"/>
        <v>7363138.1200000001</v>
      </c>
      <c r="C15" s="33">
        <v>0</v>
      </c>
      <c r="D15" s="33">
        <f t="shared" si="2"/>
        <v>5922674.6200000001</v>
      </c>
      <c r="E15" s="33">
        <v>5922674.6200000001</v>
      </c>
      <c r="F15" s="33">
        <v>0</v>
      </c>
      <c r="G15" s="33">
        <v>0</v>
      </c>
      <c r="H15" s="33">
        <f>SUM(I15:K15)</f>
        <v>1440463.5</v>
      </c>
      <c r="I15" s="33">
        <v>1440463.5</v>
      </c>
      <c r="J15" s="33">
        <v>0</v>
      </c>
      <c r="K15" s="33">
        <v>0</v>
      </c>
    </row>
    <row r="16" spans="1:13" x14ac:dyDescent="0.25">
      <c r="A16" s="2"/>
      <c r="B16" s="33"/>
      <c r="C16" s="95"/>
      <c r="D16" s="33"/>
      <c r="E16" s="33"/>
      <c r="F16" s="95"/>
      <c r="G16" s="95"/>
      <c r="H16" s="33"/>
      <c r="I16" s="33"/>
      <c r="J16" s="95"/>
      <c r="K16" s="95"/>
    </row>
    <row r="17" spans="1:13" x14ac:dyDescent="0.25">
      <c r="A17" s="2" t="s">
        <v>19</v>
      </c>
      <c r="B17" s="33">
        <f t="shared" si="1"/>
        <v>8494863.0199999996</v>
      </c>
      <c r="C17" s="33">
        <v>0</v>
      </c>
      <c r="D17" s="33">
        <f t="shared" si="2"/>
        <v>7931238</v>
      </c>
      <c r="E17" s="33">
        <v>7931238</v>
      </c>
      <c r="F17" s="33">
        <v>0</v>
      </c>
      <c r="G17" s="33">
        <v>0</v>
      </c>
      <c r="H17" s="33">
        <f>SUM(I17:K17)</f>
        <v>563625.02</v>
      </c>
      <c r="I17" s="33">
        <v>563625.02</v>
      </c>
      <c r="J17" s="33">
        <v>0</v>
      </c>
      <c r="K17" s="33">
        <v>0</v>
      </c>
    </row>
    <row r="18" spans="1:13" x14ac:dyDescent="0.25">
      <c r="A18" s="2" t="s">
        <v>20</v>
      </c>
      <c r="B18" s="33">
        <f t="shared" si="1"/>
        <v>9974469.5599999987</v>
      </c>
      <c r="C18" s="33">
        <v>0</v>
      </c>
      <c r="D18" s="33">
        <f t="shared" si="2"/>
        <v>6925570.1399999997</v>
      </c>
      <c r="E18" s="33">
        <v>6925570.1399999997</v>
      </c>
      <c r="F18" s="33">
        <v>0</v>
      </c>
      <c r="G18" s="33">
        <v>0</v>
      </c>
      <c r="H18" s="33">
        <f>SUM(I18:K18)</f>
        <v>3048899.42</v>
      </c>
      <c r="I18" s="33">
        <v>3048899.42</v>
      </c>
      <c r="J18" s="33">
        <v>0</v>
      </c>
      <c r="K18" s="33">
        <v>0</v>
      </c>
    </row>
    <row r="19" spans="1:13" x14ac:dyDescent="0.25">
      <c r="A19" s="2" t="s">
        <v>21</v>
      </c>
      <c r="B19" s="33">
        <f t="shared" si="1"/>
        <v>8284640</v>
      </c>
      <c r="C19" s="33">
        <v>0</v>
      </c>
      <c r="D19" s="33">
        <f t="shared" si="2"/>
        <v>5886669</v>
      </c>
      <c r="E19" s="33">
        <v>5886669</v>
      </c>
      <c r="F19" s="33">
        <v>0</v>
      </c>
      <c r="G19" s="33">
        <v>0</v>
      </c>
      <c r="H19" s="33">
        <f>SUM(I19:K19)</f>
        <v>2397971</v>
      </c>
      <c r="I19" s="33">
        <v>2397971</v>
      </c>
      <c r="J19" s="33">
        <v>0</v>
      </c>
      <c r="K19" s="33">
        <v>0</v>
      </c>
    </row>
    <row r="20" spans="1:13" x14ac:dyDescent="0.25">
      <c r="A20" s="2" t="s">
        <v>22</v>
      </c>
      <c r="B20" s="33">
        <f t="shared" si="1"/>
        <v>15760749</v>
      </c>
      <c r="C20" s="33">
        <v>0</v>
      </c>
      <c r="D20" s="33">
        <f t="shared" si="2"/>
        <v>11133388</v>
      </c>
      <c r="E20" s="33">
        <v>11133388</v>
      </c>
      <c r="F20" s="33">
        <v>0</v>
      </c>
      <c r="G20" s="33">
        <v>0</v>
      </c>
      <c r="H20" s="33">
        <f>SUM(I20:K20)</f>
        <v>4627361</v>
      </c>
      <c r="I20" s="33">
        <v>4627361</v>
      </c>
      <c r="J20" s="33">
        <v>0</v>
      </c>
      <c r="K20" s="33">
        <v>0</v>
      </c>
    </row>
    <row r="21" spans="1:13" x14ac:dyDescent="0.25">
      <c r="A21" s="2" t="s">
        <v>23</v>
      </c>
      <c r="B21" s="33">
        <f t="shared" si="1"/>
        <v>0</v>
      </c>
      <c r="C21" s="33">
        <v>0</v>
      </c>
      <c r="D21" s="33">
        <f t="shared" si="2"/>
        <v>0</v>
      </c>
      <c r="E21" s="33">
        <v>0</v>
      </c>
      <c r="F21" s="33">
        <v>0</v>
      </c>
      <c r="G21" s="33">
        <v>0</v>
      </c>
      <c r="H21" s="33">
        <f>SUM(I21:K21)</f>
        <v>0</v>
      </c>
      <c r="I21" s="33">
        <v>0</v>
      </c>
      <c r="J21" s="33">
        <v>0</v>
      </c>
      <c r="K21" s="33">
        <v>0</v>
      </c>
    </row>
    <row r="22" spans="1:13" x14ac:dyDescent="0.25">
      <c r="A22" s="2"/>
      <c r="B22" s="33"/>
      <c r="C22" s="95"/>
      <c r="D22" s="33"/>
      <c r="E22" s="33"/>
      <c r="F22" s="95"/>
      <c r="G22" s="95"/>
      <c r="H22" s="33"/>
      <c r="I22" s="33"/>
      <c r="J22" s="95"/>
      <c r="K22" s="95"/>
    </row>
    <row r="23" spans="1:13" x14ac:dyDescent="0.25">
      <c r="A23" s="2" t="s">
        <v>24</v>
      </c>
      <c r="B23" s="33">
        <f t="shared" si="1"/>
        <v>88330980</v>
      </c>
      <c r="C23" s="33">
        <v>0</v>
      </c>
      <c r="D23" s="33">
        <f t="shared" si="2"/>
        <v>78012275</v>
      </c>
      <c r="E23" s="33">
        <v>78012275</v>
      </c>
      <c r="F23" s="33">
        <v>0</v>
      </c>
      <c r="G23" s="33">
        <v>0</v>
      </c>
      <c r="H23" s="33">
        <f>SUM(I23:K23)</f>
        <v>10318705</v>
      </c>
      <c r="I23" s="33">
        <v>10318705</v>
      </c>
      <c r="J23" s="33">
        <v>0</v>
      </c>
      <c r="K23" s="33">
        <v>0</v>
      </c>
      <c r="M23" s="24"/>
    </row>
    <row r="24" spans="1:13" x14ac:dyDescent="0.25">
      <c r="A24" s="33" t="s">
        <v>198</v>
      </c>
      <c r="B24" s="33">
        <f t="shared" si="1"/>
        <v>0</v>
      </c>
      <c r="C24" s="33">
        <v>0</v>
      </c>
      <c r="D24" s="33">
        <f t="shared" si="2"/>
        <v>0</v>
      </c>
      <c r="E24" s="33">
        <v>0</v>
      </c>
      <c r="F24" s="33">
        <v>0</v>
      </c>
      <c r="G24" s="33">
        <v>0</v>
      </c>
      <c r="H24" s="33">
        <f>SUM(I24:K24)</f>
        <v>0</v>
      </c>
      <c r="I24" s="33">
        <v>0</v>
      </c>
      <c r="J24" s="33">
        <v>0</v>
      </c>
      <c r="K24" s="33">
        <v>0</v>
      </c>
    </row>
    <row r="25" spans="1:13" x14ac:dyDescent="0.25">
      <c r="A25" s="2" t="s">
        <v>26</v>
      </c>
      <c r="B25" s="33">
        <f t="shared" si="1"/>
        <v>34703126.560000002</v>
      </c>
      <c r="C25" s="33">
        <v>0</v>
      </c>
      <c r="D25" s="33">
        <f t="shared" si="2"/>
        <v>23344856.59</v>
      </c>
      <c r="E25" s="33">
        <v>23344856.59</v>
      </c>
      <c r="F25" s="33">
        <v>0</v>
      </c>
      <c r="G25" s="33">
        <v>0</v>
      </c>
      <c r="H25" s="33">
        <f>SUM(I25:K25)</f>
        <v>11358269.970000001</v>
      </c>
      <c r="I25" s="33">
        <v>11358269.970000001</v>
      </c>
      <c r="J25" s="33">
        <v>0</v>
      </c>
      <c r="K25" s="33">
        <v>0</v>
      </c>
    </row>
    <row r="26" spans="1:13" x14ac:dyDescent="0.25">
      <c r="A26" s="2" t="s">
        <v>27</v>
      </c>
      <c r="B26" s="33">
        <f t="shared" si="1"/>
        <v>46328195</v>
      </c>
      <c r="C26" s="33">
        <v>0</v>
      </c>
      <c r="D26" s="33">
        <f t="shared" si="2"/>
        <v>28049897</v>
      </c>
      <c r="E26" s="33">
        <v>28049897</v>
      </c>
      <c r="F26" s="33">
        <v>0</v>
      </c>
      <c r="G26" s="33">
        <v>0</v>
      </c>
      <c r="H26" s="33">
        <f>SUM(I26:K26)</f>
        <v>18278298</v>
      </c>
      <c r="I26" s="33">
        <v>18278298</v>
      </c>
      <c r="J26" s="33">
        <v>0</v>
      </c>
      <c r="K26" s="33">
        <v>0</v>
      </c>
    </row>
    <row r="27" spans="1:13" x14ac:dyDescent="0.25">
      <c r="A27" s="2" t="s">
        <v>28</v>
      </c>
      <c r="B27" s="298">
        <f t="shared" si="1"/>
        <v>0</v>
      </c>
      <c r="C27" s="298">
        <v>0</v>
      </c>
      <c r="D27" s="298">
        <f t="shared" si="2"/>
        <v>0</v>
      </c>
      <c r="E27" s="298">
        <v>0</v>
      </c>
      <c r="F27" s="298">
        <v>0</v>
      </c>
      <c r="G27" s="298">
        <v>0</v>
      </c>
      <c r="H27" s="298">
        <f>SUM(I27:K27)</f>
        <v>0</v>
      </c>
      <c r="I27" s="298">
        <v>0</v>
      </c>
      <c r="J27" s="298">
        <v>0</v>
      </c>
      <c r="K27" s="298">
        <v>0</v>
      </c>
    </row>
    <row r="28" spans="1:13" x14ac:dyDescent="0.25">
      <c r="A28" s="2"/>
      <c r="B28" s="298"/>
      <c r="C28" s="298"/>
      <c r="D28" s="298"/>
      <c r="E28" s="298"/>
      <c r="F28" s="298"/>
      <c r="G28" s="298"/>
      <c r="H28" s="298"/>
      <c r="I28" s="298"/>
      <c r="J28" s="298"/>
      <c r="K28" s="298"/>
    </row>
    <row r="29" spans="1:13" x14ac:dyDescent="0.25">
      <c r="A29" s="14" t="s">
        <v>145</v>
      </c>
      <c r="B29" s="298">
        <f t="shared" si="1"/>
        <v>286857675</v>
      </c>
      <c r="C29" s="298">
        <v>134532125</v>
      </c>
      <c r="D29" s="298">
        <f t="shared" si="2"/>
        <v>101186937</v>
      </c>
      <c r="E29" s="298">
        <v>101186937</v>
      </c>
      <c r="F29" s="298">
        <v>0</v>
      </c>
      <c r="G29" s="298">
        <v>0</v>
      </c>
      <c r="H29" s="298">
        <f>SUM(I29:K29)</f>
        <v>51138613</v>
      </c>
      <c r="I29" s="298">
        <v>51138613</v>
      </c>
      <c r="J29" s="298">
        <v>0</v>
      </c>
      <c r="K29" s="298">
        <v>0</v>
      </c>
      <c r="M29" s="24"/>
    </row>
    <row r="30" spans="1:13" x14ac:dyDescent="0.25">
      <c r="A30" s="2" t="s">
        <v>29</v>
      </c>
      <c r="B30" s="298">
        <f t="shared" si="1"/>
        <v>111296216</v>
      </c>
      <c r="C30" s="298">
        <v>0</v>
      </c>
      <c r="D30" s="298">
        <f t="shared" si="2"/>
        <v>85441093</v>
      </c>
      <c r="E30" s="298">
        <v>85441093</v>
      </c>
      <c r="F30" s="298">
        <v>0</v>
      </c>
      <c r="G30" s="298">
        <v>0</v>
      </c>
      <c r="H30" s="298">
        <f>SUM(I30:K30)</f>
        <v>25855123</v>
      </c>
      <c r="I30" s="298">
        <v>25855123</v>
      </c>
      <c r="J30" s="298">
        <v>0</v>
      </c>
      <c r="K30" s="298">
        <v>0</v>
      </c>
    </row>
    <row r="31" spans="1:13" x14ac:dyDescent="0.25">
      <c r="A31" s="2" t="s">
        <v>30</v>
      </c>
      <c r="B31" s="298">
        <f t="shared" si="1"/>
        <v>7023277</v>
      </c>
      <c r="C31" s="298">
        <v>0</v>
      </c>
      <c r="D31" s="298">
        <f t="shared" si="2"/>
        <v>5132022</v>
      </c>
      <c r="E31" s="298">
        <v>5132022</v>
      </c>
      <c r="F31" s="298">
        <v>0</v>
      </c>
      <c r="G31" s="298">
        <v>0</v>
      </c>
      <c r="H31" s="298">
        <f>SUM(I31:K31)</f>
        <v>1891255</v>
      </c>
      <c r="I31" s="298">
        <v>1891255</v>
      </c>
      <c r="J31" s="298">
        <v>0</v>
      </c>
      <c r="K31" s="298">
        <v>0</v>
      </c>
    </row>
    <row r="32" spans="1:13" x14ac:dyDescent="0.25">
      <c r="A32" s="2" t="s">
        <v>31</v>
      </c>
      <c r="B32" s="298">
        <f t="shared" si="1"/>
        <v>6024771</v>
      </c>
      <c r="C32" s="298">
        <v>0</v>
      </c>
      <c r="D32" s="298">
        <f t="shared" si="2"/>
        <v>4902025</v>
      </c>
      <c r="E32" s="298">
        <v>4902025</v>
      </c>
      <c r="F32" s="298">
        <v>0</v>
      </c>
      <c r="G32" s="298">
        <v>0</v>
      </c>
      <c r="H32" s="298">
        <f>SUM(I32:K32)</f>
        <v>1122746</v>
      </c>
      <c r="I32" s="298">
        <v>1122746</v>
      </c>
      <c r="J32" s="298">
        <v>0</v>
      </c>
      <c r="K32" s="298">
        <v>0</v>
      </c>
    </row>
    <row r="33" spans="1:11" x14ac:dyDescent="0.25">
      <c r="A33" s="2" t="s">
        <v>32</v>
      </c>
      <c r="B33" s="298">
        <f t="shared" si="1"/>
        <v>0</v>
      </c>
      <c r="C33" s="298">
        <v>0</v>
      </c>
      <c r="D33" s="298">
        <f t="shared" si="2"/>
        <v>0</v>
      </c>
      <c r="E33" s="298">
        <v>0</v>
      </c>
      <c r="F33" s="298">
        <v>0</v>
      </c>
      <c r="G33" s="298">
        <v>0</v>
      </c>
      <c r="H33" s="298">
        <f>SUM(I33:K33)</f>
        <v>0</v>
      </c>
      <c r="I33" s="298">
        <v>0</v>
      </c>
      <c r="J33" s="298">
        <v>0</v>
      </c>
      <c r="K33" s="298">
        <v>0</v>
      </c>
    </row>
    <row r="34" spans="1:11" x14ac:dyDescent="0.25">
      <c r="A34" s="2"/>
      <c r="B34" s="298"/>
      <c r="C34" s="298"/>
      <c r="D34" s="298"/>
      <c r="E34" s="298"/>
      <c r="F34" s="298"/>
      <c r="G34" s="298"/>
      <c r="H34" s="298"/>
      <c r="I34" s="298"/>
      <c r="J34" s="298"/>
      <c r="K34" s="298"/>
    </row>
    <row r="35" spans="1:11" x14ac:dyDescent="0.25">
      <c r="A35" s="2" t="s">
        <v>33</v>
      </c>
      <c r="B35" s="298">
        <f t="shared" si="1"/>
        <v>2633118.7000000002</v>
      </c>
      <c r="C35" s="298">
        <v>0</v>
      </c>
      <c r="D35" s="298">
        <f t="shared" si="2"/>
        <v>2180615</v>
      </c>
      <c r="E35" s="298">
        <v>2180615</v>
      </c>
      <c r="F35" s="298">
        <v>0</v>
      </c>
      <c r="G35" s="298">
        <v>0</v>
      </c>
      <c r="H35" s="298">
        <f>SUM(I35:K35)</f>
        <v>452503.7</v>
      </c>
      <c r="I35" s="298">
        <v>452503.7</v>
      </c>
      <c r="J35" s="298">
        <v>0</v>
      </c>
      <c r="K35" s="298">
        <v>0</v>
      </c>
    </row>
    <row r="36" spans="1:11" x14ac:dyDescent="0.25">
      <c r="A36" s="2" t="s">
        <v>34</v>
      </c>
      <c r="B36" s="298">
        <f t="shared" si="1"/>
        <v>5097285</v>
      </c>
      <c r="C36" s="298">
        <v>0</v>
      </c>
      <c r="D36" s="298">
        <f t="shared" si="2"/>
        <v>3685423</v>
      </c>
      <c r="E36" s="298">
        <v>3685423</v>
      </c>
      <c r="F36" s="298">
        <v>0</v>
      </c>
      <c r="G36" s="298">
        <v>0</v>
      </c>
      <c r="H36" s="298">
        <f>SUM(I36:K36)</f>
        <v>1411862</v>
      </c>
      <c r="I36" s="298">
        <v>1411862</v>
      </c>
      <c r="J36" s="298">
        <v>0</v>
      </c>
      <c r="K36" s="298">
        <v>0</v>
      </c>
    </row>
    <row r="37" spans="1:11" x14ac:dyDescent="0.25">
      <c r="A37" s="2" t="s">
        <v>35</v>
      </c>
      <c r="B37" s="298">
        <f t="shared" si="1"/>
        <v>10551250</v>
      </c>
      <c r="C37" s="298">
        <v>0</v>
      </c>
      <c r="D37" s="298">
        <f t="shared" si="2"/>
        <v>7553530</v>
      </c>
      <c r="E37" s="298">
        <v>7553530</v>
      </c>
      <c r="F37" s="298">
        <v>0</v>
      </c>
      <c r="G37" s="298">
        <v>0</v>
      </c>
      <c r="H37" s="298">
        <f>SUM(I37:K37)</f>
        <v>2997720</v>
      </c>
      <c r="I37" s="298">
        <v>2997720</v>
      </c>
      <c r="J37" s="298">
        <v>0</v>
      </c>
      <c r="K37" s="298">
        <v>0</v>
      </c>
    </row>
    <row r="38" spans="1:11" x14ac:dyDescent="0.25">
      <c r="A38" s="9" t="s">
        <v>36</v>
      </c>
      <c r="B38" s="28">
        <f t="shared" si="1"/>
        <v>0</v>
      </c>
      <c r="C38" s="28">
        <v>0</v>
      </c>
      <c r="D38" s="28">
        <f t="shared" si="2"/>
        <v>0</v>
      </c>
      <c r="E38" s="28">
        <v>0</v>
      </c>
      <c r="F38" s="28">
        <v>0</v>
      </c>
      <c r="G38" s="28">
        <v>0</v>
      </c>
      <c r="H38" s="28">
        <f>SUM(I38:K38)</f>
        <v>0</v>
      </c>
      <c r="I38" s="28">
        <v>0</v>
      </c>
      <c r="J38" s="28">
        <v>0</v>
      </c>
      <c r="K38" s="28">
        <v>0</v>
      </c>
    </row>
    <row r="39" spans="1:11" x14ac:dyDescent="0.25">
      <c r="A39" s="2"/>
    </row>
    <row r="40" spans="1:11" x14ac:dyDescent="0.25">
      <c r="A40" s="24" t="s">
        <v>223</v>
      </c>
    </row>
    <row r="42" spans="1:11" x14ac:dyDescent="0.25">
      <c r="B42" s="162"/>
      <c r="C42" s="162"/>
      <c r="D42" s="162"/>
      <c r="E42" s="162"/>
      <c r="F42" s="162"/>
      <c r="G42" s="162"/>
      <c r="H42" s="162"/>
      <c r="I42" s="162"/>
      <c r="J42" s="162"/>
      <c r="K42" s="162"/>
    </row>
    <row r="43" spans="1:11" x14ac:dyDescent="0.25">
      <c r="B43" s="162"/>
      <c r="D43" s="162"/>
      <c r="E43" s="162"/>
      <c r="F43" s="162"/>
      <c r="G43" s="162"/>
      <c r="H43" s="162"/>
      <c r="I43" s="162"/>
      <c r="J43" s="162"/>
      <c r="K43" s="162"/>
    </row>
    <row r="44" spans="1:11" x14ac:dyDescent="0.25">
      <c r="B44" s="162"/>
      <c r="D44" s="162"/>
      <c r="E44" s="162"/>
      <c r="F44" s="162"/>
      <c r="G44" s="172"/>
      <c r="H44" s="172"/>
      <c r="I44" s="137"/>
      <c r="J44" s="162"/>
      <c r="K44" s="162"/>
    </row>
    <row r="45" spans="1:11" x14ac:dyDescent="0.25">
      <c r="B45" s="162"/>
      <c r="D45" s="162"/>
      <c r="E45" s="162"/>
      <c r="F45" s="162"/>
      <c r="G45" s="137"/>
      <c r="H45" s="137"/>
      <c r="I45" s="152"/>
      <c r="J45" s="162"/>
      <c r="K45" s="162"/>
    </row>
    <row r="46" spans="1:11" x14ac:dyDescent="0.25">
      <c r="B46" s="162"/>
      <c r="D46" s="162"/>
      <c r="E46" s="162"/>
      <c r="F46" s="162"/>
      <c r="G46" s="172"/>
      <c r="H46" s="172"/>
      <c r="I46" s="137"/>
      <c r="J46" s="162"/>
      <c r="K46" s="162"/>
    </row>
    <row r="47" spans="1:11" x14ac:dyDescent="0.25">
      <c r="B47" s="162"/>
      <c r="D47" s="162"/>
      <c r="E47" s="162"/>
      <c r="F47" s="162"/>
      <c r="G47" s="137"/>
      <c r="H47" s="137"/>
      <c r="I47" s="137"/>
      <c r="J47" s="162"/>
      <c r="K47" s="162"/>
    </row>
    <row r="48" spans="1:11" x14ac:dyDescent="0.25">
      <c r="B48" s="162"/>
      <c r="D48" s="162"/>
      <c r="E48" s="162"/>
      <c r="F48" s="162"/>
      <c r="G48" s="137"/>
      <c r="H48" s="137"/>
      <c r="I48" s="137"/>
      <c r="J48" s="162"/>
      <c r="K48" s="162"/>
    </row>
    <row r="49" spans="2:11" x14ac:dyDescent="0.25">
      <c r="B49" s="162"/>
      <c r="D49" s="162"/>
      <c r="E49" s="162"/>
      <c r="F49" s="162"/>
      <c r="G49" s="172"/>
      <c r="H49" s="172"/>
      <c r="I49" s="137"/>
      <c r="J49" s="162"/>
      <c r="K49" s="162"/>
    </row>
    <row r="50" spans="2:11" x14ac:dyDescent="0.25">
      <c r="B50" s="162"/>
      <c r="D50" s="162"/>
      <c r="E50" s="162"/>
      <c r="F50" s="162"/>
      <c r="G50" s="172"/>
      <c r="H50" s="172"/>
      <c r="I50" s="137"/>
      <c r="J50" s="162"/>
      <c r="K50" s="162"/>
    </row>
    <row r="51" spans="2:11" x14ac:dyDescent="0.25">
      <c r="B51" s="162"/>
      <c r="D51" s="162"/>
      <c r="E51" s="162"/>
      <c r="F51" s="162"/>
      <c r="G51" s="172"/>
      <c r="H51" s="172"/>
      <c r="I51" s="137"/>
      <c r="J51" s="162"/>
      <c r="K51" s="162"/>
    </row>
    <row r="52" spans="2:11" x14ac:dyDescent="0.25">
      <c r="B52" s="162"/>
      <c r="D52" s="162"/>
      <c r="E52" s="162"/>
      <c r="F52" s="162"/>
      <c r="G52" s="172"/>
      <c r="H52" s="172"/>
      <c r="I52" s="137"/>
      <c r="J52" s="162"/>
      <c r="K52" s="162"/>
    </row>
    <row r="53" spans="2:11" x14ac:dyDescent="0.25">
      <c r="B53" s="162"/>
      <c r="D53" s="162"/>
      <c r="E53" s="162"/>
      <c r="F53" s="162"/>
      <c r="G53" s="172"/>
      <c r="H53" s="172"/>
      <c r="I53" s="137"/>
      <c r="J53" s="162"/>
      <c r="K53" s="162"/>
    </row>
    <row r="54" spans="2:11" x14ac:dyDescent="0.25">
      <c r="B54" s="162"/>
      <c r="D54" s="162"/>
      <c r="E54" s="162"/>
      <c r="F54" s="162"/>
      <c r="G54" s="172"/>
      <c r="H54" s="172"/>
      <c r="I54" s="137"/>
      <c r="J54" s="162"/>
      <c r="K54" s="162"/>
    </row>
    <row r="55" spans="2:11" x14ac:dyDescent="0.25">
      <c r="B55" s="162"/>
      <c r="D55" s="162"/>
      <c r="E55" s="162"/>
      <c r="F55" s="162"/>
      <c r="G55" s="137"/>
      <c r="H55" s="137"/>
      <c r="I55" s="137"/>
      <c r="J55" s="162"/>
      <c r="K55" s="162"/>
    </row>
    <row r="56" spans="2:11" x14ac:dyDescent="0.25">
      <c r="B56" s="162"/>
      <c r="D56" s="162"/>
      <c r="E56" s="162"/>
      <c r="F56" s="162"/>
      <c r="G56" s="137"/>
      <c r="H56" s="137"/>
      <c r="I56" s="137"/>
      <c r="J56" s="162"/>
      <c r="K56" s="162"/>
    </row>
    <row r="57" spans="2:11" x14ac:dyDescent="0.25">
      <c r="B57" s="162"/>
      <c r="D57" s="162"/>
      <c r="E57" s="162"/>
      <c r="F57" s="162"/>
      <c r="G57" s="137"/>
      <c r="H57" s="137"/>
      <c r="I57" s="137"/>
      <c r="J57" s="162"/>
      <c r="K57" s="162"/>
    </row>
    <row r="58" spans="2:11" x14ac:dyDescent="0.25">
      <c r="B58" s="162"/>
      <c r="D58" s="162"/>
      <c r="E58" s="162"/>
      <c r="F58" s="162"/>
      <c r="G58" s="137"/>
      <c r="H58" s="137"/>
      <c r="I58" s="137"/>
      <c r="J58" s="162"/>
      <c r="K58" s="162"/>
    </row>
    <row r="59" spans="2:11" x14ac:dyDescent="0.25">
      <c r="B59" s="162"/>
      <c r="D59" s="162"/>
      <c r="E59" s="162"/>
      <c r="F59" s="162"/>
      <c r="G59" s="137"/>
      <c r="H59" s="137"/>
      <c r="I59" s="137"/>
      <c r="J59" s="162"/>
      <c r="K59" s="162"/>
    </row>
    <row r="60" spans="2:11" x14ac:dyDescent="0.25">
      <c r="B60" s="162"/>
      <c r="D60" s="162"/>
      <c r="E60" s="162"/>
      <c r="F60" s="162"/>
      <c r="G60" s="137"/>
      <c r="H60" s="137"/>
      <c r="I60" s="137"/>
      <c r="J60" s="162"/>
      <c r="K60" s="162"/>
    </row>
    <row r="61" spans="2:11" x14ac:dyDescent="0.25">
      <c r="B61" s="162"/>
      <c r="D61" s="162"/>
      <c r="E61" s="162"/>
      <c r="F61" s="162"/>
      <c r="G61" s="172"/>
      <c r="H61" s="172"/>
      <c r="I61" s="137"/>
      <c r="J61" s="162"/>
      <c r="K61" s="162"/>
    </row>
    <row r="62" spans="2:11" x14ac:dyDescent="0.25">
      <c r="B62" s="162"/>
      <c r="D62" s="162"/>
      <c r="E62" s="162"/>
      <c r="F62" s="162"/>
      <c r="G62" s="172"/>
      <c r="H62" s="172"/>
      <c r="I62" s="137"/>
      <c r="J62" s="162"/>
      <c r="K62" s="162"/>
    </row>
    <row r="63" spans="2:11" x14ac:dyDescent="0.25">
      <c r="B63" s="162"/>
      <c r="D63" s="162"/>
      <c r="E63" s="162"/>
      <c r="F63" s="162"/>
      <c r="G63" s="172"/>
      <c r="H63" s="172"/>
      <c r="I63" s="137"/>
      <c r="J63" s="162"/>
      <c r="K63" s="162"/>
    </row>
    <row r="64" spans="2:11" x14ac:dyDescent="0.25">
      <c r="B64" s="162"/>
      <c r="D64" s="162"/>
      <c r="E64" s="162"/>
      <c r="F64" s="162"/>
      <c r="G64" s="137"/>
      <c r="H64" s="137"/>
      <c r="I64" s="137"/>
      <c r="J64" s="162"/>
      <c r="K64" s="162"/>
    </row>
    <row r="65" spans="2:11" x14ac:dyDescent="0.25">
      <c r="B65" s="162"/>
      <c r="D65" s="162"/>
      <c r="E65" s="162"/>
      <c r="F65" s="162"/>
      <c r="G65" s="137"/>
      <c r="H65" s="137"/>
      <c r="I65" s="137"/>
      <c r="J65" s="162"/>
      <c r="K65" s="162"/>
    </row>
    <row r="66" spans="2:11" x14ac:dyDescent="0.25">
      <c r="B66" s="162"/>
      <c r="D66" s="162"/>
      <c r="E66" s="162"/>
      <c r="F66" s="162"/>
      <c r="G66" s="137"/>
      <c r="H66" s="137"/>
      <c r="I66" s="137"/>
      <c r="J66" s="162"/>
      <c r="K66" s="162"/>
    </row>
    <row r="67" spans="2:11" x14ac:dyDescent="0.25">
      <c r="B67" s="162"/>
      <c r="D67" s="162"/>
      <c r="E67" s="162"/>
      <c r="F67" s="162"/>
      <c r="G67" s="137"/>
      <c r="H67" s="137"/>
      <c r="I67" s="137"/>
      <c r="J67" s="162"/>
      <c r="K67" s="162"/>
    </row>
    <row r="68" spans="2:11" x14ac:dyDescent="0.25">
      <c r="B68" s="162"/>
      <c r="D68" s="162"/>
      <c r="E68" s="162"/>
      <c r="F68" s="162"/>
      <c r="G68" s="137"/>
      <c r="H68" s="137"/>
      <c r="I68" s="137"/>
      <c r="J68" s="162"/>
      <c r="K68" s="162"/>
    </row>
    <row r="69" spans="2:11" x14ac:dyDescent="0.25">
      <c r="B69" s="162"/>
      <c r="D69" s="162"/>
      <c r="E69" s="162"/>
      <c r="F69" s="162"/>
      <c r="G69" s="137"/>
      <c r="H69" s="137"/>
      <c r="I69" s="152"/>
      <c r="J69" s="162"/>
      <c r="K69" s="162"/>
    </row>
    <row r="71" spans="2:11" x14ac:dyDescent="0.25">
      <c r="B71" s="162"/>
      <c r="C71" s="162"/>
      <c r="D71" s="162"/>
      <c r="E71" s="162"/>
      <c r="F71" s="162"/>
      <c r="G71" s="137"/>
      <c r="H71" s="137"/>
      <c r="I71" s="152"/>
      <c r="J71" s="162"/>
      <c r="K71" s="162"/>
    </row>
    <row r="72" spans="2:11" x14ac:dyDescent="0.25">
      <c r="B72" s="162"/>
      <c r="C72" s="162"/>
      <c r="D72" s="162"/>
      <c r="E72" s="162"/>
      <c r="F72" s="162"/>
      <c r="G72" s="137"/>
      <c r="H72" s="137"/>
      <c r="I72" s="152"/>
      <c r="J72" s="162"/>
      <c r="K72" s="162"/>
    </row>
    <row r="73" spans="2:11" x14ac:dyDescent="0.25">
      <c r="B73" s="162"/>
      <c r="C73" s="162"/>
      <c r="D73" s="162"/>
      <c r="E73" s="162"/>
      <c r="F73" s="162"/>
      <c r="G73" s="137"/>
      <c r="H73" s="137"/>
      <c r="I73" s="137"/>
      <c r="J73" s="162"/>
      <c r="K73" s="162"/>
    </row>
    <row r="74" spans="2:11" x14ac:dyDescent="0.25">
      <c r="B74" s="162"/>
      <c r="C74" s="162"/>
      <c r="D74" s="162"/>
      <c r="E74" s="162"/>
      <c r="F74" s="162"/>
      <c r="G74" s="137"/>
      <c r="H74" s="137"/>
      <c r="I74" s="137"/>
      <c r="J74" s="162"/>
      <c r="K74" s="162"/>
    </row>
    <row r="75" spans="2:11" x14ac:dyDescent="0.25">
      <c r="B75" s="162"/>
      <c r="C75" s="162"/>
      <c r="D75" s="162"/>
      <c r="E75" s="162"/>
      <c r="F75" s="162"/>
      <c r="G75" s="172"/>
      <c r="H75" s="172"/>
      <c r="I75" s="137"/>
      <c r="J75" s="162"/>
      <c r="K75" s="162"/>
    </row>
    <row r="76" spans="2:11" x14ac:dyDescent="0.25">
      <c r="B76" s="162"/>
      <c r="C76" s="162"/>
      <c r="D76" s="162"/>
      <c r="E76" s="162"/>
      <c r="F76" s="162"/>
      <c r="G76" s="172"/>
      <c r="H76" s="172"/>
      <c r="I76" s="137"/>
      <c r="J76" s="162"/>
      <c r="K76" s="162"/>
    </row>
    <row r="77" spans="2:11" x14ac:dyDescent="0.25">
      <c r="B77" s="162"/>
      <c r="C77" s="162"/>
      <c r="D77" s="162"/>
      <c r="E77" s="162"/>
      <c r="F77" s="162"/>
      <c r="G77" s="172"/>
      <c r="H77" s="172"/>
      <c r="I77" s="137"/>
      <c r="J77" s="162"/>
      <c r="K77" s="162"/>
    </row>
    <row r="78" spans="2:11" x14ac:dyDescent="0.25">
      <c r="B78" s="162"/>
      <c r="C78" s="162"/>
      <c r="D78" s="162"/>
      <c r="E78" s="162"/>
      <c r="F78" s="162"/>
      <c r="G78" s="172"/>
      <c r="H78" s="172"/>
      <c r="I78" s="137"/>
      <c r="J78" s="162"/>
      <c r="K78" s="162"/>
    </row>
    <row r="79" spans="2:11" x14ac:dyDescent="0.25">
      <c r="B79" s="162"/>
      <c r="C79" s="162"/>
      <c r="D79" s="162"/>
      <c r="E79" s="162"/>
      <c r="F79" s="162"/>
      <c r="G79" s="172"/>
      <c r="H79" s="172"/>
      <c r="I79" s="137"/>
      <c r="J79" s="162"/>
      <c r="K79" s="162"/>
    </row>
    <row r="80" spans="2:11" x14ac:dyDescent="0.25">
      <c r="B80" s="162"/>
      <c r="C80" s="162"/>
      <c r="D80" s="162"/>
      <c r="E80" s="162"/>
      <c r="F80" s="162"/>
      <c r="G80" s="172"/>
      <c r="H80" s="172"/>
      <c r="I80" s="137"/>
      <c r="J80" s="162"/>
      <c r="K80" s="162"/>
    </row>
    <row r="81" spans="2:11" x14ac:dyDescent="0.25">
      <c r="B81" s="162"/>
      <c r="C81" s="162"/>
      <c r="D81" s="162"/>
      <c r="E81" s="162"/>
      <c r="F81" s="162"/>
      <c r="G81" s="172"/>
      <c r="H81" s="172"/>
      <c r="I81" s="137"/>
      <c r="J81" s="162"/>
      <c r="K81" s="162"/>
    </row>
    <row r="82" spans="2:11" x14ac:dyDescent="0.25">
      <c r="B82" s="162"/>
      <c r="C82" s="162"/>
      <c r="D82" s="162"/>
      <c r="E82" s="162"/>
      <c r="F82" s="162"/>
      <c r="G82" s="172"/>
      <c r="H82" s="172"/>
      <c r="I82" s="137"/>
      <c r="J82" s="162"/>
      <c r="K82" s="162"/>
    </row>
    <row r="84" spans="2:11" x14ac:dyDescent="0.25">
      <c r="B84" s="162"/>
      <c r="C84" s="162"/>
      <c r="D84" s="162"/>
      <c r="E84" s="162"/>
      <c r="F84" s="162"/>
      <c r="G84" s="137"/>
      <c r="H84" s="137"/>
      <c r="I84" s="137"/>
      <c r="J84" s="162"/>
      <c r="K84" s="162"/>
    </row>
    <row r="85" spans="2:11" x14ac:dyDescent="0.25">
      <c r="B85" s="162"/>
      <c r="C85" s="162"/>
      <c r="D85" s="162"/>
      <c r="E85" s="162"/>
      <c r="F85" s="162"/>
      <c r="G85" s="137"/>
      <c r="H85" s="137"/>
      <c r="I85" s="137"/>
      <c r="J85" s="162"/>
      <c r="K85" s="162"/>
    </row>
    <row r="86" spans="2:11" x14ac:dyDescent="0.25">
      <c r="B86" s="162"/>
      <c r="C86" s="162"/>
      <c r="D86" s="162"/>
      <c r="E86" s="162"/>
      <c r="F86" s="162"/>
      <c r="G86" s="137"/>
      <c r="H86" s="137"/>
      <c r="I86" s="137"/>
      <c r="J86" s="162"/>
      <c r="K86" s="162"/>
    </row>
    <row r="87" spans="2:11" x14ac:dyDescent="0.25">
      <c r="B87" s="162"/>
      <c r="C87" s="162"/>
      <c r="D87" s="162"/>
      <c r="E87" s="162"/>
      <c r="F87" s="162"/>
      <c r="G87" s="137"/>
      <c r="H87" s="137"/>
      <c r="I87" s="137"/>
      <c r="J87" s="162"/>
      <c r="K87" s="162"/>
    </row>
    <row r="88" spans="2:11" x14ac:dyDescent="0.25">
      <c r="B88" s="162"/>
      <c r="C88" s="162"/>
      <c r="D88" s="162"/>
      <c r="E88" s="162"/>
      <c r="F88" s="162"/>
      <c r="G88" s="137"/>
      <c r="H88" s="137"/>
      <c r="I88" s="137"/>
      <c r="J88" s="162"/>
      <c r="K88" s="162"/>
    </row>
    <row r="89" spans="2:11" x14ac:dyDescent="0.25">
      <c r="B89" s="162"/>
      <c r="C89" s="162"/>
      <c r="D89" s="162"/>
      <c r="E89" s="162"/>
      <c r="F89" s="162"/>
      <c r="G89" s="137"/>
      <c r="H89" s="137"/>
      <c r="I89" s="137"/>
      <c r="J89" s="162"/>
      <c r="K89" s="162"/>
    </row>
    <row r="90" spans="2:11" x14ac:dyDescent="0.25">
      <c r="B90" s="162"/>
      <c r="C90" s="162"/>
      <c r="D90" s="162"/>
      <c r="F90" s="162"/>
      <c r="G90" s="137"/>
      <c r="H90" s="137"/>
      <c r="J90" s="162"/>
      <c r="K90" s="162"/>
    </row>
    <row r="92" spans="2:11" x14ac:dyDescent="0.25">
      <c r="B92" s="162"/>
      <c r="C92" s="162"/>
      <c r="D92" s="162"/>
      <c r="E92" s="162"/>
      <c r="F92" s="162"/>
      <c r="G92" s="172"/>
      <c r="H92" s="172"/>
      <c r="I92" s="137"/>
      <c r="J92" s="162"/>
      <c r="K92" s="162"/>
    </row>
    <row r="93" spans="2:11" x14ac:dyDescent="0.25">
      <c r="B93" s="162"/>
      <c r="C93" s="162"/>
      <c r="D93" s="162"/>
      <c r="E93" s="162"/>
      <c r="F93" s="162"/>
      <c r="G93" s="172"/>
      <c r="H93" s="172"/>
      <c r="I93" s="137"/>
      <c r="J93" s="162"/>
      <c r="K93" s="162"/>
    </row>
    <row r="94" spans="2:11" x14ac:dyDescent="0.25">
      <c r="B94" s="162"/>
      <c r="C94" s="162"/>
      <c r="D94" s="162"/>
      <c r="E94" s="162"/>
      <c r="F94" s="162"/>
      <c r="G94" s="137"/>
      <c r="H94" s="137"/>
      <c r="I94" s="137"/>
      <c r="J94" s="162"/>
      <c r="K94" s="162"/>
    </row>
    <row r="95" spans="2:11" x14ac:dyDescent="0.25">
      <c r="B95" s="162"/>
      <c r="C95" s="162"/>
      <c r="D95" s="162"/>
      <c r="E95" s="162"/>
      <c r="F95" s="162"/>
      <c r="G95" s="137"/>
      <c r="H95" s="137"/>
      <c r="I95" s="137"/>
      <c r="J95" s="162"/>
      <c r="K95" s="162"/>
    </row>
    <row r="96" spans="2:11" x14ac:dyDescent="0.25">
      <c r="B96" s="162"/>
      <c r="C96" s="162"/>
      <c r="D96" s="162"/>
      <c r="E96" s="162"/>
      <c r="F96" s="162"/>
      <c r="G96" s="137"/>
      <c r="H96" s="137"/>
      <c r="I96" s="152"/>
      <c r="J96" s="162"/>
      <c r="K96" s="162"/>
    </row>
    <row r="97" spans="2:11" x14ac:dyDescent="0.25">
      <c r="B97" s="162"/>
      <c r="C97" s="162"/>
      <c r="D97" s="162"/>
      <c r="E97" s="162"/>
      <c r="F97" s="162"/>
      <c r="G97" s="172"/>
      <c r="H97" s="172"/>
      <c r="I97" s="137"/>
      <c r="J97" s="162"/>
      <c r="K97" s="162"/>
    </row>
    <row r="98" spans="2:11" x14ac:dyDescent="0.25">
      <c r="B98" s="162"/>
      <c r="C98" s="162"/>
      <c r="D98" s="162"/>
      <c r="E98" s="162"/>
      <c r="F98" s="162"/>
      <c r="G98" s="137"/>
      <c r="H98" s="137"/>
      <c r="I98" s="137"/>
      <c r="J98" s="162"/>
      <c r="K98" s="162"/>
    </row>
    <row r="99" spans="2:11" x14ac:dyDescent="0.25">
      <c r="B99" s="162"/>
      <c r="C99" s="162"/>
      <c r="D99" s="162"/>
      <c r="E99" s="162"/>
      <c r="F99" s="162"/>
      <c r="G99" s="137"/>
      <c r="H99" s="137"/>
      <c r="I99" s="137"/>
      <c r="J99" s="162"/>
      <c r="K99" s="162"/>
    </row>
    <row r="100" spans="2:11" x14ac:dyDescent="0.25">
      <c r="B100" s="162"/>
      <c r="C100" s="162"/>
      <c r="D100" s="162"/>
      <c r="E100" s="162"/>
      <c r="F100" s="162"/>
      <c r="G100" s="137"/>
      <c r="H100" s="137"/>
      <c r="I100" s="137"/>
      <c r="J100" s="162"/>
      <c r="K100" s="162"/>
    </row>
    <row r="101" spans="2:11" x14ac:dyDescent="0.25">
      <c r="B101" s="162"/>
      <c r="C101" s="162"/>
      <c r="D101" s="162"/>
      <c r="E101" s="162"/>
      <c r="F101" s="162"/>
      <c r="G101" s="162"/>
      <c r="H101" s="162"/>
      <c r="I101" s="137"/>
      <c r="J101" s="162"/>
      <c r="K101" s="162"/>
    </row>
    <row r="102" spans="2:11" x14ac:dyDescent="0.25">
      <c r="B102" s="162"/>
      <c r="C102" s="162"/>
      <c r="D102" s="162"/>
      <c r="E102" s="162"/>
      <c r="F102" s="137"/>
      <c r="G102" s="162"/>
      <c r="H102" s="162"/>
      <c r="I102" s="137"/>
      <c r="J102" s="162"/>
      <c r="K102" s="162"/>
    </row>
    <row r="103" spans="2:11" x14ac:dyDescent="0.25">
      <c r="B103" s="162"/>
      <c r="C103" s="162"/>
      <c r="D103" s="162"/>
      <c r="E103" s="162"/>
      <c r="F103" s="137"/>
      <c r="G103" s="162"/>
      <c r="H103" s="162"/>
      <c r="I103" s="137"/>
      <c r="J103" s="162"/>
      <c r="K103" s="162"/>
    </row>
    <row r="104" spans="2:11" x14ac:dyDescent="0.25">
      <c r="B104" s="162"/>
      <c r="C104" s="162"/>
      <c r="D104" s="162"/>
      <c r="E104" s="162"/>
      <c r="F104" s="137"/>
      <c r="G104" s="162"/>
      <c r="H104" s="162"/>
      <c r="I104" s="152"/>
      <c r="J104" s="162"/>
      <c r="K104" s="162"/>
    </row>
    <row r="105" spans="2:11" x14ac:dyDescent="0.25">
      <c r="B105" s="162"/>
      <c r="C105" s="162"/>
      <c r="D105" s="162"/>
      <c r="E105" s="162"/>
      <c r="F105" s="137"/>
      <c r="G105" s="162"/>
      <c r="H105" s="162"/>
      <c r="I105" s="152"/>
      <c r="J105" s="162"/>
      <c r="K105" s="162"/>
    </row>
    <row r="106" spans="2:11" x14ac:dyDescent="0.25">
      <c r="B106" s="162"/>
      <c r="C106" s="162"/>
      <c r="D106" s="162"/>
      <c r="E106" s="162"/>
      <c r="F106" s="152"/>
      <c r="G106" s="162"/>
      <c r="H106" s="162"/>
      <c r="I106" s="162"/>
      <c r="J106" s="162"/>
      <c r="K106" s="162"/>
    </row>
    <row r="107" spans="2:11" x14ac:dyDescent="0.25">
      <c r="B107" s="162"/>
      <c r="C107" s="162"/>
      <c r="D107" s="162"/>
      <c r="E107" s="172"/>
      <c r="F107" s="137"/>
      <c r="G107" s="162"/>
      <c r="H107" s="162"/>
      <c r="I107" s="162"/>
      <c r="J107" s="162"/>
      <c r="K107" s="162"/>
    </row>
    <row r="108" spans="2:11" x14ac:dyDescent="0.25">
      <c r="B108" s="162"/>
      <c r="C108" s="162"/>
      <c r="D108" s="162"/>
      <c r="E108" s="137"/>
      <c r="F108" s="137"/>
      <c r="G108" s="162"/>
      <c r="H108" s="162"/>
      <c r="I108" s="162"/>
      <c r="J108" s="162"/>
      <c r="K108" s="162"/>
    </row>
    <row r="109" spans="2:11" x14ac:dyDescent="0.25">
      <c r="B109" s="162"/>
      <c r="C109" s="162"/>
      <c r="D109" s="162"/>
      <c r="E109" s="137"/>
      <c r="F109" s="137"/>
      <c r="G109" s="162"/>
      <c r="H109" s="162"/>
      <c r="I109" s="162"/>
      <c r="J109" s="162"/>
      <c r="K109" s="162"/>
    </row>
    <row r="110" spans="2:11" x14ac:dyDescent="0.25">
      <c r="B110" s="162"/>
      <c r="C110" s="162"/>
      <c r="D110" s="162"/>
      <c r="E110" s="137"/>
      <c r="F110" s="137"/>
      <c r="G110" s="162"/>
      <c r="H110" s="162"/>
      <c r="I110" s="162"/>
      <c r="J110" s="162"/>
      <c r="K110" s="162"/>
    </row>
    <row r="111" spans="2:11" x14ac:dyDescent="0.25">
      <c r="B111" s="162"/>
      <c r="C111" s="162"/>
      <c r="D111" s="162"/>
      <c r="E111" s="137"/>
      <c r="F111" s="152"/>
      <c r="G111" s="162"/>
      <c r="H111" s="162"/>
      <c r="I111" s="162"/>
      <c r="J111" s="162"/>
      <c r="K111" s="162"/>
    </row>
    <row r="112" spans="2:11" x14ac:dyDescent="0.25">
      <c r="B112" s="162"/>
      <c r="C112" s="162"/>
      <c r="D112" s="162"/>
      <c r="E112" s="137"/>
      <c r="F112" s="137"/>
      <c r="G112" s="162"/>
      <c r="H112" s="162"/>
      <c r="I112" s="162"/>
      <c r="J112" s="162"/>
      <c r="K112" s="162"/>
    </row>
    <row r="113" spans="2:11" x14ac:dyDescent="0.25">
      <c r="B113" s="162"/>
      <c r="C113" s="162"/>
      <c r="D113" s="162"/>
      <c r="E113" s="172"/>
      <c r="F113" s="152"/>
      <c r="G113" s="162"/>
      <c r="H113" s="162"/>
      <c r="I113" s="162"/>
      <c r="J113" s="162"/>
      <c r="K113" s="162"/>
    </row>
    <row r="114" spans="2:11" x14ac:dyDescent="0.25">
      <c r="B114" s="162"/>
      <c r="C114" s="162"/>
      <c r="D114" s="162"/>
      <c r="E114" s="137"/>
      <c r="F114" s="152"/>
      <c r="G114" s="162"/>
      <c r="H114" s="162"/>
      <c r="I114" s="162"/>
      <c r="J114" s="162"/>
      <c r="K114" s="162"/>
    </row>
    <row r="115" spans="2:11" x14ac:dyDescent="0.25">
      <c r="B115" s="162"/>
      <c r="C115" s="162"/>
      <c r="D115" s="162"/>
      <c r="E115" s="137"/>
      <c r="F115" s="152"/>
      <c r="G115" s="162"/>
      <c r="H115" s="162"/>
      <c r="I115" s="162"/>
      <c r="J115" s="162"/>
      <c r="K115" s="162"/>
    </row>
    <row r="116" spans="2:11" x14ac:dyDescent="0.25">
      <c r="E116" s="152"/>
      <c r="F116" s="2"/>
      <c r="I116" s="162"/>
    </row>
    <row r="117" spans="2:11" x14ac:dyDescent="0.25">
      <c r="E117" s="152"/>
      <c r="F117" s="2"/>
      <c r="I117" s="162"/>
    </row>
    <row r="118" spans="2:11" x14ac:dyDescent="0.25">
      <c r="E118" s="152"/>
      <c r="I118" s="162"/>
    </row>
    <row r="119" spans="2:11" x14ac:dyDescent="0.25">
      <c r="E119" s="152"/>
      <c r="I119" s="162"/>
    </row>
    <row r="120" spans="2:11" x14ac:dyDescent="0.25">
      <c r="E120" s="152"/>
      <c r="I120" s="162"/>
    </row>
    <row r="121" spans="2:11" x14ac:dyDescent="0.25">
      <c r="E121" s="2"/>
    </row>
    <row r="122" spans="2:11" x14ac:dyDescent="0.25">
      <c r="E122" s="2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J113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6.26953125" style="13" customWidth="1"/>
    <col min="2" max="8" width="18.1796875" style="13" customWidth="1"/>
    <col min="9" max="9" width="10.6328125" style="13" customWidth="1"/>
    <col min="10" max="10" width="18.1796875" style="100" bestFit="1" customWidth="1"/>
    <col min="11" max="16384" width="9.1796875" style="13"/>
  </cols>
  <sheetData>
    <row r="1" spans="1:10" x14ac:dyDescent="0.25">
      <c r="A1" s="246"/>
      <c r="B1" s="246"/>
      <c r="C1" s="246"/>
      <c r="D1" s="246" t="s">
        <v>169</v>
      </c>
      <c r="E1" s="246"/>
      <c r="F1" s="246"/>
      <c r="G1" s="246"/>
      <c r="H1" s="246"/>
      <c r="I1" s="246"/>
    </row>
    <row r="2" spans="1:10" x14ac:dyDescent="0.25">
      <c r="A2" s="25"/>
      <c r="B2" s="48"/>
      <c r="C2" s="25"/>
      <c r="D2" s="25"/>
      <c r="E2" s="25"/>
      <c r="F2" s="25"/>
      <c r="G2" s="25"/>
      <c r="H2" s="25"/>
      <c r="I2" s="25"/>
    </row>
    <row r="3" spans="1:10" x14ac:dyDescent="0.25">
      <c r="A3" s="246"/>
      <c r="B3" s="246"/>
      <c r="C3" s="246"/>
      <c r="D3" s="246" t="s">
        <v>256</v>
      </c>
      <c r="F3" s="246"/>
      <c r="G3" s="246"/>
      <c r="H3" s="246"/>
      <c r="I3" s="246"/>
    </row>
    <row r="4" spans="1:10" ht="13" thickBot="1" x14ac:dyDescent="0.3">
      <c r="A4" s="18"/>
      <c r="B4" s="29"/>
      <c r="C4" s="69"/>
      <c r="D4" s="69"/>
      <c r="E4" s="69"/>
      <c r="F4" s="69"/>
      <c r="G4" s="69"/>
      <c r="H4" s="69"/>
      <c r="I4" s="196"/>
    </row>
    <row r="5" spans="1:10" ht="13" thickTop="1" x14ac:dyDescent="0.25">
      <c r="A5" s="19" t="s">
        <v>37</v>
      </c>
      <c r="B5" s="246" t="s">
        <v>11</v>
      </c>
      <c r="C5" s="246" t="s">
        <v>0</v>
      </c>
      <c r="D5" s="246"/>
      <c r="E5" s="246" t="s">
        <v>5</v>
      </c>
      <c r="F5" s="246"/>
      <c r="G5" s="246"/>
      <c r="H5" s="246"/>
      <c r="I5" s="246"/>
    </row>
    <row r="6" spans="1:10" x14ac:dyDescent="0.25">
      <c r="A6" s="19" t="s">
        <v>38</v>
      </c>
      <c r="B6" s="246" t="s">
        <v>125</v>
      </c>
      <c r="C6" s="246" t="s">
        <v>1</v>
      </c>
      <c r="D6" s="246" t="s">
        <v>3</v>
      </c>
      <c r="E6" s="246" t="s">
        <v>1</v>
      </c>
      <c r="F6" s="246" t="s">
        <v>7</v>
      </c>
      <c r="G6" s="246"/>
      <c r="H6" s="246"/>
      <c r="I6" s="246"/>
    </row>
    <row r="7" spans="1:10" x14ac:dyDescent="0.25">
      <c r="A7" s="45" t="s">
        <v>39</v>
      </c>
      <c r="B7" s="280" t="s">
        <v>120</v>
      </c>
      <c r="C7" s="280" t="s">
        <v>2</v>
      </c>
      <c r="D7" s="280" t="s">
        <v>4</v>
      </c>
      <c r="E7" s="280" t="s">
        <v>6</v>
      </c>
      <c r="F7" s="280" t="s">
        <v>8</v>
      </c>
      <c r="G7" s="280" t="s">
        <v>9</v>
      </c>
      <c r="H7" s="280" t="s">
        <v>204</v>
      </c>
      <c r="I7" s="246"/>
    </row>
    <row r="8" spans="1:10" x14ac:dyDescent="0.25">
      <c r="A8" s="30" t="s">
        <v>13</v>
      </c>
      <c r="B8" s="16">
        <f t="shared" ref="B8:H8" si="0">SUM(B10:B37)</f>
        <v>13467366438.889997</v>
      </c>
      <c r="C8" s="16">
        <f t="shared" si="0"/>
        <v>8280362697.789999</v>
      </c>
      <c r="D8" s="16">
        <f t="shared" si="0"/>
        <v>1087336183.4699993</v>
      </c>
      <c r="E8" s="16">
        <f t="shared" si="0"/>
        <v>413315378.67000002</v>
      </c>
      <c r="F8" s="16">
        <f t="shared" si="0"/>
        <v>3239581115.2199993</v>
      </c>
      <c r="G8" s="16">
        <f t="shared" si="0"/>
        <v>138341605.83999997</v>
      </c>
      <c r="H8" s="16">
        <f t="shared" si="0"/>
        <v>308429457.89999998</v>
      </c>
      <c r="I8" s="16"/>
      <c r="J8" s="107"/>
    </row>
    <row r="9" spans="1:10" x14ac:dyDescent="0.25">
      <c r="A9" s="19"/>
      <c r="B9" s="132"/>
      <c r="C9" s="2"/>
      <c r="D9" s="133"/>
      <c r="E9" s="133"/>
      <c r="F9" s="133"/>
      <c r="G9" s="133"/>
      <c r="H9" s="133"/>
      <c r="I9" s="133"/>
    </row>
    <row r="10" spans="1:10" x14ac:dyDescent="0.25">
      <c r="A10" s="19" t="s">
        <v>14</v>
      </c>
      <c r="B10" s="2">
        <f>SUM(C10:H10)</f>
        <v>122211121.3499999</v>
      </c>
      <c r="C10" s="133">
        <v>70632695.219999939</v>
      </c>
      <c r="D10" s="133">
        <v>10950416.399999995</v>
      </c>
      <c r="E10" s="133">
        <v>6346650.9399999976</v>
      </c>
      <c r="F10" s="133">
        <v>29099641.879999984</v>
      </c>
      <c r="G10" s="133">
        <v>1021549.8799999999</v>
      </c>
      <c r="H10" s="133">
        <v>4160167.0300000017</v>
      </c>
      <c r="I10" s="133"/>
    </row>
    <row r="11" spans="1:10" x14ac:dyDescent="0.25">
      <c r="A11" s="19" t="s">
        <v>15</v>
      </c>
      <c r="B11" s="2">
        <f>SUM(C11:H11)</f>
        <v>1191030779.0200002</v>
      </c>
      <c r="C11" s="133">
        <v>715755545.70999992</v>
      </c>
      <c r="D11" s="133">
        <v>98603456.390000015</v>
      </c>
      <c r="E11" s="133">
        <v>60190773.400000006</v>
      </c>
      <c r="F11" s="133">
        <v>274405420.86000013</v>
      </c>
      <c r="G11" s="133">
        <v>11719632.66</v>
      </c>
      <c r="H11" s="133">
        <v>30355950</v>
      </c>
      <c r="I11" s="133"/>
    </row>
    <row r="12" spans="1:10" x14ac:dyDescent="0.25">
      <c r="A12" s="25" t="s">
        <v>16</v>
      </c>
      <c r="B12" s="2">
        <f>SUM(C12:H12)</f>
        <v>1232493510.1900001</v>
      </c>
      <c r="C12" s="133">
        <v>664783685.25000072</v>
      </c>
      <c r="D12" s="133">
        <v>196066110.82999977</v>
      </c>
      <c r="E12" s="133">
        <v>35636289.160000004</v>
      </c>
      <c r="F12" s="133">
        <v>298413827.32999969</v>
      </c>
      <c r="G12" s="133">
        <v>4644749.26</v>
      </c>
      <c r="H12" s="133">
        <v>32948848.360000007</v>
      </c>
      <c r="I12" s="133"/>
    </row>
    <row r="13" spans="1:10" x14ac:dyDescent="0.25">
      <c r="A13" s="25" t="s">
        <v>17</v>
      </c>
      <c r="B13" s="2">
        <f>SUM(C13:H13)</f>
        <v>1671025041.3899996</v>
      </c>
      <c r="C13" s="133">
        <v>1041259639.64</v>
      </c>
      <c r="D13" s="133">
        <v>137590425.65000004</v>
      </c>
      <c r="E13" s="133">
        <v>48225929.679999977</v>
      </c>
      <c r="F13" s="133">
        <v>369550964.06999975</v>
      </c>
      <c r="G13" s="133">
        <v>17521947.579999998</v>
      </c>
      <c r="H13" s="133">
        <v>56876134.769999996</v>
      </c>
      <c r="I13" s="133"/>
    </row>
    <row r="14" spans="1:10" x14ac:dyDescent="0.25">
      <c r="A14" s="25" t="s">
        <v>18</v>
      </c>
      <c r="B14" s="2">
        <f>SUM(C14:H14)</f>
        <v>233901863.38000005</v>
      </c>
      <c r="C14" s="133">
        <v>143410190.10000011</v>
      </c>
      <c r="D14" s="133">
        <v>19048687.670000002</v>
      </c>
      <c r="E14" s="133">
        <v>4954789.8299999973</v>
      </c>
      <c r="F14" s="133">
        <v>56684233.869999982</v>
      </c>
      <c r="G14" s="133">
        <v>7308632.450000002</v>
      </c>
      <c r="H14" s="133">
        <v>2495329.46</v>
      </c>
      <c r="I14" s="133"/>
    </row>
    <row r="15" spans="1:10" x14ac:dyDescent="0.25">
      <c r="A15" s="25"/>
      <c r="B15" s="2"/>
      <c r="C15" s="133"/>
      <c r="D15" s="133"/>
      <c r="E15" s="133"/>
      <c r="F15" s="133"/>
      <c r="G15" s="133"/>
      <c r="H15" s="133"/>
      <c r="I15" s="2"/>
    </row>
    <row r="16" spans="1:10" x14ac:dyDescent="0.25">
      <c r="A16" s="25" t="s">
        <v>19</v>
      </c>
      <c r="B16" s="2">
        <f>SUM(C16:H16)</f>
        <v>84625856.830000013</v>
      </c>
      <c r="C16" s="133">
        <v>50598553.869999997</v>
      </c>
      <c r="D16" s="133">
        <v>5529435.0300000003</v>
      </c>
      <c r="E16" s="133">
        <v>2749734.54</v>
      </c>
      <c r="F16" s="133">
        <v>20262817.73</v>
      </c>
      <c r="G16" s="133">
        <v>4087124.23</v>
      </c>
      <c r="H16" s="133">
        <v>1398191.43</v>
      </c>
      <c r="I16" s="133"/>
    </row>
    <row r="17" spans="1:9" x14ac:dyDescent="0.25">
      <c r="A17" s="25" t="s">
        <v>20</v>
      </c>
      <c r="B17" s="2">
        <f>SUM(C17:H17)</f>
        <v>349249850.45000005</v>
      </c>
      <c r="C17" s="133">
        <v>211613971.68000007</v>
      </c>
      <c r="D17" s="133">
        <v>28862616.879999995</v>
      </c>
      <c r="E17" s="133">
        <v>12499690.9</v>
      </c>
      <c r="F17" s="133">
        <v>88062182.389999986</v>
      </c>
      <c r="G17" s="133">
        <v>956355.37</v>
      </c>
      <c r="H17" s="133">
        <v>7255033.2300000004</v>
      </c>
      <c r="I17" s="133"/>
    </row>
    <row r="18" spans="1:9" x14ac:dyDescent="0.25">
      <c r="A18" s="25" t="s">
        <v>21</v>
      </c>
      <c r="B18" s="2">
        <f>SUM(C18:H18)</f>
        <v>211490730.88000005</v>
      </c>
      <c r="C18" s="133">
        <v>136813591.88000003</v>
      </c>
      <c r="D18" s="133">
        <v>17503993.959999997</v>
      </c>
      <c r="E18" s="133">
        <v>4561269.6300000008</v>
      </c>
      <c r="F18" s="133">
        <v>47538220.670000002</v>
      </c>
      <c r="G18" s="133">
        <v>1974379.7499999998</v>
      </c>
      <c r="H18" s="133">
        <v>3099274.9900000007</v>
      </c>
      <c r="I18" s="133"/>
    </row>
    <row r="19" spans="1:9" x14ac:dyDescent="0.25">
      <c r="A19" s="25" t="s">
        <v>22</v>
      </c>
      <c r="B19" s="2">
        <f>SUM(C19:H19)</f>
        <v>400543841.31999999</v>
      </c>
      <c r="C19" s="133">
        <v>230824317.57000014</v>
      </c>
      <c r="D19" s="133">
        <v>54333587.530000001</v>
      </c>
      <c r="E19" s="133">
        <v>22482795.149999995</v>
      </c>
      <c r="F19" s="133">
        <v>82798884.269999936</v>
      </c>
      <c r="G19" s="133">
        <v>6439820.5899999989</v>
      </c>
      <c r="H19" s="133">
        <v>3664436.21</v>
      </c>
      <c r="I19" s="133"/>
    </row>
    <row r="20" spans="1:9" x14ac:dyDescent="0.25">
      <c r="A20" s="25" t="s">
        <v>23</v>
      </c>
      <c r="B20" s="2">
        <f>SUM(C20:H20)</f>
        <v>73714741.999999985</v>
      </c>
      <c r="C20" s="133">
        <v>41177954.869999975</v>
      </c>
      <c r="D20" s="133">
        <v>8423735.4000000004</v>
      </c>
      <c r="E20" s="133">
        <v>3796379.3799999994</v>
      </c>
      <c r="F20" s="133">
        <v>18914672.47000001</v>
      </c>
      <c r="G20" s="133">
        <v>1317826.58</v>
      </c>
      <c r="H20" s="133">
        <v>84173.3</v>
      </c>
      <c r="I20" s="133"/>
    </row>
    <row r="21" spans="1:9" x14ac:dyDescent="0.25">
      <c r="A21" s="25"/>
      <c r="B21" s="2"/>
      <c r="C21" s="133"/>
      <c r="D21" s="133"/>
      <c r="E21" s="133"/>
      <c r="F21" s="133"/>
      <c r="G21" s="133"/>
      <c r="H21" s="133"/>
      <c r="I21" s="2"/>
    </row>
    <row r="22" spans="1:9" x14ac:dyDescent="0.25">
      <c r="A22" s="25" t="s">
        <v>24</v>
      </c>
      <c r="B22" s="2">
        <f>SUM(C22:H22)</f>
        <v>571984279.46999979</v>
      </c>
      <c r="C22" s="133">
        <v>369625744.5199998</v>
      </c>
      <c r="D22" s="133">
        <v>18964685.379999995</v>
      </c>
      <c r="E22" s="133">
        <v>20368002.859999996</v>
      </c>
      <c r="F22" s="133">
        <v>147192172.96999997</v>
      </c>
      <c r="G22" s="133">
        <v>4427950.0800000001</v>
      </c>
      <c r="H22" s="133">
        <v>11405723.659999998</v>
      </c>
      <c r="I22" s="133"/>
    </row>
    <row r="23" spans="1:9" x14ac:dyDescent="0.25">
      <c r="A23" s="25" t="s">
        <v>25</v>
      </c>
      <c r="B23" s="2">
        <f>SUM(C23:H23)</f>
        <v>56809762.609999999</v>
      </c>
      <c r="C23" s="133">
        <v>31262854.229999993</v>
      </c>
      <c r="D23" s="133">
        <v>6366511.6200000001</v>
      </c>
      <c r="E23" s="133">
        <v>1637039.8699999999</v>
      </c>
      <c r="F23" s="133">
        <v>15582515.040000007</v>
      </c>
      <c r="G23" s="133">
        <v>613485.07999999996</v>
      </c>
      <c r="H23" s="133">
        <v>1347356.77</v>
      </c>
      <c r="I23" s="133"/>
    </row>
    <row r="24" spans="1:9" x14ac:dyDescent="0.25">
      <c r="A24" s="25" t="s">
        <v>26</v>
      </c>
      <c r="B24" s="2">
        <f>SUM(C24:H24)</f>
        <v>505779178.19000012</v>
      </c>
      <c r="C24" s="133">
        <v>288278303.02000004</v>
      </c>
      <c r="D24" s="133">
        <v>34296711.920000002</v>
      </c>
      <c r="E24" s="133">
        <v>12945012.179999998</v>
      </c>
      <c r="F24" s="133">
        <v>154056112.30000001</v>
      </c>
      <c r="G24" s="133">
        <v>4683618.5999999996</v>
      </c>
      <c r="H24" s="133">
        <v>11519420.170000004</v>
      </c>
      <c r="I24" s="133"/>
    </row>
    <row r="25" spans="1:9" x14ac:dyDescent="0.25">
      <c r="A25" s="25" t="s">
        <v>27</v>
      </c>
      <c r="B25" s="2">
        <f>SUM(C25:H25)</f>
        <v>928727887.98999989</v>
      </c>
      <c r="C25" s="133">
        <v>593734967.47999978</v>
      </c>
      <c r="D25" s="133">
        <v>76034510.989999965</v>
      </c>
      <c r="E25" s="133">
        <v>18103271.110000003</v>
      </c>
      <c r="F25" s="133">
        <v>222473942.19000006</v>
      </c>
      <c r="G25" s="133">
        <v>1248805.7</v>
      </c>
      <c r="H25" s="133">
        <v>17132390.519999996</v>
      </c>
      <c r="I25" s="133"/>
    </row>
    <row r="26" spans="1:9" x14ac:dyDescent="0.25">
      <c r="A26" s="25" t="s">
        <v>28</v>
      </c>
      <c r="B26" s="2">
        <f>SUM(C26:H26)</f>
        <v>30375793.529999997</v>
      </c>
      <c r="C26" s="133">
        <v>17733953.419999998</v>
      </c>
      <c r="D26" s="133">
        <v>2938576.43</v>
      </c>
      <c r="E26" s="133">
        <v>923641.70000000007</v>
      </c>
      <c r="F26" s="133">
        <v>7676830.1200000001</v>
      </c>
      <c r="G26" s="133">
        <v>560255.14</v>
      </c>
      <c r="H26" s="133">
        <v>542536.72000000009</v>
      </c>
      <c r="I26" s="133"/>
    </row>
    <row r="27" spans="1:9" x14ac:dyDescent="0.25">
      <c r="A27" s="25"/>
      <c r="B27" s="2"/>
      <c r="C27" s="133"/>
      <c r="D27" s="133"/>
      <c r="E27" s="133"/>
      <c r="F27" s="133"/>
      <c r="G27" s="133"/>
      <c r="H27" s="133"/>
      <c r="I27" s="2"/>
    </row>
    <row r="28" spans="1:9" x14ac:dyDescent="0.25">
      <c r="A28" s="25" t="s">
        <v>214</v>
      </c>
      <c r="B28" s="2">
        <f>SUM(C28:H28)</f>
        <v>2616493244.3899999</v>
      </c>
      <c r="C28" s="133">
        <v>1734560428.45</v>
      </c>
      <c r="D28" s="133">
        <v>68000525.389999986</v>
      </c>
      <c r="E28" s="133">
        <v>70592884.770000041</v>
      </c>
      <c r="F28" s="133">
        <v>667450817.85999978</v>
      </c>
      <c r="G28" s="133">
        <v>28054005.330000002</v>
      </c>
      <c r="H28" s="133">
        <v>47834582.590000004</v>
      </c>
      <c r="I28" s="133"/>
    </row>
    <row r="29" spans="1:9" x14ac:dyDescent="0.25">
      <c r="A29" s="25" t="s">
        <v>29</v>
      </c>
      <c r="B29" s="2">
        <f>SUM(C29:H29)</f>
        <v>2077090533.2299993</v>
      </c>
      <c r="C29" s="133">
        <v>1273616356.2399998</v>
      </c>
      <c r="D29" s="133">
        <v>214411227.01999992</v>
      </c>
      <c r="E29" s="133">
        <v>35431411.069999985</v>
      </c>
      <c r="F29" s="133">
        <v>461528625.83999968</v>
      </c>
      <c r="G29" s="133">
        <v>26210501.269999996</v>
      </c>
      <c r="H29" s="133">
        <v>65892411.789999999</v>
      </c>
      <c r="I29" s="133"/>
    </row>
    <row r="30" spans="1:9" x14ac:dyDescent="0.25">
      <c r="A30" s="25" t="s">
        <v>30</v>
      </c>
      <c r="B30" s="2">
        <f>SUM(C30:H30)</f>
        <v>101731091.93000004</v>
      </c>
      <c r="C30" s="133">
        <v>63218043.540000007</v>
      </c>
      <c r="D30" s="133">
        <v>8997839.6600000001</v>
      </c>
      <c r="E30" s="133">
        <v>2711014.9600000009</v>
      </c>
      <c r="F30" s="133">
        <v>25412483.230000034</v>
      </c>
      <c r="G30" s="133">
        <v>84090.98</v>
      </c>
      <c r="H30" s="133">
        <v>1307619.5599999996</v>
      </c>
      <c r="I30" s="133"/>
    </row>
    <row r="31" spans="1:9" x14ac:dyDescent="0.25">
      <c r="A31" s="25" t="s">
        <v>31</v>
      </c>
      <c r="B31" s="2">
        <f>SUM(C31:H31)</f>
        <v>237410767.50000003</v>
      </c>
      <c r="C31" s="133">
        <v>142332145.12</v>
      </c>
      <c r="D31" s="133">
        <v>25429554.499999993</v>
      </c>
      <c r="E31" s="133">
        <v>10205608.180000005</v>
      </c>
      <c r="F31" s="133">
        <v>56099958.000000015</v>
      </c>
      <c r="G31" s="133">
        <v>986776.49</v>
      </c>
      <c r="H31" s="133">
        <v>2356725.21</v>
      </c>
      <c r="I31" s="133"/>
    </row>
    <row r="32" spans="1:9" x14ac:dyDescent="0.25">
      <c r="A32" s="25" t="s">
        <v>32</v>
      </c>
      <c r="B32" s="2">
        <f>SUM(C32:H32)</f>
        <v>50649140.859999999</v>
      </c>
      <c r="C32" s="133">
        <v>30845272.069999993</v>
      </c>
      <c r="D32" s="133">
        <v>4249497.9300000016</v>
      </c>
      <c r="E32" s="133">
        <v>1674758.0800000008</v>
      </c>
      <c r="F32" s="133">
        <v>12777472.550000006</v>
      </c>
      <c r="G32" s="133">
        <v>988879.53</v>
      </c>
      <c r="H32" s="133">
        <v>113260.7</v>
      </c>
      <c r="I32" s="133"/>
    </row>
    <row r="33" spans="1:9" x14ac:dyDescent="0.25">
      <c r="A33" s="25"/>
      <c r="B33" s="2"/>
      <c r="C33" s="133"/>
      <c r="D33" s="133"/>
      <c r="E33" s="133"/>
      <c r="F33" s="133"/>
      <c r="G33" s="133"/>
      <c r="H33" s="133"/>
      <c r="I33" s="2"/>
    </row>
    <row r="34" spans="1:9" x14ac:dyDescent="0.25">
      <c r="A34" s="25" t="s">
        <v>33</v>
      </c>
      <c r="B34" s="2">
        <f>SUM(C34:H34)</f>
        <v>61865432.140000001</v>
      </c>
      <c r="C34" s="133">
        <v>37692372.479999997</v>
      </c>
      <c r="D34" s="133">
        <v>3141751.2499999991</v>
      </c>
      <c r="E34" s="133">
        <v>1962314.2399999998</v>
      </c>
      <c r="F34" s="133">
        <v>16731536.390000001</v>
      </c>
      <c r="G34" s="133">
        <v>2219568.8899999997</v>
      </c>
      <c r="H34" s="133">
        <v>117888.89</v>
      </c>
      <c r="I34" s="133"/>
    </row>
    <row r="35" spans="1:9" x14ac:dyDescent="0.25">
      <c r="A35" s="25" t="s">
        <v>34</v>
      </c>
      <c r="B35" s="2">
        <f>SUM(C35:H35)</f>
        <v>314786503.57999998</v>
      </c>
      <c r="C35" s="133">
        <v>183748030.15999994</v>
      </c>
      <c r="D35" s="133">
        <v>20685086.510000002</v>
      </c>
      <c r="E35" s="133">
        <v>17079676.540000007</v>
      </c>
      <c r="F35" s="133">
        <v>83355256.300000086</v>
      </c>
      <c r="G35" s="133">
        <v>4538973.79</v>
      </c>
      <c r="H35" s="133">
        <v>5379480.2800000003</v>
      </c>
      <c r="I35" s="133"/>
    </row>
    <row r="36" spans="1:9" x14ac:dyDescent="0.25">
      <c r="A36" s="25" t="s">
        <v>35</v>
      </c>
      <c r="B36" s="2">
        <f>SUM(C36:H36)</f>
        <v>223688461.2400001</v>
      </c>
      <c r="C36" s="133">
        <v>133985099.55000007</v>
      </c>
      <c r="D36" s="133">
        <v>17649247.119999997</v>
      </c>
      <c r="E36" s="133">
        <v>13170280.649999999</v>
      </c>
      <c r="F36" s="133">
        <v>51851934.520000011</v>
      </c>
      <c r="G36" s="133">
        <v>6307523.2899999991</v>
      </c>
      <c r="H36" s="133">
        <v>724376.11000000022</v>
      </c>
      <c r="I36" s="133"/>
    </row>
    <row r="37" spans="1:9" x14ac:dyDescent="0.25">
      <c r="A37" s="27" t="s">
        <v>36</v>
      </c>
      <c r="B37" s="9">
        <f>SUM(C37:H37)</f>
        <v>119687025.41999994</v>
      </c>
      <c r="C37" s="134">
        <v>72858981.719999954</v>
      </c>
      <c r="D37" s="134">
        <v>9257992.0100000035</v>
      </c>
      <c r="E37" s="134">
        <v>5066159.8500000024</v>
      </c>
      <c r="F37" s="134">
        <v>31660592.369999979</v>
      </c>
      <c r="G37" s="134">
        <v>425153.32</v>
      </c>
      <c r="H37" s="134">
        <v>418146.14999999991</v>
      </c>
      <c r="I37" s="133"/>
    </row>
    <row r="38" spans="1:9" x14ac:dyDescent="0.25">
      <c r="A38" s="25" t="s">
        <v>224</v>
      </c>
      <c r="B38" s="25"/>
      <c r="C38" s="25"/>
      <c r="D38" s="25"/>
      <c r="E38" s="25"/>
      <c r="F38" s="25"/>
      <c r="G38" s="25"/>
      <c r="H38" s="25"/>
      <c r="I38" s="25"/>
    </row>
    <row r="39" spans="1:9" x14ac:dyDescent="0.25">
      <c r="A39" s="25"/>
      <c r="B39" s="25"/>
      <c r="C39" s="47"/>
      <c r="D39" s="25"/>
      <c r="E39" s="25"/>
      <c r="F39" s="25"/>
      <c r="G39" s="25"/>
      <c r="H39" s="25"/>
      <c r="I39" s="25"/>
    </row>
    <row r="40" spans="1:9" x14ac:dyDescent="0.25">
      <c r="F40" s="173"/>
    </row>
    <row r="70" spans="1:8" hidden="1" x14ac:dyDescent="0.25"/>
    <row r="71" spans="1:8" hidden="1" x14ac:dyDescent="0.25"/>
    <row r="72" spans="1:8" hidden="1" x14ac:dyDescent="0.25"/>
    <row r="73" spans="1:8" hidden="1" x14ac:dyDescent="0.25"/>
    <row r="74" spans="1:8" hidden="1" x14ac:dyDescent="0.25"/>
    <row r="75" spans="1:8" hidden="1" x14ac:dyDescent="0.25"/>
    <row r="76" spans="1:8" hidden="1" x14ac:dyDescent="0.25">
      <c r="D76" s="214"/>
      <c r="E76" s="214" t="s">
        <v>237</v>
      </c>
      <c r="F76" s="214" t="s">
        <v>283</v>
      </c>
      <c r="G76" s="214" t="s">
        <v>230</v>
      </c>
      <c r="H76" s="214"/>
    </row>
    <row r="77" spans="1:8" hidden="1" x14ac:dyDescent="0.25">
      <c r="D77" s="214"/>
      <c r="E77" s="214"/>
      <c r="F77" s="215"/>
      <c r="G77" s="214"/>
      <c r="H77" s="214"/>
    </row>
    <row r="78" spans="1:8" hidden="1" x14ac:dyDescent="0.25">
      <c r="D78" s="214" t="s">
        <v>231</v>
      </c>
      <c r="E78" s="216">
        <v>15067590888.49</v>
      </c>
      <c r="F78" s="216">
        <f>TABLE1!B10</f>
        <v>15715410108.34</v>
      </c>
      <c r="G78" s="218">
        <f>(F78-E78)/E78</f>
        <v>4.2994213517229471E-2</v>
      </c>
      <c r="H78" s="219"/>
    </row>
    <row r="79" spans="1:8" hidden="1" x14ac:dyDescent="0.25">
      <c r="A79" s="13" t="s">
        <v>232</v>
      </c>
      <c r="D79" s="214" t="s">
        <v>229</v>
      </c>
      <c r="E79" s="220">
        <v>12928790080.689999</v>
      </c>
      <c r="F79" s="217">
        <f>B8</f>
        <v>13467366438.889997</v>
      </c>
      <c r="G79" s="221">
        <f>(F79-E79)/E79</f>
        <v>4.1657135342030048E-2</v>
      </c>
      <c r="H79" s="214"/>
    </row>
    <row r="80" spans="1:8" hidden="1" x14ac:dyDescent="0.25">
      <c r="A80" s="222" t="s">
        <v>233</v>
      </c>
      <c r="B80" s="16">
        <f>C8</f>
        <v>8280362697.789999</v>
      </c>
      <c r="C80" s="223">
        <f>B80/$B$86</f>
        <v>0.6148464687111076</v>
      </c>
      <c r="D80" s="214" t="s">
        <v>0</v>
      </c>
      <c r="E80" s="216">
        <v>7942180782.7099991</v>
      </c>
      <c r="F80" s="217">
        <f>C8</f>
        <v>8280362697.789999</v>
      </c>
      <c r="G80" s="224">
        <f>(F80-E80)/E80</f>
        <v>4.2580485679225101E-2</v>
      </c>
      <c r="H80" s="225">
        <f>F80-E80</f>
        <v>338181915.07999992</v>
      </c>
    </row>
    <row r="81" spans="1:8" hidden="1" x14ac:dyDescent="0.25">
      <c r="A81" s="222" t="s">
        <v>104</v>
      </c>
      <c r="B81" s="16">
        <f>D8</f>
        <v>1087336183.4699993</v>
      </c>
      <c r="C81" s="223">
        <f t="shared" ref="C81:C85" si="1">B81/$B$86</f>
        <v>8.0738590458939011E-2</v>
      </c>
      <c r="D81" s="214"/>
      <c r="E81" s="217"/>
      <c r="F81" s="217"/>
      <c r="G81" s="215"/>
      <c r="H81" s="214"/>
    </row>
    <row r="82" spans="1:8" hidden="1" x14ac:dyDescent="0.25">
      <c r="A82" s="222" t="s">
        <v>234</v>
      </c>
      <c r="B82" s="226">
        <f>E8</f>
        <v>413315378.67000002</v>
      </c>
      <c r="C82" s="223">
        <f t="shared" si="1"/>
        <v>3.069014127932693E-2</v>
      </c>
      <c r="D82" s="214" t="s">
        <v>235</v>
      </c>
      <c r="E82" s="217">
        <v>372650099.80000001</v>
      </c>
      <c r="F82" s="217">
        <f>E8</f>
        <v>413315378.67000002</v>
      </c>
      <c r="G82" s="221">
        <f>(F82-E82)/E82</f>
        <v>0.10912456186601027</v>
      </c>
      <c r="H82" s="214"/>
    </row>
    <row r="83" spans="1:8" hidden="1" x14ac:dyDescent="0.25">
      <c r="A83" s="222" t="s">
        <v>70</v>
      </c>
      <c r="B83" s="226">
        <f>F8</f>
        <v>3239581115.2199993</v>
      </c>
      <c r="C83" s="223">
        <f t="shared" si="1"/>
        <v>0.2405504543089429</v>
      </c>
      <c r="D83" s="214"/>
      <c r="E83" s="218">
        <f>E82/E79</f>
        <v>2.8823277156969043E-2</v>
      </c>
      <c r="F83" s="218">
        <f>F82/B86</f>
        <v>3.069014127932693E-2</v>
      </c>
      <c r="G83" s="218">
        <f>F83-E83</f>
        <v>1.866864122357887E-3</v>
      </c>
      <c r="H83" s="214"/>
    </row>
    <row r="84" spans="1:8" hidden="1" x14ac:dyDescent="0.25">
      <c r="A84" s="222" t="s">
        <v>9</v>
      </c>
      <c r="B84" s="226">
        <f>G8</f>
        <v>138341605.83999997</v>
      </c>
      <c r="C84" s="223">
        <f t="shared" si="1"/>
        <v>1.0272357737330737E-2</v>
      </c>
    </row>
    <row r="85" spans="1:8" hidden="1" x14ac:dyDescent="0.25">
      <c r="A85" s="222" t="s">
        <v>10</v>
      </c>
      <c r="B85" s="226">
        <f>H8</f>
        <v>308429457.89999998</v>
      </c>
      <c r="C85" s="223">
        <f t="shared" si="1"/>
        <v>2.2901987504352874E-2</v>
      </c>
    </row>
    <row r="86" spans="1:8" ht="13" hidden="1" thickBot="1" x14ac:dyDescent="0.3">
      <c r="A86" s="214"/>
      <c r="B86" s="227">
        <f>SUM(B80:B85)</f>
        <v>13467366438.889997</v>
      </c>
      <c r="C86" s="228">
        <f>SUM(C80:C85)</f>
        <v>1</v>
      </c>
    </row>
    <row r="87" spans="1:8" ht="13" hidden="1" thickTop="1" x14ac:dyDescent="0.25"/>
    <row r="88" spans="1:8" hidden="1" x14ac:dyDescent="0.25"/>
    <row r="89" spans="1:8" hidden="1" x14ac:dyDescent="0.25"/>
    <row r="90" spans="1:8" hidden="1" x14ac:dyDescent="0.25"/>
    <row r="91" spans="1:8" hidden="1" x14ac:dyDescent="0.25"/>
    <row r="92" spans="1:8" hidden="1" x14ac:dyDescent="0.25"/>
    <row r="93" spans="1:8" hidden="1" x14ac:dyDescent="0.25"/>
    <row r="94" spans="1:8" hidden="1" x14ac:dyDescent="0.25"/>
    <row r="95" spans="1:8" hidden="1" x14ac:dyDescent="0.25"/>
    <row r="96" spans="1:8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87"/>
  <sheetViews>
    <sheetView showGridLines="0" tabSelected="1" zoomScaleNormal="100" zoomScaleSheetLayoutView="93" workbookViewId="0">
      <selection activeCell="D31" sqref="D31"/>
    </sheetView>
  </sheetViews>
  <sheetFormatPr defaultRowHeight="12.5" x14ac:dyDescent="0.25"/>
  <cols>
    <col min="1" max="1" width="16.26953125" style="13" customWidth="1"/>
    <col min="2" max="2" width="16.54296875" style="51" customWidth="1"/>
    <col min="3" max="3" width="2" style="13" customWidth="1"/>
    <col min="4" max="4" width="15.1796875" style="13" bestFit="1" customWidth="1"/>
    <col min="5" max="5" width="14.81640625" style="13" bestFit="1" customWidth="1"/>
    <col min="6" max="6" width="13.26953125" style="13" customWidth="1"/>
    <col min="7" max="7" width="13.1796875" style="13" customWidth="1"/>
    <col min="8" max="8" width="13.26953125" style="13" customWidth="1"/>
    <col min="9" max="10" width="13" style="13" customWidth="1"/>
    <col min="11" max="11" width="14.26953125" style="13" customWidth="1"/>
    <col min="12" max="12" width="16.7265625" style="13" customWidth="1"/>
    <col min="13" max="13" width="15.1796875" style="13" customWidth="1"/>
    <col min="14" max="14" width="18.1796875" style="13" customWidth="1"/>
    <col min="15" max="16384" width="8.7265625" style="13"/>
  </cols>
  <sheetData>
    <row r="1" spans="1:14" x14ac:dyDescent="0.25">
      <c r="A1" s="231"/>
      <c r="B1" s="231"/>
      <c r="C1" s="231"/>
      <c r="D1" s="231"/>
      <c r="E1" s="231"/>
      <c r="F1" s="231" t="s">
        <v>129</v>
      </c>
      <c r="G1" s="231"/>
      <c r="H1" s="231"/>
      <c r="I1" s="231"/>
      <c r="J1" s="231"/>
      <c r="K1" s="231"/>
    </row>
    <row r="2" spans="1:14" x14ac:dyDescent="0.25">
      <c r="A2" s="1"/>
      <c r="B2" s="4"/>
      <c r="C2" s="1"/>
      <c r="D2" s="1"/>
      <c r="E2" s="1"/>
      <c r="F2" s="1"/>
      <c r="G2" s="1"/>
      <c r="H2" s="1"/>
      <c r="I2" s="1"/>
      <c r="J2" s="1"/>
      <c r="K2" s="1"/>
    </row>
    <row r="3" spans="1:14" x14ac:dyDescent="0.25">
      <c r="A3" s="231"/>
      <c r="B3" s="231"/>
      <c r="C3" s="231"/>
      <c r="D3" s="231"/>
      <c r="E3" s="231"/>
      <c r="F3" s="231" t="s">
        <v>240</v>
      </c>
      <c r="G3" s="231"/>
      <c r="H3" s="231"/>
      <c r="I3" s="231"/>
      <c r="J3" s="231"/>
      <c r="K3" s="231"/>
    </row>
    <row r="4" spans="1:14" ht="13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73"/>
    </row>
    <row r="5" spans="1:14" ht="13.5" customHeight="1" thickTop="1" x14ac:dyDescent="0.25">
      <c r="A5" s="2"/>
      <c r="B5" s="2"/>
      <c r="C5" s="2"/>
      <c r="D5" s="2"/>
      <c r="E5" s="2"/>
      <c r="F5" s="2"/>
      <c r="G5" s="2"/>
      <c r="H5" s="2"/>
      <c r="I5" s="235"/>
      <c r="J5" s="235" t="s">
        <v>10</v>
      </c>
      <c r="K5" s="235"/>
      <c r="L5" s="300"/>
      <c r="N5" s="259"/>
    </row>
    <row r="6" spans="1:14" s="259" customFormat="1" ht="13" customHeight="1" x14ac:dyDescent="0.25">
      <c r="A6" s="4" t="s">
        <v>37</v>
      </c>
      <c r="B6" s="231"/>
      <c r="C6" s="231"/>
      <c r="D6" s="244" t="s">
        <v>0</v>
      </c>
      <c r="E6" s="244"/>
      <c r="F6" s="244" t="s">
        <v>5</v>
      </c>
      <c r="G6" s="244"/>
      <c r="H6" s="244"/>
      <c r="I6" s="244"/>
      <c r="J6" s="244"/>
      <c r="K6" s="244"/>
      <c r="L6" s="242"/>
      <c r="M6" s="242"/>
    </row>
    <row r="7" spans="1:14" s="259" customFormat="1" ht="13.5" customHeight="1" x14ac:dyDescent="0.25">
      <c r="A7" s="4" t="s">
        <v>38</v>
      </c>
      <c r="B7" s="244" t="s">
        <v>11</v>
      </c>
      <c r="C7" s="244"/>
      <c r="D7" s="244" t="s">
        <v>1</v>
      </c>
      <c r="E7" s="244" t="s">
        <v>3</v>
      </c>
      <c r="F7" s="244" t="s">
        <v>1</v>
      </c>
      <c r="G7" s="244" t="s">
        <v>7</v>
      </c>
      <c r="H7" s="244"/>
      <c r="I7" s="244" t="s">
        <v>10</v>
      </c>
      <c r="J7" s="245" t="s">
        <v>263</v>
      </c>
      <c r="K7" s="244"/>
      <c r="L7" s="233" t="s">
        <v>261</v>
      </c>
      <c r="M7" s="233"/>
    </row>
    <row r="8" spans="1:14" s="259" customFormat="1" ht="13" thickBot="1" x14ac:dyDescent="0.3">
      <c r="A8" s="7" t="s">
        <v>39</v>
      </c>
      <c r="B8" s="243" t="s">
        <v>170</v>
      </c>
      <c r="C8" s="243"/>
      <c r="D8" s="243" t="s">
        <v>2</v>
      </c>
      <c r="E8" s="243" t="s">
        <v>4</v>
      </c>
      <c r="F8" s="243" t="s">
        <v>6</v>
      </c>
      <c r="G8" s="243" t="s">
        <v>8</v>
      </c>
      <c r="H8" s="243" t="s">
        <v>9</v>
      </c>
      <c r="I8" s="243" t="s">
        <v>7</v>
      </c>
      <c r="J8" s="266" t="s">
        <v>264</v>
      </c>
      <c r="K8" s="243" t="s">
        <v>91</v>
      </c>
      <c r="L8" s="234" t="s">
        <v>262</v>
      </c>
      <c r="M8" s="233"/>
    </row>
    <row r="9" spans="1:14" s="74" customFormat="1" x14ac:dyDescent="0.25">
      <c r="A9" s="2" t="s">
        <v>13</v>
      </c>
      <c r="B9" s="213">
        <f>SUM(B11:B38)</f>
        <v>372825090.88999999</v>
      </c>
      <c r="C9" s="62"/>
      <c r="D9" s="12">
        <f t="shared" ref="D9:L9" si="0">SUM(D11:D38)</f>
        <v>244428554.06000006</v>
      </c>
      <c r="E9" s="12">
        <f t="shared" si="0"/>
        <v>100834272.03999999</v>
      </c>
      <c r="F9" s="12">
        <f t="shared" si="0"/>
        <v>12221979.789999997</v>
      </c>
      <c r="G9" s="12">
        <f t="shared" si="0"/>
        <v>8266821.6900000004</v>
      </c>
      <c r="H9" s="12">
        <f t="shared" si="0"/>
        <v>6158529.9900000021</v>
      </c>
      <c r="I9" s="12">
        <f t="shared" si="0"/>
        <v>914933.32</v>
      </c>
      <c r="J9" s="12">
        <f t="shared" si="0"/>
        <v>0</v>
      </c>
      <c r="K9" s="12">
        <f t="shared" si="0"/>
        <v>229146.80000000002</v>
      </c>
      <c r="L9" s="12">
        <f t="shared" si="0"/>
        <v>0</v>
      </c>
      <c r="N9" s="12"/>
    </row>
    <row r="10" spans="1:14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4" x14ac:dyDescent="0.25">
      <c r="A11" s="4" t="s">
        <v>14</v>
      </c>
      <c r="B11" s="33">
        <f>+D11+E11+F11+G11+H11+I11</f>
        <v>2268866.0699999998</v>
      </c>
      <c r="C11" s="33"/>
      <c r="D11" s="70">
        <v>1581180.46</v>
      </c>
      <c r="E11" s="33">
        <v>500132.33</v>
      </c>
      <c r="F11" s="33">
        <v>43641.17</v>
      </c>
      <c r="G11" s="33">
        <v>138072.85999999999</v>
      </c>
      <c r="H11" s="33">
        <v>0</v>
      </c>
      <c r="I11" s="33">
        <v>5839.25</v>
      </c>
      <c r="J11" s="33">
        <v>0</v>
      </c>
      <c r="K11" s="33">
        <v>209236</v>
      </c>
      <c r="L11" s="33">
        <v>0</v>
      </c>
      <c r="M11" s="83"/>
      <c r="N11" s="51"/>
    </row>
    <row r="12" spans="1:14" x14ac:dyDescent="0.25">
      <c r="A12" s="4" t="s">
        <v>15</v>
      </c>
      <c r="B12" s="33">
        <f>+D12+E12+F12+G12+H12+I12</f>
        <v>37138059.589999996</v>
      </c>
      <c r="C12" s="33"/>
      <c r="D12" s="70">
        <v>25897335.949999996</v>
      </c>
      <c r="E12" s="33">
        <v>5767718.4499999993</v>
      </c>
      <c r="F12" s="33">
        <v>3967592.5100000002</v>
      </c>
      <c r="G12" s="33">
        <v>1490805.32</v>
      </c>
      <c r="H12" s="33">
        <v>14607.36</v>
      </c>
      <c r="I12" s="33">
        <v>0</v>
      </c>
      <c r="J12" s="33">
        <v>0</v>
      </c>
      <c r="K12" s="33">
        <v>-3909.52</v>
      </c>
      <c r="L12" s="33">
        <v>0</v>
      </c>
      <c r="M12" s="83"/>
      <c r="N12" s="51"/>
    </row>
    <row r="13" spans="1:14" s="83" customFormat="1" x14ac:dyDescent="0.25">
      <c r="A13" s="33" t="s">
        <v>16</v>
      </c>
      <c r="B13" s="33">
        <f>+D13+E13+F13+G13+H13+I13</f>
        <v>51004199.979999997</v>
      </c>
      <c r="C13" s="33"/>
      <c r="D13" s="70">
        <v>33458484.399999999</v>
      </c>
      <c r="E13" s="33">
        <v>12793246.09</v>
      </c>
      <c r="F13" s="33">
        <v>1468276.25</v>
      </c>
      <c r="G13" s="33">
        <v>195245.09</v>
      </c>
      <c r="H13" s="33">
        <v>3088449.7600000002</v>
      </c>
      <c r="I13" s="33">
        <v>498.39</v>
      </c>
      <c r="J13" s="33">
        <v>0</v>
      </c>
      <c r="K13" s="33">
        <v>0</v>
      </c>
      <c r="L13" s="33">
        <v>0</v>
      </c>
      <c r="N13" s="51"/>
    </row>
    <row r="14" spans="1:14" x14ac:dyDescent="0.25">
      <c r="A14" s="2" t="s">
        <v>17</v>
      </c>
      <c r="B14" s="33">
        <f>+D14+E14+F14+G14+H14+I14</f>
        <v>60512925.319999993</v>
      </c>
      <c r="C14" s="33"/>
      <c r="D14" s="70">
        <v>38284712.560000002</v>
      </c>
      <c r="E14" s="33">
        <v>18968510.379999999</v>
      </c>
      <c r="F14" s="33">
        <v>1660763.8199999998</v>
      </c>
      <c r="G14" s="33">
        <v>588068.15</v>
      </c>
      <c r="H14" s="33">
        <v>915305</v>
      </c>
      <c r="I14" s="33">
        <v>95565.41</v>
      </c>
      <c r="J14" s="33">
        <v>0</v>
      </c>
      <c r="K14" s="33">
        <v>0</v>
      </c>
      <c r="L14" s="33">
        <v>0</v>
      </c>
      <c r="M14" s="83"/>
      <c r="N14" s="51"/>
    </row>
    <row r="15" spans="1:14" x14ac:dyDescent="0.25">
      <c r="A15" s="2" t="s">
        <v>18</v>
      </c>
      <c r="B15" s="33">
        <f>+D15+E15+F15+G15+H15+I15</f>
        <v>6836896.4800000014</v>
      </c>
      <c r="C15" s="33"/>
      <c r="D15" s="70">
        <v>4646989.9400000004</v>
      </c>
      <c r="E15" s="33">
        <v>1259872.04</v>
      </c>
      <c r="F15" s="33">
        <v>48093.36</v>
      </c>
      <c r="G15" s="33">
        <v>197696.11</v>
      </c>
      <c r="H15" s="33">
        <v>322422.03000000003</v>
      </c>
      <c r="I15" s="33">
        <v>361823</v>
      </c>
      <c r="J15" s="33">
        <v>0</v>
      </c>
      <c r="K15" s="33">
        <v>0</v>
      </c>
      <c r="L15" s="33">
        <v>0</v>
      </c>
      <c r="M15" s="83"/>
      <c r="N15" s="51"/>
    </row>
    <row r="16" spans="1:14" x14ac:dyDescent="0.25">
      <c r="A16" s="2"/>
      <c r="B16" s="33"/>
      <c r="C16" s="33"/>
      <c r="D16" s="70"/>
      <c r="E16" s="33"/>
      <c r="F16" s="33"/>
      <c r="G16" s="33"/>
      <c r="H16" s="33"/>
      <c r="I16" s="33"/>
      <c r="J16" s="95"/>
      <c r="K16" s="95"/>
      <c r="L16" s="301"/>
      <c r="M16" s="83"/>
    </row>
    <row r="17" spans="1:14" x14ac:dyDescent="0.25">
      <c r="A17" s="2" t="s">
        <v>19</v>
      </c>
      <c r="B17" s="33">
        <f>+D17+E17+F17+G17+H17+I17</f>
        <v>2214733.8699999996</v>
      </c>
      <c r="C17" s="33"/>
      <c r="D17" s="70">
        <v>1454180.39</v>
      </c>
      <c r="E17" s="33">
        <v>414301.72000000003</v>
      </c>
      <c r="F17" s="33">
        <v>71397.16</v>
      </c>
      <c r="G17" s="33">
        <v>272926.59999999998</v>
      </c>
      <c r="H17" s="33">
        <v>1928</v>
      </c>
      <c r="I17" s="33">
        <v>0</v>
      </c>
      <c r="J17" s="33">
        <v>0</v>
      </c>
      <c r="K17" s="33">
        <v>0</v>
      </c>
      <c r="L17" s="33">
        <v>0</v>
      </c>
      <c r="M17" s="83"/>
      <c r="N17" s="51"/>
    </row>
    <row r="18" spans="1:14" x14ac:dyDescent="0.25">
      <c r="A18" s="2" t="s">
        <v>20</v>
      </c>
      <c r="B18" s="33">
        <f>+D18+E18+F18+G18+H18+I18</f>
        <v>5296332.3999999994</v>
      </c>
      <c r="C18" s="33"/>
      <c r="D18" s="70">
        <v>4596181.21</v>
      </c>
      <c r="E18" s="33">
        <v>505926.86</v>
      </c>
      <c r="F18" s="33">
        <v>29798.809999999998</v>
      </c>
      <c r="G18" s="33">
        <v>164425.51999999999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83"/>
      <c r="N18" s="51"/>
    </row>
    <row r="19" spans="1:14" x14ac:dyDescent="0.25">
      <c r="A19" s="2" t="s">
        <v>21</v>
      </c>
      <c r="B19" s="33">
        <f>+D19+E19+F19+G19+H19+I19</f>
        <v>5886830.1900000004</v>
      </c>
      <c r="C19" s="33"/>
      <c r="D19" s="70">
        <v>3909522.79</v>
      </c>
      <c r="E19" s="33">
        <v>1107484.6200000001</v>
      </c>
      <c r="F19" s="33">
        <v>298599.86000000004</v>
      </c>
      <c r="G19" s="33">
        <v>150089.34</v>
      </c>
      <c r="H19" s="33">
        <v>421133.58</v>
      </c>
      <c r="I19" s="33">
        <v>0</v>
      </c>
      <c r="J19" s="33">
        <v>0</v>
      </c>
      <c r="K19" s="33">
        <v>0</v>
      </c>
      <c r="L19" s="33">
        <v>0</v>
      </c>
      <c r="M19" s="83"/>
      <c r="N19" s="51"/>
    </row>
    <row r="20" spans="1:14" x14ac:dyDescent="0.25">
      <c r="A20" s="2" t="s">
        <v>22</v>
      </c>
      <c r="B20" s="33">
        <f>+D20+E20+F20+G20+H20+I20</f>
        <v>14349343.160000002</v>
      </c>
      <c r="C20" s="33"/>
      <c r="D20" s="70">
        <v>3570728.8800000004</v>
      </c>
      <c r="E20" s="33">
        <v>9801077.0700000003</v>
      </c>
      <c r="F20" s="33">
        <v>663505.25999999989</v>
      </c>
      <c r="G20" s="33">
        <v>240006.71</v>
      </c>
      <c r="H20" s="33">
        <v>74025.240000000005</v>
      </c>
      <c r="I20" s="33">
        <v>0</v>
      </c>
      <c r="J20" s="33">
        <v>0</v>
      </c>
      <c r="K20" s="33">
        <v>0</v>
      </c>
      <c r="L20" s="33">
        <v>0</v>
      </c>
      <c r="M20" s="83"/>
      <c r="N20" s="51"/>
    </row>
    <row r="21" spans="1:14" x14ac:dyDescent="0.25">
      <c r="A21" s="2" t="s">
        <v>23</v>
      </c>
      <c r="B21" s="33">
        <f>+D21+E21+F21+G21+H21+I21</f>
        <v>1808558.0500000003</v>
      </c>
      <c r="C21" s="33"/>
      <c r="D21" s="70">
        <v>1272217.5900000003</v>
      </c>
      <c r="E21" s="33">
        <v>384546.13</v>
      </c>
      <c r="F21" s="33">
        <v>68717.77</v>
      </c>
      <c r="G21" s="33">
        <v>83076.56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83"/>
      <c r="N21" s="51"/>
    </row>
    <row r="22" spans="1:14" x14ac:dyDescent="0.25">
      <c r="A22" s="2"/>
      <c r="B22" s="33"/>
      <c r="C22" s="33"/>
      <c r="D22" s="70"/>
      <c r="E22" s="33"/>
      <c r="F22" s="33"/>
      <c r="G22" s="33"/>
      <c r="H22" s="33"/>
      <c r="I22" s="33"/>
      <c r="J22" s="95"/>
      <c r="K22" s="95"/>
      <c r="L22" s="95"/>
      <c r="M22" s="83"/>
    </row>
    <row r="23" spans="1:14" x14ac:dyDescent="0.25">
      <c r="A23" s="2" t="s">
        <v>24</v>
      </c>
      <c r="B23" s="33">
        <f>+D23+E23+F23+G23+H23+I23</f>
        <v>11771862.079999998</v>
      </c>
      <c r="C23" s="33"/>
      <c r="D23" s="70">
        <v>8252420.2699999996</v>
      </c>
      <c r="E23" s="33">
        <v>2495034.66</v>
      </c>
      <c r="F23" s="33">
        <v>360711.28</v>
      </c>
      <c r="G23" s="33">
        <v>497172.27</v>
      </c>
      <c r="H23" s="33">
        <v>166523.6</v>
      </c>
      <c r="I23" s="33">
        <v>0</v>
      </c>
      <c r="J23" s="33">
        <v>0</v>
      </c>
      <c r="K23" s="33">
        <v>0</v>
      </c>
      <c r="L23" s="33">
        <v>0</v>
      </c>
      <c r="M23" s="83"/>
      <c r="N23" s="51"/>
    </row>
    <row r="24" spans="1:14" x14ac:dyDescent="0.25">
      <c r="A24" s="2" t="s">
        <v>25</v>
      </c>
      <c r="B24" s="33">
        <f>+D24+E24+F24+G24+H24+I24</f>
        <v>1776655.9500000002</v>
      </c>
      <c r="C24" s="33"/>
      <c r="D24" s="70">
        <v>1264717.26</v>
      </c>
      <c r="E24" s="33">
        <v>255823.98000000004</v>
      </c>
      <c r="F24" s="33">
        <v>45215.549999999996</v>
      </c>
      <c r="G24" s="33">
        <v>202885.07</v>
      </c>
      <c r="H24" s="33">
        <v>7341.7400000000007</v>
      </c>
      <c r="I24" s="33">
        <v>672.35</v>
      </c>
      <c r="J24" s="33">
        <v>0</v>
      </c>
      <c r="K24" s="33">
        <v>0</v>
      </c>
      <c r="L24" s="33">
        <v>0</v>
      </c>
      <c r="M24" s="83"/>
      <c r="N24" s="51"/>
    </row>
    <row r="25" spans="1:14" s="83" customFormat="1" x14ac:dyDescent="0.25">
      <c r="A25" s="33" t="s">
        <v>26</v>
      </c>
      <c r="B25" s="33">
        <f>+D25+E25+F25+G25+H25+I25</f>
        <v>11313041.859999999</v>
      </c>
      <c r="C25" s="33"/>
      <c r="D25" s="70">
        <v>9328246.5700000003</v>
      </c>
      <c r="E25" s="33">
        <v>1361064.5999999999</v>
      </c>
      <c r="F25" s="33">
        <v>302711.12</v>
      </c>
      <c r="G25" s="33">
        <v>211937.59000000003</v>
      </c>
      <c r="H25" s="33">
        <v>109081.98000000001</v>
      </c>
      <c r="I25" s="33">
        <v>0</v>
      </c>
      <c r="J25" s="33">
        <v>0</v>
      </c>
      <c r="K25" s="33">
        <v>0</v>
      </c>
      <c r="L25" s="33">
        <v>0</v>
      </c>
      <c r="N25" s="106"/>
    </row>
    <row r="26" spans="1:14" x14ac:dyDescent="0.25">
      <c r="A26" s="2" t="s">
        <v>27</v>
      </c>
      <c r="B26" s="33">
        <f>+D26+E26+F26+G26+H26+I26</f>
        <v>13141985</v>
      </c>
      <c r="C26" s="33"/>
      <c r="D26" s="70">
        <v>9920230</v>
      </c>
      <c r="E26" s="33">
        <v>2378454</v>
      </c>
      <c r="F26" s="33">
        <v>227488</v>
      </c>
      <c r="G26" s="33">
        <v>615813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83"/>
      <c r="N26" s="51"/>
    </row>
    <row r="27" spans="1:14" x14ac:dyDescent="0.25">
      <c r="A27" s="2" t="s">
        <v>28</v>
      </c>
      <c r="B27" s="33">
        <f>+D27+E27+F27+G27+H27+I27</f>
        <v>1218981.5599999998</v>
      </c>
      <c r="C27" s="33"/>
      <c r="D27" s="70">
        <v>762190</v>
      </c>
      <c r="E27" s="33">
        <v>331650.99</v>
      </c>
      <c r="F27" s="33">
        <v>24489.43</v>
      </c>
      <c r="G27" s="33">
        <v>58277.440000000002</v>
      </c>
      <c r="H27" s="33">
        <v>760.53</v>
      </c>
      <c r="I27" s="33">
        <v>41613.17</v>
      </c>
      <c r="J27" s="33">
        <v>0</v>
      </c>
      <c r="K27" s="33">
        <v>0</v>
      </c>
      <c r="L27" s="33">
        <v>0</v>
      </c>
      <c r="M27" s="83"/>
      <c r="N27" s="51"/>
    </row>
    <row r="28" spans="1:14" x14ac:dyDescent="0.25">
      <c r="A28" s="2"/>
      <c r="B28" s="33"/>
      <c r="C28" s="33"/>
      <c r="D28" s="70"/>
      <c r="E28" s="33"/>
      <c r="F28" s="33"/>
      <c r="G28" s="33"/>
      <c r="H28" s="33"/>
      <c r="I28" s="33"/>
      <c r="J28" s="95"/>
      <c r="K28" s="95"/>
      <c r="L28" s="301"/>
      <c r="M28" s="83"/>
    </row>
    <row r="29" spans="1:14" x14ac:dyDescent="0.25">
      <c r="A29" s="4" t="s">
        <v>145</v>
      </c>
      <c r="B29" s="33">
        <f>+D29+E29+F29+G29+H29+I29</f>
        <v>61407370.169999994</v>
      </c>
      <c r="C29" s="33"/>
      <c r="D29" s="70">
        <v>36668593.579999998</v>
      </c>
      <c r="E29" s="33">
        <v>22917100.879999999</v>
      </c>
      <c r="F29" s="33">
        <v>848414.92999999993</v>
      </c>
      <c r="G29" s="33">
        <v>413947.84</v>
      </c>
      <c r="H29" s="33">
        <v>559312.93999999994</v>
      </c>
      <c r="I29" s="33">
        <v>0</v>
      </c>
      <c r="J29" s="33">
        <v>0</v>
      </c>
      <c r="K29" s="33">
        <v>23820.32</v>
      </c>
      <c r="L29" s="33">
        <v>0</v>
      </c>
      <c r="M29" s="83"/>
      <c r="N29" s="51"/>
    </row>
    <row r="30" spans="1:14" x14ac:dyDescent="0.25">
      <c r="A30" s="2" t="s">
        <v>29</v>
      </c>
      <c r="B30" s="33">
        <f>+D30+E30+F30+G30+H30+I30</f>
        <v>60816186.939999998</v>
      </c>
      <c r="C30" s="33"/>
      <c r="D30" s="70">
        <v>41890556.549999997</v>
      </c>
      <c r="E30" s="33">
        <v>15416527.65</v>
      </c>
      <c r="F30" s="33">
        <v>936593.13000000012</v>
      </c>
      <c r="G30" s="33">
        <v>1920153.5</v>
      </c>
      <c r="H30" s="33">
        <v>253434.36000000002</v>
      </c>
      <c r="I30" s="33">
        <v>398921.75</v>
      </c>
      <c r="J30" s="33">
        <v>0</v>
      </c>
      <c r="K30" s="33">
        <v>0</v>
      </c>
      <c r="L30" s="33">
        <v>0</v>
      </c>
      <c r="M30" s="83"/>
      <c r="N30" s="51"/>
    </row>
    <row r="31" spans="1:14" x14ac:dyDescent="0.25">
      <c r="A31" s="2" t="s">
        <v>30</v>
      </c>
      <c r="B31" s="33">
        <f>+D31+E31+F31+G31+H31+I31</f>
        <v>2185983.31</v>
      </c>
      <c r="C31" s="33"/>
      <c r="D31" s="70">
        <v>1645613.62</v>
      </c>
      <c r="E31" s="33">
        <v>374736.77</v>
      </c>
      <c r="F31" s="33">
        <v>67746.790000000008</v>
      </c>
      <c r="G31" s="33">
        <v>75698.009999999995</v>
      </c>
      <c r="H31" s="33">
        <v>12188.119999999999</v>
      </c>
      <c r="I31" s="33">
        <v>10000</v>
      </c>
      <c r="J31" s="33">
        <v>0</v>
      </c>
      <c r="K31" s="33">
        <v>0</v>
      </c>
      <c r="L31" s="33">
        <v>0</v>
      </c>
      <c r="M31" s="83"/>
      <c r="N31" s="51"/>
    </row>
    <row r="32" spans="1:14" x14ac:dyDescent="0.25">
      <c r="A32" s="2" t="s">
        <v>31</v>
      </c>
      <c r="B32" s="33">
        <f>+D32+E32+F32+G32+H32+I32</f>
        <v>3997739.9800000004</v>
      </c>
      <c r="C32" s="33"/>
      <c r="D32" s="70">
        <v>3316576.7800000003</v>
      </c>
      <c r="E32" s="33">
        <v>489774.87</v>
      </c>
      <c r="F32" s="33">
        <v>85797.14</v>
      </c>
      <c r="G32" s="33">
        <v>105591.18999999999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83"/>
      <c r="N32" s="51"/>
    </row>
    <row r="33" spans="1:14" x14ac:dyDescent="0.25">
      <c r="A33" s="2" t="s">
        <v>32</v>
      </c>
      <c r="B33" s="33">
        <f>+D33+E33+F33+G33+H33+I33</f>
        <v>1587633.96</v>
      </c>
      <c r="C33" s="33"/>
      <c r="D33" s="70">
        <v>1198819.81</v>
      </c>
      <c r="E33" s="33">
        <v>182827.71</v>
      </c>
      <c r="F33" s="33">
        <v>101627.01000000001</v>
      </c>
      <c r="G33" s="33">
        <v>104359.43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83"/>
      <c r="N33" s="51"/>
    </row>
    <row r="34" spans="1:14" x14ac:dyDescent="0.25">
      <c r="A34" s="2"/>
      <c r="B34" s="33"/>
      <c r="C34" s="33"/>
      <c r="D34" s="70"/>
      <c r="E34" s="33"/>
      <c r="F34" s="33"/>
      <c r="G34" s="33"/>
      <c r="H34" s="33"/>
      <c r="I34" s="33"/>
      <c r="J34" s="301"/>
      <c r="K34" s="301"/>
      <c r="L34" s="301"/>
      <c r="M34" s="83"/>
    </row>
    <row r="35" spans="1:14" x14ac:dyDescent="0.25">
      <c r="A35" s="2" t="s">
        <v>33</v>
      </c>
      <c r="B35" s="33">
        <f>+D35+E35+F35+G35+H35+I35</f>
        <v>1326836.04</v>
      </c>
      <c r="C35" s="33"/>
      <c r="D35" s="70">
        <v>986295.11</v>
      </c>
      <c r="E35" s="33">
        <v>207590.44</v>
      </c>
      <c r="F35" s="33">
        <v>40939.020000000004</v>
      </c>
      <c r="G35" s="33">
        <v>92011.469999999987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83"/>
      <c r="N35" s="51"/>
    </row>
    <row r="36" spans="1:14" x14ac:dyDescent="0.25">
      <c r="A36" s="2" t="s">
        <v>34</v>
      </c>
      <c r="B36" s="33">
        <f>+D36+E36+F36+G36+H36+I36</f>
        <v>7530566.5800000001</v>
      </c>
      <c r="C36" s="33"/>
      <c r="D36" s="70">
        <v>5052472.93</v>
      </c>
      <c r="E36" s="33">
        <v>1516605.11</v>
      </c>
      <c r="F36" s="33">
        <v>575522.28</v>
      </c>
      <c r="G36" s="33">
        <v>173950.50999999998</v>
      </c>
      <c r="H36" s="33">
        <v>212015.75</v>
      </c>
      <c r="I36" s="33">
        <v>0</v>
      </c>
      <c r="J36" s="33">
        <v>0</v>
      </c>
      <c r="K36" s="33">
        <v>0</v>
      </c>
      <c r="L36" s="33">
        <v>0</v>
      </c>
      <c r="M36" s="83"/>
      <c r="N36" s="51"/>
    </row>
    <row r="37" spans="1:14" x14ac:dyDescent="0.25">
      <c r="A37" s="2" t="s">
        <v>35</v>
      </c>
      <c r="B37" s="33">
        <f>+D37+E37+F37+G37+H37+I37</f>
        <v>5586382.330000001</v>
      </c>
      <c r="C37" s="33"/>
      <c r="D37" s="70">
        <v>4010200.22</v>
      </c>
      <c r="E37" s="33">
        <v>1188054.8800000001</v>
      </c>
      <c r="F37" s="33">
        <v>198494.69</v>
      </c>
      <c r="G37" s="33">
        <v>189632.54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83"/>
      <c r="N37" s="51"/>
    </row>
    <row r="38" spans="1:14" x14ac:dyDescent="0.25">
      <c r="A38" s="9" t="s">
        <v>36</v>
      </c>
      <c r="B38" s="28">
        <f>+D38+E38+F38+G38+H38+I38</f>
        <v>1847120.02</v>
      </c>
      <c r="C38" s="28"/>
      <c r="D38" s="197">
        <v>1460087.19</v>
      </c>
      <c r="E38" s="28">
        <v>216209.81</v>
      </c>
      <c r="F38" s="28">
        <v>85843.45</v>
      </c>
      <c r="G38" s="28">
        <v>84979.57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83"/>
      <c r="N38" s="51"/>
    </row>
    <row r="39" spans="1:14" x14ac:dyDescent="0.25">
      <c r="A39" s="24" t="s">
        <v>220</v>
      </c>
      <c r="C39" s="24"/>
      <c r="D39" s="24"/>
      <c r="E39" s="24"/>
      <c r="F39" s="24"/>
      <c r="G39" s="24"/>
      <c r="H39" s="24"/>
      <c r="I39" s="24"/>
      <c r="J39" s="24"/>
      <c r="K39" s="24"/>
      <c r="L39" s="83"/>
      <c r="M39" s="83"/>
    </row>
    <row r="40" spans="1:14" x14ac:dyDescent="0.25">
      <c r="A40" s="24" t="s">
        <v>225</v>
      </c>
      <c r="C40" s="24"/>
      <c r="D40" s="24"/>
      <c r="E40" s="24"/>
      <c r="F40" s="24"/>
      <c r="G40" s="24"/>
      <c r="H40" s="24"/>
      <c r="I40" s="24"/>
      <c r="J40" s="24"/>
      <c r="K40" s="24"/>
      <c r="L40" s="83"/>
      <c r="M40" s="83"/>
    </row>
    <row r="41" spans="1:14" x14ac:dyDescent="0.25">
      <c r="A41" s="24" t="s">
        <v>226</v>
      </c>
      <c r="C41" s="24"/>
      <c r="D41" s="24"/>
      <c r="E41" s="24"/>
      <c r="F41" s="24"/>
      <c r="G41" s="24"/>
      <c r="H41" s="24"/>
      <c r="I41" s="24"/>
      <c r="J41" s="24"/>
      <c r="K41" s="24"/>
      <c r="L41" s="83"/>
      <c r="M41" s="83"/>
    </row>
    <row r="42" spans="1:14" x14ac:dyDescent="0.25">
      <c r="A42" s="25" t="s">
        <v>219</v>
      </c>
      <c r="C42" s="34"/>
      <c r="D42" s="34"/>
      <c r="E42" s="34"/>
      <c r="F42" s="34"/>
      <c r="G42" s="34"/>
      <c r="H42" s="34"/>
      <c r="I42" s="34"/>
      <c r="J42" s="34"/>
      <c r="K42" s="34"/>
    </row>
    <row r="44" spans="1:14" x14ac:dyDescent="0.25">
      <c r="B44" s="148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1:14" x14ac:dyDescent="0.25">
      <c r="B45" s="148"/>
      <c r="D45" s="144"/>
      <c r="E45" s="144"/>
      <c r="F45" s="144"/>
      <c r="G45" s="144"/>
      <c r="H45" s="144"/>
      <c r="I45" s="144"/>
      <c r="J45" s="144"/>
      <c r="K45" s="144"/>
      <c r="L45" s="144"/>
      <c r="M45" s="144"/>
    </row>
    <row r="46" spans="1:14" x14ac:dyDescent="0.25">
      <c r="B46" s="148"/>
      <c r="D46" s="144"/>
      <c r="E46" s="144"/>
      <c r="F46" s="144"/>
      <c r="G46" s="144"/>
      <c r="H46" s="144"/>
      <c r="I46" s="144"/>
      <c r="J46" s="144"/>
      <c r="K46" s="144"/>
      <c r="L46" s="141"/>
    </row>
    <row r="47" spans="1:14" ht="13.5" customHeight="1" x14ac:dyDescent="0.25">
      <c r="D47" s="144"/>
      <c r="E47" s="144"/>
      <c r="F47" s="144"/>
      <c r="G47" s="144"/>
      <c r="H47" s="144"/>
      <c r="I47" s="144"/>
      <c r="J47" s="144"/>
      <c r="K47" s="144"/>
      <c r="L47" s="141"/>
    </row>
    <row r="48" spans="1:14" ht="13.5" customHeight="1" x14ac:dyDescent="0.25">
      <c r="D48" s="207"/>
      <c r="E48" s="144"/>
      <c r="F48" s="144"/>
      <c r="G48" s="144"/>
      <c r="H48" s="144"/>
      <c r="I48" s="144"/>
      <c r="J48" s="144"/>
      <c r="K48" s="144"/>
      <c r="L48" s="141"/>
    </row>
    <row r="49" spans="2:12" x14ac:dyDescent="0.25">
      <c r="B49" s="148"/>
      <c r="D49" s="144"/>
      <c r="E49" s="144"/>
      <c r="F49" s="144"/>
      <c r="G49" s="144"/>
      <c r="H49" s="144"/>
      <c r="I49" s="144"/>
      <c r="J49" s="144"/>
      <c r="K49" s="144"/>
      <c r="L49" s="144"/>
    </row>
    <row r="50" spans="2:12" x14ac:dyDescent="0.25">
      <c r="D50" s="144"/>
      <c r="E50" s="144"/>
      <c r="F50" s="144"/>
      <c r="G50" s="144"/>
      <c r="H50" s="144"/>
      <c r="I50" s="144"/>
      <c r="J50" s="144"/>
      <c r="K50" s="144"/>
      <c r="L50" s="141"/>
    </row>
    <row r="51" spans="2:12" x14ac:dyDescent="0.25">
      <c r="B51" s="148"/>
      <c r="D51" s="144"/>
      <c r="E51" s="144"/>
      <c r="F51" s="144"/>
      <c r="G51" s="144"/>
      <c r="H51" s="144"/>
      <c r="I51" s="144"/>
      <c r="J51" s="144"/>
      <c r="K51" s="144"/>
      <c r="L51" s="144"/>
    </row>
    <row r="52" spans="2:12" x14ac:dyDescent="0.25">
      <c r="B52" s="148"/>
      <c r="D52" s="144"/>
      <c r="E52" s="144"/>
      <c r="F52" s="144"/>
      <c r="G52" s="144"/>
      <c r="H52" s="144"/>
      <c r="I52" s="144"/>
      <c r="J52" s="144"/>
      <c r="K52" s="144"/>
      <c r="L52" s="141"/>
    </row>
    <row r="53" spans="2:12" x14ac:dyDescent="0.25">
      <c r="B53" s="148"/>
      <c r="D53" s="144"/>
      <c r="E53" s="144"/>
      <c r="F53" s="144"/>
      <c r="G53" s="144"/>
      <c r="H53" s="144"/>
      <c r="I53" s="144"/>
      <c r="J53" s="144"/>
      <c r="K53" s="144"/>
      <c r="L53" s="141"/>
    </row>
    <row r="54" spans="2:12" x14ac:dyDescent="0.25">
      <c r="B54" s="148"/>
      <c r="D54" s="144"/>
      <c r="E54" s="144"/>
      <c r="F54" s="144"/>
      <c r="G54" s="144"/>
      <c r="H54" s="144"/>
      <c r="I54" s="144"/>
      <c r="J54" s="144"/>
      <c r="K54" s="144"/>
      <c r="L54" s="141"/>
    </row>
    <row r="55" spans="2:12" x14ac:dyDescent="0.25">
      <c r="B55" s="148"/>
      <c r="D55" s="144"/>
      <c r="E55" s="144"/>
      <c r="F55" s="144"/>
      <c r="G55" s="144"/>
      <c r="H55" s="144"/>
      <c r="I55" s="144"/>
      <c r="J55" s="144"/>
      <c r="K55" s="144"/>
      <c r="L55" s="141"/>
    </row>
    <row r="56" spans="2:12" x14ac:dyDescent="0.25">
      <c r="D56" s="144"/>
      <c r="E56" s="144"/>
      <c r="F56" s="144"/>
      <c r="G56" s="144"/>
      <c r="H56" s="144"/>
      <c r="I56" s="144"/>
      <c r="J56" s="144"/>
      <c r="K56" s="144"/>
      <c r="L56" s="141"/>
    </row>
    <row r="57" spans="2:12" x14ac:dyDescent="0.25">
      <c r="B57" s="148"/>
      <c r="D57" s="144"/>
      <c r="E57" s="144"/>
      <c r="F57" s="144"/>
      <c r="G57" s="144"/>
      <c r="H57" s="144"/>
      <c r="I57" s="144"/>
      <c r="J57" s="144"/>
      <c r="K57" s="144"/>
      <c r="L57" s="141"/>
    </row>
    <row r="58" spans="2:12" x14ac:dyDescent="0.25">
      <c r="B58" s="148"/>
      <c r="D58" s="144"/>
      <c r="E58" s="144"/>
      <c r="F58" s="144"/>
      <c r="G58" s="144"/>
      <c r="H58" s="144"/>
      <c r="I58" s="144"/>
      <c r="J58" s="144"/>
      <c r="K58" s="144"/>
      <c r="L58" s="141"/>
    </row>
    <row r="59" spans="2:12" x14ac:dyDescent="0.25">
      <c r="B59" s="148"/>
      <c r="D59" s="144"/>
      <c r="E59" s="144"/>
      <c r="F59" s="144"/>
      <c r="G59" s="144"/>
      <c r="H59" s="144"/>
      <c r="I59" s="144"/>
      <c r="J59" s="144"/>
      <c r="K59" s="144"/>
      <c r="L59" s="141"/>
    </row>
    <row r="60" spans="2:12" x14ac:dyDescent="0.25">
      <c r="B60" s="148"/>
      <c r="D60" s="144"/>
      <c r="E60" s="144"/>
      <c r="F60" s="144"/>
      <c r="G60" s="144"/>
      <c r="H60" s="144"/>
      <c r="I60" s="144"/>
      <c r="J60" s="144"/>
      <c r="K60" s="144"/>
      <c r="L60" s="141"/>
    </row>
    <row r="61" spans="2:12" x14ac:dyDescent="0.25">
      <c r="B61" s="148"/>
      <c r="D61" s="144"/>
      <c r="E61" s="144"/>
      <c r="F61" s="144"/>
      <c r="G61" s="144"/>
      <c r="H61" s="144"/>
      <c r="I61" s="144"/>
      <c r="J61" s="144"/>
      <c r="K61" s="144"/>
      <c r="L61" s="141"/>
    </row>
    <row r="63" spans="2:12" x14ac:dyDescent="0.25">
      <c r="B63" s="148"/>
      <c r="D63" s="144"/>
      <c r="E63" s="144"/>
      <c r="F63" s="144"/>
      <c r="G63" s="144"/>
      <c r="H63" s="144"/>
      <c r="I63" s="144"/>
      <c r="J63" s="144"/>
      <c r="K63" s="144"/>
      <c r="L63" s="141"/>
    </row>
    <row r="64" spans="2:12" x14ac:dyDescent="0.25">
      <c r="B64" s="148"/>
      <c r="D64" s="144"/>
      <c r="E64" s="144"/>
      <c r="F64" s="144"/>
      <c r="G64" s="144"/>
      <c r="H64" s="144"/>
      <c r="I64" s="144"/>
      <c r="J64" s="144"/>
      <c r="K64" s="144"/>
      <c r="L64" s="141"/>
    </row>
    <row r="65" spans="2:12" x14ac:dyDescent="0.25">
      <c r="B65" s="148"/>
      <c r="D65" s="144"/>
      <c r="E65" s="144"/>
      <c r="F65" s="144"/>
      <c r="G65" s="144"/>
      <c r="H65" s="144"/>
      <c r="I65" s="144"/>
      <c r="J65" s="144"/>
      <c r="K65" s="144"/>
      <c r="L65" s="141"/>
    </row>
    <row r="66" spans="2:12" x14ac:dyDescent="0.25">
      <c r="B66" s="148"/>
      <c r="D66" s="144"/>
      <c r="E66" s="144"/>
      <c r="F66" s="144"/>
      <c r="G66" s="144"/>
      <c r="H66" s="144"/>
      <c r="I66" s="144"/>
      <c r="J66" s="144"/>
      <c r="K66" s="144"/>
      <c r="L66" s="141"/>
    </row>
    <row r="67" spans="2:12" x14ac:dyDescent="0.25">
      <c r="D67" s="144"/>
      <c r="E67" s="144"/>
      <c r="F67" s="144"/>
      <c r="G67" s="144"/>
      <c r="H67" s="144"/>
      <c r="I67" s="144"/>
      <c r="J67" s="144"/>
      <c r="K67" s="144"/>
      <c r="L67" s="141"/>
    </row>
    <row r="68" spans="2:12" x14ac:dyDescent="0.25">
      <c r="B68" s="148"/>
      <c r="D68" s="144"/>
      <c r="E68" s="144"/>
      <c r="F68" s="144"/>
      <c r="G68" s="144"/>
      <c r="H68" s="144"/>
      <c r="I68" s="144"/>
      <c r="J68" s="144"/>
      <c r="K68" s="144"/>
      <c r="L68" s="141"/>
    </row>
    <row r="69" spans="2:12" x14ac:dyDescent="0.25">
      <c r="B69" s="148"/>
      <c r="D69" s="144"/>
      <c r="E69" s="144"/>
      <c r="F69" s="144"/>
      <c r="G69" s="144"/>
      <c r="H69" s="144"/>
      <c r="I69" s="144"/>
      <c r="J69" s="144"/>
      <c r="K69" s="144"/>
      <c r="L69" s="141"/>
    </row>
    <row r="70" spans="2:12" x14ac:dyDescent="0.25">
      <c r="B70" s="148"/>
      <c r="D70" s="144"/>
      <c r="E70" s="144"/>
      <c r="F70" s="144"/>
      <c r="G70" s="144"/>
      <c r="H70" s="144"/>
      <c r="I70" s="144"/>
      <c r="J70" s="144"/>
      <c r="K70" s="144"/>
      <c r="L70" s="141"/>
    </row>
    <row r="71" spans="2:12" x14ac:dyDescent="0.25">
      <c r="B71" s="148"/>
      <c r="D71" s="144"/>
      <c r="E71" s="144"/>
      <c r="F71" s="144"/>
      <c r="G71" s="144"/>
      <c r="H71" s="144"/>
      <c r="I71" s="144"/>
      <c r="J71" s="144"/>
      <c r="K71" s="144"/>
      <c r="L71" s="141"/>
    </row>
    <row r="72" spans="2:12" x14ac:dyDescent="0.25">
      <c r="B72" s="148"/>
      <c r="D72" s="144"/>
      <c r="E72" s="144"/>
      <c r="F72" s="144"/>
      <c r="G72" s="144"/>
      <c r="H72" s="144"/>
      <c r="I72" s="144"/>
      <c r="J72" s="144"/>
      <c r="K72" s="144"/>
      <c r="L72" s="141"/>
    </row>
    <row r="73" spans="2:12" x14ac:dyDescent="0.25">
      <c r="B73" s="148"/>
      <c r="D73" s="144"/>
      <c r="E73" s="144"/>
      <c r="F73" s="144"/>
      <c r="G73" s="144"/>
      <c r="H73" s="144"/>
      <c r="I73" s="144"/>
      <c r="J73" s="144"/>
      <c r="K73" s="144"/>
      <c r="L73" s="141"/>
    </row>
    <row r="74" spans="2:12" x14ac:dyDescent="0.25">
      <c r="B74" s="148"/>
      <c r="D74" s="144"/>
      <c r="E74" s="144"/>
      <c r="F74" s="144"/>
      <c r="G74" s="144"/>
      <c r="H74" s="144"/>
      <c r="I74" s="144"/>
      <c r="J74" s="144"/>
      <c r="K74" s="144"/>
      <c r="L74" s="141"/>
    </row>
    <row r="75" spans="2:12" x14ac:dyDescent="0.25">
      <c r="B75" s="148"/>
      <c r="D75" s="144"/>
      <c r="E75" s="144"/>
      <c r="F75" s="144"/>
      <c r="G75" s="144"/>
      <c r="H75" s="144"/>
      <c r="I75" s="144"/>
      <c r="J75" s="144"/>
      <c r="K75" s="144"/>
      <c r="L75" s="141"/>
    </row>
    <row r="76" spans="2:12" x14ac:dyDescent="0.25">
      <c r="B76" s="148"/>
      <c r="D76" s="144"/>
      <c r="E76" s="144"/>
      <c r="F76" s="144"/>
      <c r="G76" s="144"/>
      <c r="H76" s="144"/>
      <c r="I76" s="144"/>
      <c r="J76" s="144"/>
      <c r="K76" s="144"/>
      <c r="L76" s="141"/>
    </row>
    <row r="79" spans="2:12" ht="13" x14ac:dyDescent="0.3">
      <c r="B79" s="148"/>
      <c r="D79" s="183"/>
      <c r="E79" s="183"/>
      <c r="F79" s="183"/>
      <c r="G79" s="183"/>
      <c r="H79" s="183"/>
      <c r="I79" s="183"/>
      <c r="J79" s="183"/>
      <c r="K79" s="183"/>
      <c r="L79" s="141"/>
    </row>
    <row r="80" spans="2:12" x14ac:dyDescent="0.25">
      <c r="B80" s="148"/>
      <c r="D80" s="144"/>
      <c r="E80" s="144"/>
      <c r="F80" s="144"/>
      <c r="G80" s="144"/>
      <c r="H80" s="144"/>
      <c r="I80" s="144"/>
      <c r="K80" s="144"/>
      <c r="L80" s="141"/>
    </row>
    <row r="81" spans="2:12" ht="13" x14ac:dyDescent="0.3">
      <c r="B81" s="148"/>
      <c r="D81" s="183"/>
      <c r="E81" s="183"/>
      <c r="F81" s="183"/>
      <c r="G81" s="183"/>
      <c r="H81" s="183"/>
      <c r="I81" s="183"/>
      <c r="J81" s="184"/>
      <c r="K81" s="183"/>
      <c r="L81" s="141"/>
    </row>
    <row r="82" spans="2:12" x14ac:dyDescent="0.25">
      <c r="B82" s="148"/>
      <c r="D82" s="144"/>
      <c r="E82" s="144"/>
      <c r="F82" s="144"/>
      <c r="G82" s="144"/>
      <c r="H82" s="144"/>
      <c r="I82" s="144"/>
      <c r="K82" s="144"/>
      <c r="L82" s="141"/>
    </row>
    <row r="83" spans="2:12" x14ac:dyDescent="0.25">
      <c r="D83" s="144"/>
      <c r="E83" s="144"/>
      <c r="F83" s="144"/>
      <c r="G83" s="144"/>
      <c r="H83" s="144"/>
      <c r="I83" s="144"/>
      <c r="J83" s="144"/>
      <c r="K83" s="144"/>
    </row>
    <row r="84" spans="2:12" x14ac:dyDescent="0.25">
      <c r="D84" s="144"/>
      <c r="E84" s="144"/>
      <c r="F84" s="144"/>
      <c r="G84" s="144"/>
      <c r="H84" s="144"/>
      <c r="I84" s="144"/>
      <c r="J84" s="144"/>
      <c r="K84" s="144"/>
      <c r="L84" s="141"/>
    </row>
    <row r="85" spans="2:12" x14ac:dyDescent="0.25">
      <c r="D85" s="144"/>
      <c r="E85" s="144"/>
      <c r="F85" s="144"/>
      <c r="G85" s="144"/>
      <c r="H85" s="144"/>
      <c r="I85" s="144"/>
      <c r="J85" s="144"/>
      <c r="K85" s="144"/>
      <c r="L85" s="141"/>
    </row>
    <row r="86" spans="2:12" x14ac:dyDescent="0.25">
      <c r="D86" s="144"/>
      <c r="E86" s="144"/>
      <c r="F86" s="144"/>
      <c r="G86" s="144"/>
      <c r="H86" s="144"/>
      <c r="I86" s="144"/>
      <c r="J86" s="144"/>
      <c r="K86" s="144"/>
      <c r="L86" s="141"/>
    </row>
    <row r="87" spans="2:12" x14ac:dyDescent="0.25">
      <c r="D87" s="144"/>
      <c r="E87" s="144"/>
      <c r="F87" s="144"/>
      <c r="G87" s="144"/>
      <c r="H87" s="144"/>
      <c r="I87" s="144"/>
      <c r="J87" s="144"/>
      <c r="K87" s="144"/>
      <c r="L87" s="141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L80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6.26953125" style="25" customWidth="1"/>
    <col min="2" max="2" width="16.26953125" style="2" customWidth="1"/>
    <col min="3" max="3" width="15" style="2" customWidth="1"/>
    <col min="4" max="4" width="14.54296875" style="2" customWidth="1"/>
    <col min="5" max="5" width="14.81640625" style="2" customWidth="1"/>
    <col min="6" max="6" width="15.26953125" style="2" customWidth="1"/>
    <col min="7" max="7" width="12.81640625" style="2" customWidth="1"/>
    <col min="8" max="8" width="13.453125" style="2" bestFit="1" customWidth="1"/>
    <col min="9" max="9" width="10.1796875" style="25" customWidth="1"/>
    <col min="10" max="10" width="17.54296875" style="25" customWidth="1"/>
    <col min="11" max="11" width="8.453125" style="25" customWidth="1"/>
    <col min="12" max="12" width="21.26953125" style="25" customWidth="1"/>
    <col min="13" max="16384" width="9.1796875" style="25"/>
  </cols>
  <sheetData>
    <row r="1" spans="1:12" x14ac:dyDescent="0.25">
      <c r="A1" s="246"/>
      <c r="B1" s="246"/>
      <c r="C1" s="246"/>
      <c r="D1" s="246"/>
      <c r="E1" s="246"/>
      <c r="F1" s="246" t="s">
        <v>130</v>
      </c>
      <c r="G1" s="246"/>
      <c r="H1" s="246"/>
      <c r="I1" s="246"/>
      <c r="J1" s="246"/>
    </row>
    <row r="2" spans="1:12" x14ac:dyDescent="0.25">
      <c r="B2" s="53"/>
      <c r="G2" s="60"/>
    </row>
    <row r="3" spans="1:12" x14ac:dyDescent="0.25">
      <c r="A3" s="246"/>
      <c r="B3" s="246"/>
      <c r="C3" s="246"/>
      <c r="D3" s="246"/>
      <c r="E3" s="246"/>
      <c r="F3" s="246" t="s">
        <v>241</v>
      </c>
      <c r="G3" s="246"/>
      <c r="H3" s="246"/>
      <c r="I3" s="246"/>
      <c r="J3" s="246"/>
    </row>
    <row r="4" spans="1:12" ht="13" thickBot="1" x14ac:dyDescent="0.3">
      <c r="A4" s="29"/>
      <c r="B4" s="3"/>
      <c r="C4" s="3"/>
      <c r="D4" s="3"/>
      <c r="E4" s="3"/>
      <c r="F4" s="3"/>
      <c r="G4" s="3"/>
      <c r="H4" s="3"/>
      <c r="I4" s="3"/>
      <c r="J4" s="2"/>
      <c r="K4" s="2"/>
      <c r="L4" s="73"/>
    </row>
    <row r="5" spans="1:12" ht="13" customHeight="1" thickTop="1" x14ac:dyDescent="0.25">
      <c r="A5" s="19" t="s">
        <v>37</v>
      </c>
      <c r="B5" s="247" t="s">
        <v>11</v>
      </c>
      <c r="C5" s="247" t="s">
        <v>0</v>
      </c>
      <c r="D5" s="244"/>
      <c r="E5" s="247" t="s">
        <v>5</v>
      </c>
      <c r="F5" s="244"/>
      <c r="G5" s="244"/>
      <c r="H5" s="244"/>
      <c r="I5" s="244"/>
      <c r="J5" s="236"/>
      <c r="K5" s="244"/>
      <c r="L5" s="259"/>
    </row>
    <row r="6" spans="1:12" x14ac:dyDescent="0.25">
      <c r="A6" s="19" t="s">
        <v>38</v>
      </c>
      <c r="B6" s="244" t="s">
        <v>92</v>
      </c>
      <c r="C6" s="244" t="s">
        <v>1</v>
      </c>
      <c r="D6" s="244" t="s">
        <v>3</v>
      </c>
      <c r="E6" s="244" t="s">
        <v>1</v>
      </c>
      <c r="F6" s="244" t="s">
        <v>7</v>
      </c>
      <c r="G6" s="244"/>
      <c r="H6" s="244" t="s">
        <v>10</v>
      </c>
      <c r="I6" s="244" t="s">
        <v>10</v>
      </c>
      <c r="J6" s="259" t="s">
        <v>261</v>
      </c>
      <c r="K6" s="244"/>
      <c r="L6" s="259"/>
    </row>
    <row r="7" spans="1:12" ht="13" thickBot="1" x14ac:dyDescent="0.3">
      <c r="A7" s="21" t="s">
        <v>39</v>
      </c>
      <c r="B7" s="243" t="s">
        <v>170</v>
      </c>
      <c r="C7" s="243" t="s">
        <v>2</v>
      </c>
      <c r="D7" s="243" t="s">
        <v>4</v>
      </c>
      <c r="E7" s="243" t="s">
        <v>6</v>
      </c>
      <c r="F7" s="243" t="s">
        <v>8</v>
      </c>
      <c r="G7" s="243" t="s">
        <v>9</v>
      </c>
      <c r="H7" s="243" t="s">
        <v>7</v>
      </c>
      <c r="I7" s="243" t="s">
        <v>193</v>
      </c>
      <c r="J7" s="234" t="s">
        <v>265</v>
      </c>
      <c r="K7" s="244"/>
      <c r="L7" s="259"/>
    </row>
    <row r="8" spans="1:12" s="149" customFormat="1" x14ac:dyDescent="0.25">
      <c r="A8" s="39" t="s">
        <v>13</v>
      </c>
      <c r="B8" s="46">
        <f t="shared" ref="B8:G8" si="0">SUM(B10:B37)</f>
        <v>843234012.5200001</v>
      </c>
      <c r="C8" s="46">
        <f t="shared" si="0"/>
        <v>790158921.47999978</v>
      </c>
      <c r="D8" s="46">
        <f t="shared" si="0"/>
        <v>29368409.989999998</v>
      </c>
      <c r="E8" s="46">
        <f t="shared" si="0"/>
        <v>13012105.060000004</v>
      </c>
      <c r="F8" s="46">
        <f t="shared" si="0"/>
        <v>9609369.709999999</v>
      </c>
      <c r="G8" s="46">
        <f t="shared" si="0"/>
        <v>1085206.2799999998</v>
      </c>
      <c r="H8" s="46">
        <f>SUM(H10:H37)</f>
        <v>0</v>
      </c>
      <c r="I8" s="46">
        <f>SUM(I10:I37)</f>
        <v>0</v>
      </c>
      <c r="J8" s="46">
        <f>SUM(J10:J37)</f>
        <v>0</v>
      </c>
      <c r="K8" s="46"/>
      <c r="L8" s="46"/>
    </row>
    <row r="9" spans="1:12" x14ac:dyDescent="0.25">
      <c r="A9" s="40"/>
      <c r="B9" s="33"/>
      <c r="C9" s="33"/>
      <c r="D9" s="33"/>
      <c r="E9" s="33"/>
      <c r="F9" s="33"/>
      <c r="G9" s="33"/>
      <c r="H9" s="33"/>
    </row>
    <row r="10" spans="1:12" s="36" customFormat="1" x14ac:dyDescent="0.25">
      <c r="A10" s="40" t="s">
        <v>14</v>
      </c>
      <c r="B10" s="33">
        <f>SUM(C10+D10+E10+F10+G10+H10)</f>
        <v>6927658.6199999992</v>
      </c>
      <c r="C10" s="33">
        <v>6648557.3299999991</v>
      </c>
      <c r="D10" s="33">
        <v>109472.26</v>
      </c>
      <c r="E10" s="33">
        <v>82033.41</v>
      </c>
      <c r="F10" s="33">
        <v>87595.62</v>
      </c>
      <c r="G10" s="33">
        <v>0</v>
      </c>
      <c r="H10" s="33">
        <v>0</v>
      </c>
      <c r="I10" s="33">
        <v>0</v>
      </c>
      <c r="J10" s="33">
        <v>0</v>
      </c>
      <c r="K10" s="65"/>
      <c r="L10" s="47"/>
    </row>
    <row r="11" spans="1:12" x14ac:dyDescent="0.25">
      <c r="A11" s="40" t="s">
        <v>15</v>
      </c>
      <c r="B11" s="33">
        <f>SUM(C11+D11+E11+F11+G11+H11)</f>
        <v>71777401.610000014</v>
      </c>
      <c r="C11" s="33">
        <v>69869929.790000007</v>
      </c>
      <c r="D11" s="33">
        <v>367578.33999999997</v>
      </c>
      <c r="E11" s="33">
        <v>877040.65</v>
      </c>
      <c r="F11" s="33">
        <v>661081.69999999995</v>
      </c>
      <c r="G11" s="33">
        <v>1771.13</v>
      </c>
      <c r="H11" s="33">
        <v>0</v>
      </c>
      <c r="I11" s="33">
        <v>0</v>
      </c>
      <c r="J11" s="33">
        <v>0</v>
      </c>
      <c r="K11" s="33"/>
      <c r="L11" s="47"/>
    </row>
    <row r="12" spans="1:12" s="36" customFormat="1" x14ac:dyDescent="0.25">
      <c r="A12" s="36" t="s">
        <v>16</v>
      </c>
      <c r="B12" s="33">
        <f>SUM(C12+D12+E12+F12+G12+H12)</f>
        <v>85499623.810000002</v>
      </c>
      <c r="C12" s="33">
        <v>71958505.570000008</v>
      </c>
      <c r="D12" s="33">
        <v>7430264.3900000006</v>
      </c>
      <c r="E12" s="33">
        <v>4703863.8</v>
      </c>
      <c r="F12" s="33">
        <v>1401181.6300000001</v>
      </c>
      <c r="G12" s="33">
        <v>5808.42</v>
      </c>
      <c r="H12" s="33">
        <v>0</v>
      </c>
      <c r="I12" s="33">
        <v>0</v>
      </c>
      <c r="J12" s="33">
        <v>0</v>
      </c>
      <c r="K12" s="65"/>
      <c r="L12" s="47"/>
    </row>
    <row r="13" spans="1:12" x14ac:dyDescent="0.25">
      <c r="A13" s="36" t="s">
        <v>17</v>
      </c>
      <c r="B13" s="33">
        <f>SUM(C13+D13+E13+F13+G13+H13)</f>
        <v>103951250.37</v>
      </c>
      <c r="C13" s="33">
        <v>99135266.25</v>
      </c>
      <c r="D13" s="33">
        <v>2794702.9</v>
      </c>
      <c r="E13" s="33">
        <v>1608710</v>
      </c>
      <c r="F13" s="33">
        <v>412571.22</v>
      </c>
      <c r="G13" s="33">
        <v>0</v>
      </c>
      <c r="H13" s="33">
        <v>0</v>
      </c>
      <c r="I13" s="33">
        <v>0</v>
      </c>
      <c r="J13" s="33">
        <v>0</v>
      </c>
      <c r="K13" s="65"/>
      <c r="L13" s="47"/>
    </row>
    <row r="14" spans="1:12" x14ac:dyDescent="0.25">
      <c r="A14" s="36" t="s">
        <v>18</v>
      </c>
      <c r="B14" s="33">
        <f>SUM(C14+D14+E14+F14+G14+H14)</f>
        <v>11693021.519999998</v>
      </c>
      <c r="C14" s="33">
        <v>11371069.1</v>
      </c>
      <c r="D14" s="33">
        <v>19714.43</v>
      </c>
      <c r="E14" s="33">
        <v>57802.28</v>
      </c>
      <c r="F14" s="33">
        <v>240809.29</v>
      </c>
      <c r="G14" s="33">
        <v>3626.42</v>
      </c>
      <c r="H14" s="33">
        <v>0</v>
      </c>
      <c r="I14" s="33">
        <v>0</v>
      </c>
      <c r="J14" s="33">
        <v>0</v>
      </c>
      <c r="K14" s="65"/>
      <c r="L14" s="47"/>
    </row>
    <row r="15" spans="1:12" x14ac:dyDescent="0.25">
      <c r="A15" s="36"/>
      <c r="B15" s="95"/>
      <c r="C15" s="33"/>
      <c r="D15" s="33"/>
      <c r="E15" s="33"/>
      <c r="F15" s="33"/>
      <c r="G15" s="33"/>
      <c r="H15" s="95"/>
      <c r="I15" s="95"/>
      <c r="J15" s="95"/>
      <c r="K15" s="65"/>
    </row>
    <row r="16" spans="1:12" x14ac:dyDescent="0.25">
      <c r="A16" s="36" t="s">
        <v>19</v>
      </c>
      <c r="B16" s="33">
        <f>SUM(C16+D16+E16+F16+G16+H16)</f>
        <v>5890399.5099999998</v>
      </c>
      <c r="C16" s="33">
        <v>4984067.3599999994</v>
      </c>
      <c r="D16" s="33">
        <v>38396.910000000003</v>
      </c>
      <c r="E16" s="33">
        <v>132558.41</v>
      </c>
      <c r="F16" s="33">
        <v>641245.82000000007</v>
      </c>
      <c r="G16" s="33">
        <v>94131.01</v>
      </c>
      <c r="H16" s="33">
        <v>0</v>
      </c>
      <c r="I16" s="33">
        <v>0</v>
      </c>
      <c r="J16" s="33">
        <v>0</v>
      </c>
      <c r="K16" s="65"/>
      <c r="L16" s="47"/>
    </row>
    <row r="17" spans="1:12" x14ac:dyDescent="0.25">
      <c r="A17" s="36" t="s">
        <v>20</v>
      </c>
      <c r="B17" s="33">
        <f>SUM(C17+D17+E17+F17+G17+H17)</f>
        <v>24159967.870000001</v>
      </c>
      <c r="C17" s="33">
        <v>23009326.59</v>
      </c>
      <c r="D17" s="33">
        <v>248107.26000000004</v>
      </c>
      <c r="E17" s="33">
        <v>391719.23</v>
      </c>
      <c r="F17" s="33">
        <v>482951.29</v>
      </c>
      <c r="G17" s="33">
        <v>27863.5</v>
      </c>
      <c r="H17" s="33">
        <v>0</v>
      </c>
      <c r="I17" s="33">
        <v>0</v>
      </c>
      <c r="J17" s="33">
        <v>0</v>
      </c>
      <c r="K17" s="65"/>
      <c r="L17" s="47"/>
    </row>
    <row r="18" spans="1:12" x14ac:dyDescent="0.25">
      <c r="A18" s="36" t="s">
        <v>21</v>
      </c>
      <c r="B18" s="33">
        <f>SUM(C18+D18+E18+F18+G18+H18)</f>
        <v>14657585.120000001</v>
      </c>
      <c r="C18" s="33">
        <v>13903736.289999999</v>
      </c>
      <c r="D18" s="33">
        <v>256287.12999999998</v>
      </c>
      <c r="E18" s="33">
        <v>177692.46</v>
      </c>
      <c r="F18" s="33">
        <v>312756.23</v>
      </c>
      <c r="G18" s="33">
        <v>7113.0099999999993</v>
      </c>
      <c r="H18" s="70">
        <v>0</v>
      </c>
      <c r="I18" s="70">
        <v>0</v>
      </c>
      <c r="J18" s="33">
        <v>0</v>
      </c>
      <c r="K18" s="67"/>
      <c r="L18" s="47"/>
    </row>
    <row r="19" spans="1:12" x14ac:dyDescent="0.25">
      <c r="A19" s="36" t="s">
        <v>22</v>
      </c>
      <c r="B19" s="33">
        <f>SUM(C19+D19+E19+F19+G19+H19)</f>
        <v>24910624.870000001</v>
      </c>
      <c r="C19" s="33">
        <v>23173322.760000002</v>
      </c>
      <c r="D19" s="33">
        <v>472587.36</v>
      </c>
      <c r="E19" s="33">
        <v>1022803.4099999999</v>
      </c>
      <c r="F19" s="33">
        <v>236684.34</v>
      </c>
      <c r="G19" s="33">
        <v>5227</v>
      </c>
      <c r="H19" s="33">
        <v>0</v>
      </c>
      <c r="I19" s="33">
        <v>0</v>
      </c>
      <c r="J19" s="33">
        <v>0</v>
      </c>
      <c r="K19" s="65"/>
      <c r="L19" s="47"/>
    </row>
    <row r="20" spans="1:12" x14ac:dyDescent="0.25">
      <c r="A20" s="36" t="s">
        <v>23</v>
      </c>
      <c r="B20" s="33">
        <f>SUM(C20+D20+E20+F20+G20+H20)</f>
        <v>5646062.6699999999</v>
      </c>
      <c r="C20" s="33">
        <v>4925895.29</v>
      </c>
      <c r="D20" s="33">
        <v>103551.79000000001</v>
      </c>
      <c r="E20" s="33">
        <v>100169.70999999999</v>
      </c>
      <c r="F20" s="33">
        <v>516445.88</v>
      </c>
      <c r="G20" s="33">
        <v>0</v>
      </c>
      <c r="H20" s="33">
        <v>0</v>
      </c>
      <c r="I20" s="33">
        <v>0</v>
      </c>
      <c r="J20" s="33">
        <v>0</v>
      </c>
      <c r="K20" s="65"/>
      <c r="L20" s="47"/>
    </row>
    <row r="21" spans="1:12" x14ac:dyDescent="0.25">
      <c r="A21" s="36"/>
      <c r="B21" s="95"/>
      <c r="C21" s="33"/>
      <c r="D21" s="33"/>
      <c r="E21" s="33"/>
      <c r="F21" s="33"/>
      <c r="G21" s="33"/>
      <c r="H21" s="95"/>
      <c r="I21" s="95"/>
      <c r="J21" s="95"/>
      <c r="K21" s="65"/>
    </row>
    <row r="22" spans="1:12" x14ac:dyDescent="0.25">
      <c r="A22" s="36" t="s">
        <v>24</v>
      </c>
      <c r="B22" s="33">
        <f>SUM(C22+D22+E22+F22+G22+H22)</f>
        <v>37021126.209999993</v>
      </c>
      <c r="C22" s="33">
        <v>34522902.07</v>
      </c>
      <c r="D22" s="33">
        <v>688477.57000000007</v>
      </c>
      <c r="E22" s="33">
        <v>617848.23</v>
      </c>
      <c r="F22" s="33">
        <v>1176968.5800000003</v>
      </c>
      <c r="G22" s="33">
        <v>14929.76</v>
      </c>
      <c r="H22" s="33">
        <v>0</v>
      </c>
      <c r="I22" s="33">
        <v>0</v>
      </c>
      <c r="J22" s="33">
        <v>0</v>
      </c>
      <c r="K22" s="65"/>
      <c r="L22" s="47"/>
    </row>
    <row r="23" spans="1:12" x14ac:dyDescent="0.25">
      <c r="A23" s="36" t="s">
        <v>25</v>
      </c>
      <c r="B23" s="33">
        <f>SUM(C23+D23+E23+F23+G23+H23)</f>
        <v>2762126.19</v>
      </c>
      <c r="C23" s="33">
        <v>2558397.65</v>
      </c>
      <c r="D23" s="33">
        <v>101794.90000000001</v>
      </c>
      <c r="E23" s="33">
        <v>42946.41</v>
      </c>
      <c r="F23" s="33">
        <v>46491.57</v>
      </c>
      <c r="G23" s="33">
        <v>12495.66</v>
      </c>
      <c r="H23" s="33">
        <v>0</v>
      </c>
      <c r="I23" s="33">
        <v>0</v>
      </c>
      <c r="J23" s="33">
        <v>0</v>
      </c>
      <c r="K23" s="65"/>
      <c r="L23" s="47"/>
    </row>
    <row r="24" spans="1:12" x14ac:dyDescent="0.25">
      <c r="A24" s="36" t="s">
        <v>26</v>
      </c>
      <c r="B24" s="33">
        <f>SUM(C24+D24+E24+F24+G24+H24)</f>
        <v>25765807.82</v>
      </c>
      <c r="C24" s="33">
        <v>25162896.530000001</v>
      </c>
      <c r="D24" s="33">
        <v>139968.48000000001</v>
      </c>
      <c r="E24" s="33">
        <v>301930.37999999995</v>
      </c>
      <c r="F24" s="33">
        <v>71246.66</v>
      </c>
      <c r="G24" s="33">
        <v>89765.77</v>
      </c>
      <c r="H24" s="33">
        <v>0</v>
      </c>
      <c r="I24" s="33">
        <v>0</v>
      </c>
      <c r="J24" s="33">
        <v>0</v>
      </c>
      <c r="K24" s="65"/>
      <c r="L24" s="47"/>
    </row>
    <row r="25" spans="1:12" x14ac:dyDescent="0.25">
      <c r="A25" s="36" t="s">
        <v>27</v>
      </c>
      <c r="B25" s="33">
        <f>SUM(C25+D25+E25+F25+G25+H25)</f>
        <v>62369997.5</v>
      </c>
      <c r="C25" s="33">
        <v>55148527.25</v>
      </c>
      <c r="D25" s="33">
        <v>6386108</v>
      </c>
      <c r="E25" s="33">
        <v>369545.16000000003</v>
      </c>
      <c r="F25" s="33">
        <v>409931.08999999997</v>
      </c>
      <c r="G25" s="33">
        <v>55886</v>
      </c>
      <c r="H25" s="33">
        <v>0</v>
      </c>
      <c r="I25" s="33">
        <v>0</v>
      </c>
      <c r="J25" s="33">
        <v>0</v>
      </c>
      <c r="K25" s="65"/>
      <c r="L25" s="47"/>
    </row>
    <row r="26" spans="1:12" x14ac:dyDescent="0.25">
      <c r="A26" s="36" t="s">
        <v>28</v>
      </c>
      <c r="B26" s="33">
        <f>SUM(C26+D26+E26+F26+G26+H26)</f>
        <v>1861864.4900000002</v>
      </c>
      <c r="C26" s="33">
        <v>1726916.4500000002</v>
      </c>
      <c r="D26" s="33">
        <v>63969.39</v>
      </c>
      <c r="E26" s="33">
        <v>28612.3</v>
      </c>
      <c r="F26" s="33">
        <v>42366.35</v>
      </c>
      <c r="G26" s="33">
        <v>0</v>
      </c>
      <c r="H26" s="33">
        <v>0</v>
      </c>
      <c r="I26" s="33">
        <v>0</v>
      </c>
      <c r="J26" s="33">
        <v>0</v>
      </c>
      <c r="K26" s="65"/>
      <c r="L26" s="47"/>
    </row>
    <row r="27" spans="1:12" x14ac:dyDescent="0.25">
      <c r="A27" s="36"/>
      <c r="B27" s="95"/>
      <c r="C27" s="33"/>
      <c r="D27" s="33"/>
      <c r="E27" s="33"/>
      <c r="F27" s="33"/>
      <c r="G27" s="33"/>
      <c r="H27" s="95"/>
      <c r="I27" s="95"/>
      <c r="J27" s="95"/>
      <c r="K27" s="65"/>
    </row>
    <row r="28" spans="1:12" x14ac:dyDescent="0.25">
      <c r="A28" s="37" t="s">
        <v>145</v>
      </c>
      <c r="B28" s="33">
        <f>SUM(C28+D28+E28+F28+G28+H28)</f>
        <v>155105079.73000002</v>
      </c>
      <c r="C28" s="33">
        <v>151697190</v>
      </c>
      <c r="D28" s="33">
        <v>2443550.13</v>
      </c>
      <c r="E28" s="33">
        <v>239632.83000000002</v>
      </c>
      <c r="F28" s="33">
        <v>331662.76999999996</v>
      </c>
      <c r="G28" s="33">
        <v>393044</v>
      </c>
      <c r="H28" s="33">
        <v>0</v>
      </c>
      <c r="I28" s="33">
        <v>0</v>
      </c>
      <c r="J28" s="33">
        <v>0</v>
      </c>
      <c r="K28" s="65"/>
      <c r="L28" s="47"/>
    </row>
    <row r="29" spans="1:12" x14ac:dyDescent="0.25">
      <c r="A29" s="36" t="s">
        <v>29</v>
      </c>
      <c r="B29" s="33">
        <f>SUM(C29+D29+E29+F29+G29+H29)</f>
        <v>131545941.62000002</v>
      </c>
      <c r="C29" s="33">
        <v>124140873.26000001</v>
      </c>
      <c r="D29" s="33">
        <v>5502994.4000000004</v>
      </c>
      <c r="E29" s="33">
        <v>1176187.5899999999</v>
      </c>
      <c r="F29" s="33">
        <v>528085.48</v>
      </c>
      <c r="G29" s="33">
        <v>197800.88999999998</v>
      </c>
      <c r="H29" s="33">
        <v>0</v>
      </c>
      <c r="I29" s="33">
        <v>0</v>
      </c>
      <c r="J29" s="33">
        <v>0</v>
      </c>
      <c r="K29" s="33"/>
      <c r="L29" s="47"/>
    </row>
    <row r="30" spans="1:12" x14ac:dyDescent="0.25">
      <c r="A30" s="36" t="s">
        <v>30</v>
      </c>
      <c r="B30" s="33">
        <f>SUM(C30+D30+E30+F30+G30+H30)</f>
        <v>5267206.04</v>
      </c>
      <c r="C30" s="33">
        <v>5100399.33</v>
      </c>
      <c r="D30" s="33">
        <v>8457.4</v>
      </c>
      <c r="E30" s="33">
        <v>10875.34</v>
      </c>
      <c r="F30" s="33">
        <v>147473.97</v>
      </c>
      <c r="G30" s="33">
        <v>0</v>
      </c>
      <c r="H30" s="33">
        <v>0</v>
      </c>
      <c r="I30" s="33">
        <v>0</v>
      </c>
      <c r="J30" s="33">
        <v>0</v>
      </c>
      <c r="K30" s="33"/>
      <c r="L30" s="47"/>
    </row>
    <row r="31" spans="1:12" x14ac:dyDescent="0.25">
      <c r="A31" s="36" t="s">
        <v>31</v>
      </c>
      <c r="B31" s="33">
        <f>SUM(C31+D31+E31+F31+G31+H31)</f>
        <v>17454728.140000001</v>
      </c>
      <c r="C31" s="33">
        <v>15850168.559999999</v>
      </c>
      <c r="D31" s="33">
        <v>978140.1100000001</v>
      </c>
      <c r="E31" s="33">
        <v>293184.45999999996</v>
      </c>
      <c r="F31" s="33">
        <v>333235.01000000007</v>
      </c>
      <c r="G31" s="33">
        <v>0</v>
      </c>
      <c r="H31" s="33">
        <v>0</v>
      </c>
      <c r="I31" s="33">
        <v>0</v>
      </c>
      <c r="J31" s="33">
        <v>0</v>
      </c>
      <c r="K31" s="33"/>
      <c r="L31" s="47"/>
    </row>
    <row r="32" spans="1:12" x14ac:dyDescent="0.25">
      <c r="A32" s="36" t="s">
        <v>32</v>
      </c>
      <c r="B32" s="33">
        <f>SUM(C32+D32+E32+F32+G32+H32)</f>
        <v>4121794.9099999992</v>
      </c>
      <c r="C32" s="33">
        <v>3782165.7699999996</v>
      </c>
      <c r="D32" s="33">
        <v>86978.32</v>
      </c>
      <c r="E32" s="33">
        <v>50440.959999999999</v>
      </c>
      <c r="F32" s="33">
        <v>30423.790000000005</v>
      </c>
      <c r="G32" s="33">
        <v>171786.07</v>
      </c>
      <c r="H32" s="33">
        <v>0</v>
      </c>
      <c r="I32" s="33">
        <v>0</v>
      </c>
      <c r="J32" s="33">
        <v>0</v>
      </c>
      <c r="K32" s="33"/>
      <c r="L32" s="47"/>
    </row>
    <row r="33" spans="1:12" x14ac:dyDescent="0.25">
      <c r="A33" s="36"/>
      <c r="B33" s="95"/>
      <c r="C33" s="33"/>
      <c r="D33" s="33"/>
      <c r="E33" s="33"/>
      <c r="F33" s="33"/>
      <c r="G33" s="33"/>
      <c r="H33" s="95"/>
      <c r="I33" s="95"/>
      <c r="J33" s="95"/>
      <c r="K33" s="33"/>
    </row>
    <row r="34" spans="1:12" x14ac:dyDescent="0.25">
      <c r="A34" s="36" t="s">
        <v>33</v>
      </c>
      <c r="B34" s="33">
        <f>SUM(C34+D34+E34+F34+G34+H34)</f>
        <v>3939286.72</v>
      </c>
      <c r="C34" s="33">
        <v>3793368.25</v>
      </c>
      <c r="D34" s="33">
        <v>29086.58</v>
      </c>
      <c r="E34" s="33">
        <v>63147.93</v>
      </c>
      <c r="F34" s="33">
        <v>52233.21</v>
      </c>
      <c r="G34" s="33">
        <v>1450.75</v>
      </c>
      <c r="H34" s="33">
        <v>0</v>
      </c>
      <c r="I34" s="33">
        <v>0</v>
      </c>
      <c r="J34" s="33">
        <v>0</v>
      </c>
      <c r="K34" s="33"/>
      <c r="L34" s="47"/>
    </row>
    <row r="35" spans="1:12" x14ac:dyDescent="0.25">
      <c r="A35" s="36" t="s">
        <v>34</v>
      </c>
      <c r="B35" s="33">
        <f>SUM(C35+D35+E35+F35+G35+H35)</f>
        <v>18970292.719999999</v>
      </c>
      <c r="C35" s="33">
        <v>17780575.66</v>
      </c>
      <c r="D35" s="33">
        <v>76370</v>
      </c>
      <c r="E35" s="33">
        <v>147173.89999999997</v>
      </c>
      <c r="F35" s="33">
        <v>966173.15999999992</v>
      </c>
      <c r="G35" s="33">
        <v>0</v>
      </c>
      <c r="H35" s="33">
        <v>0</v>
      </c>
      <c r="I35" s="33">
        <v>0</v>
      </c>
      <c r="J35" s="33">
        <v>0</v>
      </c>
      <c r="K35" s="65"/>
      <c r="L35" s="47"/>
    </row>
    <row r="36" spans="1:12" x14ac:dyDescent="0.25">
      <c r="A36" s="36" t="s">
        <v>35</v>
      </c>
      <c r="B36" s="33">
        <f>SUM(C36+D36+E36+F36+G36+H36)</f>
        <v>13922009.600000001</v>
      </c>
      <c r="C36" s="33">
        <v>12508336.060000001</v>
      </c>
      <c r="D36" s="33">
        <v>839688.89</v>
      </c>
      <c r="E36" s="33">
        <v>133471.56</v>
      </c>
      <c r="F36" s="33">
        <v>440513.09</v>
      </c>
      <c r="G36" s="33">
        <v>0</v>
      </c>
      <c r="H36" s="33">
        <v>0</v>
      </c>
      <c r="I36" s="33">
        <v>0</v>
      </c>
      <c r="J36" s="33">
        <v>0</v>
      </c>
      <c r="K36" s="33"/>
      <c r="L36" s="47"/>
    </row>
    <row r="37" spans="1:12" x14ac:dyDescent="0.25">
      <c r="A37" s="41" t="s">
        <v>36</v>
      </c>
      <c r="B37" s="28">
        <f>SUM(C37+D37+E37+F37+G37+H37)</f>
        <v>8013154.8600000003</v>
      </c>
      <c r="C37" s="28">
        <v>7406528.3100000005</v>
      </c>
      <c r="D37" s="28">
        <v>182163.05</v>
      </c>
      <c r="E37" s="28">
        <v>382714.65</v>
      </c>
      <c r="F37" s="28">
        <v>39241.96</v>
      </c>
      <c r="G37" s="28">
        <v>2506.89</v>
      </c>
      <c r="H37" s="28">
        <v>0</v>
      </c>
      <c r="I37" s="28">
        <v>0</v>
      </c>
      <c r="J37" s="28">
        <v>0</v>
      </c>
      <c r="K37" s="33"/>
      <c r="L37" s="47"/>
    </row>
    <row r="38" spans="1:12" x14ac:dyDescent="0.25">
      <c r="A38" s="36" t="s">
        <v>206</v>
      </c>
      <c r="C38" s="33"/>
      <c r="D38" s="33"/>
      <c r="E38" s="33"/>
      <c r="F38" s="33"/>
      <c r="G38" s="33"/>
      <c r="H38" s="33"/>
    </row>
    <row r="39" spans="1:12" x14ac:dyDescent="0.25">
      <c r="A39" s="36" t="s">
        <v>127</v>
      </c>
      <c r="C39" s="33"/>
      <c r="D39" s="33"/>
      <c r="E39" s="33"/>
      <c r="F39" s="33"/>
      <c r="G39" s="33"/>
      <c r="H39" s="33"/>
    </row>
    <row r="40" spans="1:12" x14ac:dyDescent="0.25">
      <c r="A40" s="2" t="s">
        <v>221</v>
      </c>
      <c r="C40" s="33"/>
      <c r="D40" s="33"/>
      <c r="E40" s="33"/>
      <c r="F40" s="33"/>
      <c r="G40" s="33"/>
      <c r="H40" s="33"/>
    </row>
    <row r="41" spans="1:12" x14ac:dyDescent="0.25">
      <c r="A41" s="36" t="s">
        <v>219</v>
      </c>
      <c r="B41" s="33"/>
      <c r="C41" s="33"/>
      <c r="D41" s="33"/>
      <c r="E41" s="33"/>
      <c r="F41" s="33"/>
      <c r="G41" s="33"/>
      <c r="H41" s="33"/>
    </row>
    <row r="42" spans="1:12" x14ac:dyDescent="0.25">
      <c r="A42" s="36"/>
      <c r="B42" s="33"/>
      <c r="C42" s="33"/>
      <c r="D42" s="33"/>
      <c r="E42" s="33"/>
      <c r="F42" s="33"/>
      <c r="G42" s="33"/>
      <c r="H42" s="33"/>
    </row>
    <row r="43" spans="1:12" x14ac:dyDescent="0.25">
      <c r="A43" s="36"/>
      <c r="B43" s="33"/>
      <c r="C43" s="33"/>
      <c r="D43" s="33"/>
      <c r="E43" s="33"/>
      <c r="F43" s="33"/>
      <c r="G43" s="33"/>
      <c r="H43" s="33"/>
    </row>
    <row r="44" spans="1:12" x14ac:dyDescent="0.25">
      <c r="A44" s="36"/>
      <c r="B44" s="33"/>
      <c r="C44" s="33"/>
      <c r="D44" s="33"/>
      <c r="E44" s="33"/>
      <c r="F44" s="33"/>
      <c r="G44" s="33"/>
      <c r="H44" s="33"/>
    </row>
    <row r="47" spans="1:12" x14ac:dyDescent="0.25">
      <c r="C47" s="33"/>
      <c r="D47" s="33"/>
      <c r="E47" s="33"/>
      <c r="F47" s="33"/>
      <c r="G47" s="33"/>
    </row>
    <row r="51" spans="1:8" x14ac:dyDescent="0.25">
      <c r="A51" s="36"/>
      <c r="B51" s="33"/>
      <c r="H51" s="33"/>
    </row>
    <row r="52" spans="1:8" x14ac:dyDescent="0.25">
      <c r="A52" s="36"/>
      <c r="B52" s="33"/>
      <c r="C52" s="33"/>
      <c r="D52" s="33"/>
      <c r="E52" s="33"/>
      <c r="F52" s="33"/>
      <c r="G52" s="33"/>
      <c r="H52" s="33"/>
    </row>
    <row r="53" spans="1:8" x14ac:dyDescent="0.25">
      <c r="A53" s="36"/>
      <c r="B53" s="33"/>
      <c r="C53" s="33"/>
      <c r="D53" s="33"/>
      <c r="E53" s="33"/>
      <c r="F53" s="33"/>
      <c r="G53" s="33"/>
      <c r="H53" s="33"/>
    </row>
    <row r="54" spans="1:8" x14ac:dyDescent="0.25">
      <c r="A54" s="36"/>
      <c r="B54" s="33"/>
      <c r="C54" s="33"/>
      <c r="D54" s="33"/>
      <c r="E54" s="33"/>
      <c r="F54" s="33"/>
      <c r="G54" s="33"/>
      <c r="H54" s="33"/>
    </row>
    <row r="55" spans="1:8" x14ac:dyDescent="0.25">
      <c r="A55" s="36"/>
      <c r="B55" s="33"/>
      <c r="C55" s="33"/>
      <c r="D55" s="33"/>
      <c r="E55" s="33"/>
      <c r="F55" s="33"/>
      <c r="G55" s="33"/>
      <c r="H55" s="33"/>
    </row>
    <row r="56" spans="1:8" x14ac:dyDescent="0.25">
      <c r="A56" s="36"/>
      <c r="B56" s="33"/>
      <c r="C56" s="33"/>
      <c r="D56" s="33"/>
      <c r="E56" s="33"/>
      <c r="F56" s="33"/>
      <c r="G56" s="33"/>
      <c r="H56" s="33"/>
    </row>
    <row r="57" spans="1:8" x14ac:dyDescent="0.25">
      <c r="A57" s="36"/>
      <c r="B57" s="33"/>
      <c r="H57" s="33"/>
    </row>
    <row r="58" spans="1:8" x14ac:dyDescent="0.25">
      <c r="A58" s="36"/>
      <c r="B58" s="33"/>
      <c r="C58" s="33"/>
      <c r="D58" s="33"/>
      <c r="E58" s="33"/>
      <c r="F58" s="33"/>
      <c r="G58" s="33"/>
      <c r="H58" s="33"/>
    </row>
    <row r="59" spans="1:8" x14ac:dyDescent="0.25">
      <c r="A59" s="36"/>
      <c r="B59" s="33"/>
      <c r="C59" s="33"/>
      <c r="D59" s="33"/>
      <c r="E59" s="33"/>
      <c r="F59" s="33"/>
      <c r="G59" s="33"/>
      <c r="H59" s="33"/>
    </row>
    <row r="60" spans="1:8" x14ac:dyDescent="0.25">
      <c r="A60" s="36"/>
      <c r="B60" s="33"/>
      <c r="C60" s="33"/>
      <c r="D60" s="33"/>
      <c r="E60" s="33"/>
      <c r="F60" s="33"/>
      <c r="G60" s="33"/>
      <c r="H60" s="33"/>
    </row>
    <row r="61" spans="1:8" x14ac:dyDescent="0.25">
      <c r="A61" s="36"/>
      <c r="B61" s="33"/>
      <c r="C61" s="33"/>
      <c r="D61" s="33"/>
      <c r="E61" s="33"/>
      <c r="F61" s="33"/>
      <c r="G61" s="33"/>
      <c r="H61" s="33"/>
    </row>
    <row r="62" spans="1:8" x14ac:dyDescent="0.25">
      <c r="A62" s="36"/>
      <c r="B62" s="33"/>
      <c r="C62" s="33"/>
      <c r="D62" s="33"/>
      <c r="E62" s="33"/>
      <c r="F62" s="33"/>
      <c r="G62" s="33"/>
      <c r="H62" s="33"/>
    </row>
    <row r="63" spans="1:8" x14ac:dyDescent="0.25">
      <c r="A63" s="36"/>
      <c r="B63" s="33"/>
      <c r="C63" s="33"/>
      <c r="D63" s="33"/>
      <c r="E63" s="33"/>
      <c r="F63" s="33"/>
      <c r="G63" s="33"/>
      <c r="H63" s="25"/>
    </row>
    <row r="64" spans="1:8" x14ac:dyDescent="0.25">
      <c r="A64" s="36"/>
      <c r="B64" s="33"/>
      <c r="H64" s="25"/>
    </row>
    <row r="65" spans="1:10" x14ac:dyDescent="0.25">
      <c r="A65" s="36"/>
      <c r="B65" s="33"/>
      <c r="C65" s="33"/>
      <c r="D65" s="33"/>
      <c r="E65" s="33"/>
      <c r="F65" s="33"/>
      <c r="G65" s="33"/>
      <c r="H65" s="25"/>
    </row>
    <row r="66" spans="1:10" x14ac:dyDescent="0.25">
      <c r="A66" s="36"/>
      <c r="B66" s="33"/>
      <c r="C66" s="33"/>
      <c r="D66" s="33"/>
      <c r="E66" s="33"/>
      <c r="F66" s="33"/>
      <c r="G66" s="33"/>
      <c r="H66" s="33"/>
    </row>
    <row r="67" spans="1:10" x14ac:dyDescent="0.25">
      <c r="A67" s="36"/>
      <c r="B67" s="33"/>
      <c r="C67" s="33"/>
      <c r="D67" s="33"/>
      <c r="E67" s="33"/>
      <c r="F67" s="33"/>
      <c r="G67" s="33"/>
      <c r="H67" s="25"/>
    </row>
    <row r="68" spans="1:10" x14ac:dyDescent="0.25">
      <c r="A68" s="36"/>
      <c r="B68" s="33"/>
      <c r="C68" s="33"/>
      <c r="D68" s="33"/>
      <c r="E68" s="33"/>
      <c r="F68" s="33"/>
      <c r="G68" s="33"/>
      <c r="H68" s="25"/>
    </row>
    <row r="69" spans="1:10" x14ac:dyDescent="0.25">
      <c r="A69" s="36"/>
      <c r="B69" s="33"/>
      <c r="C69" s="33"/>
      <c r="D69" s="33"/>
      <c r="E69" s="33"/>
      <c r="F69" s="33"/>
      <c r="G69" s="33"/>
      <c r="H69" s="33"/>
    </row>
    <row r="70" spans="1:10" x14ac:dyDescent="0.25">
      <c r="A70" s="36"/>
      <c r="B70" s="33"/>
      <c r="C70" s="33"/>
      <c r="D70" s="33"/>
      <c r="E70" s="33"/>
      <c r="F70" s="33"/>
      <c r="G70" s="33"/>
      <c r="H70" s="33"/>
    </row>
    <row r="71" spans="1:10" x14ac:dyDescent="0.25">
      <c r="A71" s="36"/>
      <c r="B71" s="33"/>
      <c r="H71" s="33"/>
    </row>
    <row r="72" spans="1:10" x14ac:dyDescent="0.25">
      <c r="A72" s="36"/>
      <c r="B72" s="33"/>
      <c r="C72" s="33"/>
      <c r="D72" s="33"/>
      <c r="E72" s="33"/>
      <c r="F72" s="33"/>
      <c r="G72" s="33"/>
      <c r="H72" s="33"/>
    </row>
    <row r="73" spans="1:10" x14ac:dyDescent="0.25">
      <c r="C73" s="33"/>
      <c r="D73" s="33"/>
      <c r="E73" s="33"/>
      <c r="F73" s="33"/>
      <c r="G73" s="33"/>
    </row>
    <row r="74" spans="1:10" x14ac:dyDescent="0.25">
      <c r="C74" s="33"/>
      <c r="D74" s="33"/>
      <c r="E74" s="33"/>
      <c r="F74" s="33"/>
      <c r="G74" s="33"/>
    </row>
    <row r="75" spans="1:10" x14ac:dyDescent="0.25">
      <c r="C75" s="25"/>
      <c r="D75" s="25"/>
      <c r="E75" s="25"/>
      <c r="F75" s="25"/>
      <c r="G75" s="25"/>
      <c r="H75" s="25"/>
    </row>
    <row r="76" spans="1:10" ht="13" x14ac:dyDescent="0.3">
      <c r="C76" s="181"/>
      <c r="D76" s="181"/>
      <c r="E76" s="181"/>
      <c r="F76" s="181"/>
      <c r="G76" s="181"/>
      <c r="H76" s="181"/>
    </row>
    <row r="77" spans="1:10" x14ac:dyDescent="0.25">
      <c r="H77" s="33"/>
    </row>
    <row r="78" spans="1:10" ht="13" x14ac:dyDescent="0.3">
      <c r="C78" s="181"/>
      <c r="D78" s="181"/>
      <c r="E78" s="181"/>
      <c r="F78" s="181"/>
      <c r="G78" s="181"/>
      <c r="H78" s="181"/>
      <c r="I78" s="185"/>
      <c r="J78" s="185"/>
    </row>
    <row r="80" spans="1:10" x14ac:dyDescent="0.25">
      <c r="I80" s="2"/>
      <c r="J80" s="2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X45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3.7265625" style="25" customWidth="1"/>
    <col min="2" max="7" width="18.453125" style="2" customWidth="1"/>
    <col min="8" max="8" width="1.7265625" style="2" customWidth="1"/>
    <col min="9" max="9" width="14.453125" style="2" bestFit="1" customWidth="1"/>
    <col min="10" max="10" width="13.7265625" style="2" bestFit="1" customWidth="1"/>
    <col min="11" max="11" width="13.6328125" style="2" customWidth="1"/>
    <col min="12" max="12" width="14.7265625" style="2" bestFit="1" customWidth="1"/>
    <col min="13" max="13" width="2" style="2" customWidth="1"/>
    <col min="14" max="14" width="14.453125" style="2" bestFit="1" customWidth="1"/>
    <col min="15" max="15" width="15" style="2" customWidth="1"/>
    <col min="16" max="16" width="14" style="2" customWidth="1"/>
    <col min="17" max="17" width="13.26953125" style="2" customWidth="1"/>
    <col min="18" max="18" width="13" style="2" customWidth="1"/>
    <col min="19" max="19" width="10.453125" style="2" bestFit="1" customWidth="1"/>
    <col min="20" max="20" width="10" style="2" customWidth="1"/>
    <col min="21" max="21" width="15.1796875" style="2" customWidth="1"/>
    <col min="22" max="22" width="15.1796875" style="2" bestFit="1" customWidth="1"/>
    <col min="23" max="23" width="14.7265625" style="101" customWidth="1"/>
    <col min="24" max="24" width="14.7265625" style="107" customWidth="1"/>
    <col min="25" max="16384" width="9.1796875" style="25"/>
  </cols>
  <sheetData>
    <row r="1" spans="1:24" x14ac:dyDescent="0.25">
      <c r="A1" s="36"/>
      <c r="B1" s="33"/>
      <c r="C1" s="33"/>
      <c r="D1" s="33"/>
      <c r="E1" s="33"/>
      <c r="F1" s="33"/>
      <c r="G1" s="33"/>
      <c r="H1" s="33"/>
      <c r="I1" s="33"/>
      <c r="J1" s="33"/>
      <c r="K1" s="33"/>
      <c r="L1" s="77"/>
      <c r="M1" s="33"/>
      <c r="N1" s="33"/>
      <c r="O1" s="33"/>
      <c r="P1" s="33"/>
      <c r="Q1" s="33"/>
      <c r="R1" s="33"/>
      <c r="S1" s="33"/>
      <c r="T1" s="33"/>
      <c r="U1" s="77"/>
      <c r="V1" s="77"/>
    </row>
    <row r="2" spans="1:24" x14ac:dyDescent="0.25">
      <c r="A2" s="248"/>
      <c r="B2" s="248"/>
      <c r="C2" s="248"/>
      <c r="D2" s="248"/>
      <c r="E2" s="248"/>
      <c r="F2" s="248" t="s">
        <v>131</v>
      </c>
      <c r="G2" s="248"/>
      <c r="H2" s="248"/>
      <c r="I2" s="248"/>
      <c r="J2" s="248"/>
      <c r="K2" s="248"/>
      <c r="L2" s="248"/>
      <c r="M2" s="33"/>
      <c r="N2" s="251"/>
      <c r="O2" s="251"/>
      <c r="P2" s="251"/>
      <c r="Q2" s="251" t="s">
        <v>144</v>
      </c>
      <c r="R2" s="251"/>
      <c r="S2" s="251"/>
      <c r="T2" s="251"/>
      <c r="U2" s="251"/>
      <c r="V2" s="251"/>
    </row>
    <row r="3" spans="1:24" x14ac:dyDescent="0.25">
      <c r="A3" s="36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4" s="13" customFormat="1" x14ac:dyDescent="0.25">
      <c r="A4" s="250"/>
      <c r="B4" s="250"/>
      <c r="C4" s="250"/>
      <c r="D4" s="250"/>
      <c r="E4" s="250"/>
      <c r="F4" s="250" t="s">
        <v>242</v>
      </c>
      <c r="G4" s="250"/>
      <c r="H4" s="250"/>
      <c r="I4" s="250"/>
      <c r="J4" s="250"/>
      <c r="K4" s="250"/>
      <c r="L4" s="250"/>
      <c r="M4" s="24"/>
      <c r="N4" s="252"/>
      <c r="O4" s="252"/>
      <c r="P4" s="252"/>
      <c r="Q4" s="252"/>
      <c r="R4" s="252" t="s">
        <v>243</v>
      </c>
      <c r="S4" s="252"/>
      <c r="T4" s="252"/>
      <c r="U4" s="252"/>
      <c r="V4" s="252"/>
      <c r="W4" s="98"/>
      <c r="X4" s="100"/>
    </row>
    <row r="5" spans="1:24" ht="13" thickBot="1" x14ac:dyDescent="0.3">
      <c r="A5" s="7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33"/>
      <c r="N5" s="57"/>
      <c r="O5" s="57"/>
      <c r="P5" s="57"/>
      <c r="Q5" s="57"/>
      <c r="R5" s="57"/>
      <c r="S5" s="57"/>
      <c r="T5" s="57"/>
      <c r="U5" s="57"/>
      <c r="V5" s="57"/>
    </row>
    <row r="6" spans="1:24" ht="13" customHeight="1" thickTop="1" x14ac:dyDescent="0.25">
      <c r="A6" s="36"/>
      <c r="B6" s="33"/>
      <c r="C6" s="249"/>
      <c r="D6" s="249"/>
      <c r="E6" s="249" t="s">
        <v>44</v>
      </c>
      <c r="F6" s="249"/>
      <c r="G6" s="249"/>
      <c r="H6" s="251"/>
      <c r="I6" s="249"/>
      <c r="J6" s="249"/>
      <c r="K6" s="249" t="s">
        <v>45</v>
      </c>
      <c r="L6" s="249"/>
      <c r="M6" s="251"/>
      <c r="N6" s="264"/>
      <c r="O6" s="264"/>
      <c r="P6" s="264"/>
      <c r="Q6" s="264" t="s">
        <v>57</v>
      </c>
      <c r="R6" s="264"/>
      <c r="S6" s="264"/>
      <c r="T6" s="264"/>
      <c r="U6" s="264"/>
      <c r="V6" s="287"/>
    </row>
    <row r="7" spans="1:24" s="246" customFormat="1" x14ac:dyDescent="0.25">
      <c r="A7" s="40" t="s">
        <v>37</v>
      </c>
      <c r="B7" s="251" t="s">
        <v>11</v>
      </c>
      <c r="C7" s="251"/>
      <c r="D7" s="251"/>
      <c r="E7" s="251"/>
      <c r="F7" s="251"/>
      <c r="G7" s="251"/>
      <c r="H7" s="251"/>
      <c r="I7" s="251" t="s">
        <v>11</v>
      </c>
      <c r="J7" s="251"/>
      <c r="K7" s="251" t="s">
        <v>49</v>
      </c>
      <c r="L7" s="251" t="s">
        <v>7</v>
      </c>
      <c r="M7" s="251"/>
      <c r="N7" s="251" t="s">
        <v>51</v>
      </c>
      <c r="O7" s="251"/>
      <c r="P7" s="251"/>
      <c r="Q7" s="251"/>
      <c r="R7" s="249"/>
      <c r="S7" s="249" t="s">
        <v>10</v>
      </c>
      <c r="T7" s="249"/>
      <c r="U7" s="249"/>
      <c r="V7" s="288"/>
      <c r="W7" s="102"/>
      <c r="X7" s="150"/>
    </row>
    <row r="8" spans="1:24" s="246" customFormat="1" ht="12.65" customHeight="1" x14ac:dyDescent="0.25">
      <c r="A8" s="40" t="s">
        <v>38</v>
      </c>
      <c r="B8" s="251" t="s">
        <v>52</v>
      </c>
      <c r="C8" s="251" t="s">
        <v>40</v>
      </c>
      <c r="D8" s="251"/>
      <c r="E8" s="251"/>
      <c r="F8" s="251"/>
      <c r="G8" s="257" t="s">
        <v>268</v>
      </c>
      <c r="H8" s="251"/>
      <c r="I8" s="251" t="s">
        <v>47</v>
      </c>
      <c r="J8" s="251"/>
      <c r="K8" s="251" t="s">
        <v>174</v>
      </c>
      <c r="L8" s="251" t="s">
        <v>146</v>
      </c>
      <c r="M8" s="251"/>
      <c r="N8" s="251" t="s">
        <v>52</v>
      </c>
      <c r="O8" s="251" t="s">
        <v>3</v>
      </c>
      <c r="P8" s="251" t="s">
        <v>54</v>
      </c>
      <c r="Q8" s="251"/>
      <c r="R8" s="251" t="s">
        <v>55</v>
      </c>
      <c r="S8" s="79" t="s">
        <v>149</v>
      </c>
      <c r="T8" s="255" t="s">
        <v>266</v>
      </c>
      <c r="U8" s="251"/>
      <c r="V8" s="84" t="s">
        <v>261</v>
      </c>
      <c r="W8" s="102"/>
      <c r="X8" s="150"/>
    </row>
    <row r="9" spans="1:24" s="246" customFormat="1" ht="13" thickBot="1" x14ac:dyDescent="0.3">
      <c r="A9" s="80" t="s">
        <v>39</v>
      </c>
      <c r="B9" s="59" t="s">
        <v>53</v>
      </c>
      <c r="C9" s="59" t="s">
        <v>147</v>
      </c>
      <c r="D9" s="59" t="s">
        <v>42</v>
      </c>
      <c r="E9" s="59" t="s">
        <v>7</v>
      </c>
      <c r="F9" s="81" t="s">
        <v>199</v>
      </c>
      <c r="G9" s="254" t="s">
        <v>267</v>
      </c>
      <c r="H9" s="59"/>
      <c r="I9" s="59" t="s">
        <v>46</v>
      </c>
      <c r="J9" s="59" t="s">
        <v>48</v>
      </c>
      <c r="K9" s="59" t="s">
        <v>175</v>
      </c>
      <c r="L9" s="59" t="s">
        <v>6</v>
      </c>
      <c r="M9" s="251"/>
      <c r="N9" s="59" t="s">
        <v>148</v>
      </c>
      <c r="O9" s="59" t="s">
        <v>4</v>
      </c>
      <c r="P9" s="59" t="s">
        <v>8</v>
      </c>
      <c r="Q9" s="59" t="s">
        <v>9</v>
      </c>
      <c r="R9" s="59" t="s">
        <v>56</v>
      </c>
      <c r="S9" s="59" t="s">
        <v>150</v>
      </c>
      <c r="T9" s="256" t="s">
        <v>264</v>
      </c>
      <c r="U9" s="81" t="s">
        <v>151</v>
      </c>
      <c r="V9" s="289" t="s">
        <v>265</v>
      </c>
      <c r="W9" s="102"/>
      <c r="X9" s="150"/>
    </row>
    <row r="10" spans="1:24" s="203" customFormat="1" x14ac:dyDescent="0.25">
      <c r="A10" s="82" t="s">
        <v>13</v>
      </c>
      <c r="B10" s="46">
        <f t="shared" ref="B10:G10" si="0">SUM(B12:B39)</f>
        <v>5509387880.7199993</v>
      </c>
      <c r="C10" s="46">
        <f t="shared" si="0"/>
        <v>4888485099.1099997</v>
      </c>
      <c r="D10" s="46">
        <f t="shared" si="0"/>
        <v>115413503.07999998</v>
      </c>
      <c r="E10" s="46">
        <f t="shared" si="0"/>
        <v>533242679.16000009</v>
      </c>
      <c r="F10" s="46">
        <f t="shared" si="0"/>
        <v>4094345725.2199998</v>
      </c>
      <c r="G10" s="46">
        <f t="shared" si="0"/>
        <v>145483191.65000004</v>
      </c>
      <c r="H10" s="46"/>
      <c r="I10" s="76">
        <f>SUM(J10:L10)</f>
        <v>262529310.96000001</v>
      </c>
      <c r="J10" s="46">
        <f>SUM(J12:J39)</f>
        <v>30755088.210000001</v>
      </c>
      <c r="K10" s="46">
        <f>SUM(K12:K39)</f>
        <v>11018537.699999999</v>
      </c>
      <c r="L10" s="46">
        <f>SUM(L12:L39)</f>
        <v>220755685.05000001</v>
      </c>
      <c r="M10" s="46"/>
      <c r="N10" s="46">
        <f>SUM(N12:N39)</f>
        <v>358373470.64999992</v>
      </c>
      <c r="O10" s="46">
        <f>SUM(O12:O39)</f>
        <v>286173650.62</v>
      </c>
      <c r="P10" s="46">
        <f>SUM(P12:P39)</f>
        <v>22218417.400000002</v>
      </c>
      <c r="Q10" s="46">
        <f>SUM(Q12:Q39)</f>
        <v>38171944.009999998</v>
      </c>
      <c r="R10" s="46">
        <f t="shared" ref="R10:V10" si="1">SUM(R12:R39)</f>
        <v>2556096.4</v>
      </c>
      <c r="S10" s="46">
        <f t="shared" si="1"/>
        <v>67076.759999999995</v>
      </c>
      <c r="T10" s="46">
        <f t="shared" si="1"/>
        <v>0</v>
      </c>
      <c r="U10" s="46">
        <f t="shared" si="1"/>
        <v>11742381.859999994</v>
      </c>
      <c r="V10" s="46">
        <f t="shared" si="1"/>
        <v>0</v>
      </c>
      <c r="W10" s="103"/>
      <c r="X10" s="46"/>
    </row>
    <row r="11" spans="1:24" x14ac:dyDescent="0.25">
      <c r="A11" s="40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103"/>
      <c r="X11" s="151"/>
    </row>
    <row r="12" spans="1:24" s="36" customFormat="1" x14ac:dyDescent="0.25">
      <c r="A12" s="40" t="s">
        <v>14</v>
      </c>
      <c r="B12" s="33">
        <f>+C12+I12+N12</f>
        <v>49416103.280000009</v>
      </c>
      <c r="C12" s="33">
        <f>SUM(D12:G12)</f>
        <v>42753454.490000002</v>
      </c>
      <c r="D12" s="33">
        <v>974171.87</v>
      </c>
      <c r="E12" s="33">
        <v>39833597.149999999</v>
      </c>
      <c r="F12" s="33">
        <v>1611889.6300000004</v>
      </c>
      <c r="G12" s="33">
        <v>333795.84000000003</v>
      </c>
      <c r="H12" s="33"/>
      <c r="I12" s="33">
        <f>SUM(J12:L12)</f>
        <v>4251592.91</v>
      </c>
      <c r="J12" s="33">
        <v>577886.44000000006</v>
      </c>
      <c r="K12" s="2">
        <v>134266.70000000001</v>
      </c>
      <c r="L12" s="2">
        <v>3539439.7699999996</v>
      </c>
      <c r="M12" s="33">
        <v>3041113.94</v>
      </c>
      <c r="N12" s="33">
        <f>+O12+P12+Q12+U12+S12+T12</f>
        <v>2411055.88</v>
      </c>
      <c r="O12" s="33">
        <v>1720280.2</v>
      </c>
      <c r="P12" s="33">
        <v>178490.34</v>
      </c>
      <c r="Q12" s="33">
        <v>454084.88</v>
      </c>
      <c r="R12" s="33">
        <v>85893.3</v>
      </c>
      <c r="S12" s="33">
        <v>0</v>
      </c>
      <c r="T12" s="33">
        <v>0</v>
      </c>
      <c r="U12" s="33">
        <v>58200.46</v>
      </c>
      <c r="V12" s="33">
        <v>0</v>
      </c>
      <c r="W12" s="104"/>
      <c r="X12" s="151"/>
    </row>
    <row r="13" spans="1:24" x14ac:dyDescent="0.25">
      <c r="A13" s="40" t="s">
        <v>15</v>
      </c>
      <c r="B13" s="33">
        <f>+C13+I13+N13</f>
        <v>507520542.41999996</v>
      </c>
      <c r="C13" s="33">
        <f t="shared" ref="C13:C39" si="2">SUM(D13:G13)</f>
        <v>444801475.02999997</v>
      </c>
      <c r="D13" s="33">
        <v>8279263.5299999984</v>
      </c>
      <c r="E13" s="33">
        <v>37209559.890000001</v>
      </c>
      <c r="F13" s="33">
        <v>384459545.03999996</v>
      </c>
      <c r="G13" s="33">
        <v>14853106.569999998</v>
      </c>
      <c r="H13" s="33"/>
      <c r="I13" s="33">
        <f>SUM(J13:L13)</f>
        <v>41369577.370000005</v>
      </c>
      <c r="J13" s="33">
        <v>7819834.3600000003</v>
      </c>
      <c r="K13" s="2">
        <v>2243161.73</v>
      </c>
      <c r="L13" s="2">
        <v>31306581.280000005</v>
      </c>
      <c r="M13" s="33">
        <v>23764015.440000001</v>
      </c>
      <c r="N13" s="33">
        <f t="shared" ref="N13:N39" si="3">+O13+P13+Q13+U13+S13+T13</f>
        <v>21349490.019999996</v>
      </c>
      <c r="O13" s="33">
        <v>17709830.019999996</v>
      </c>
      <c r="P13" s="33">
        <v>1488816.84</v>
      </c>
      <c r="Q13" s="33">
        <v>1366290.94</v>
      </c>
      <c r="R13" s="33">
        <v>174877</v>
      </c>
      <c r="S13" s="33">
        <v>0</v>
      </c>
      <c r="T13" s="33">
        <v>0</v>
      </c>
      <c r="U13" s="33">
        <v>784552.22</v>
      </c>
      <c r="V13" s="33">
        <v>0</v>
      </c>
      <c r="X13" s="151"/>
    </row>
    <row r="14" spans="1:24" s="36" customFormat="1" x14ac:dyDescent="0.25">
      <c r="A14" s="36" t="s">
        <v>16</v>
      </c>
      <c r="B14" s="33">
        <f>+C14+I14+N14</f>
        <v>489700077</v>
      </c>
      <c r="C14" s="33">
        <f t="shared" si="2"/>
        <v>372325423.51000005</v>
      </c>
      <c r="D14" s="33">
        <v>10446.34</v>
      </c>
      <c r="E14" s="33">
        <v>78831545.409999996</v>
      </c>
      <c r="F14" s="33">
        <v>292467076.71000004</v>
      </c>
      <c r="G14" s="33">
        <v>1016355.0499999999</v>
      </c>
      <c r="H14" s="33"/>
      <c r="I14" s="33">
        <f>SUM(J14:L14)</f>
        <v>24703348.269999996</v>
      </c>
      <c r="J14" s="33">
        <v>661641.72000000009</v>
      </c>
      <c r="K14" s="2">
        <v>21277.09</v>
      </c>
      <c r="L14" s="2">
        <v>24020429.459999997</v>
      </c>
      <c r="M14" s="33">
        <v>85682069.810000002</v>
      </c>
      <c r="N14" s="33">
        <f t="shared" si="3"/>
        <v>92671305.219999969</v>
      </c>
      <c r="O14" s="33">
        <v>85249039.289999977</v>
      </c>
      <c r="P14" s="33">
        <v>934328.83000000007</v>
      </c>
      <c r="Q14" s="33">
        <v>308708.89</v>
      </c>
      <c r="R14" s="33">
        <v>0</v>
      </c>
      <c r="S14" s="33">
        <v>0</v>
      </c>
      <c r="T14" s="33">
        <v>0</v>
      </c>
      <c r="U14" s="33">
        <v>6179228.21</v>
      </c>
      <c r="V14" s="33">
        <v>0</v>
      </c>
      <c r="X14" s="151"/>
    </row>
    <row r="15" spans="1:24" x14ac:dyDescent="0.25">
      <c r="A15" s="36" t="s">
        <v>17</v>
      </c>
      <c r="B15" s="33">
        <f>+C15+I15+N15</f>
        <v>681711519.32999992</v>
      </c>
      <c r="C15" s="33">
        <f t="shared" si="2"/>
        <v>587179762.33999991</v>
      </c>
      <c r="D15" s="33">
        <v>13335519</v>
      </c>
      <c r="E15" s="33">
        <v>56367824.929999992</v>
      </c>
      <c r="F15" s="33">
        <v>508537644.82999986</v>
      </c>
      <c r="G15" s="33">
        <v>8938773.5800000001</v>
      </c>
      <c r="H15" s="33"/>
      <c r="I15" s="33">
        <f>SUM(J15:L15)</f>
        <v>28925615.879999995</v>
      </c>
      <c r="J15" s="33">
        <v>7087889.2999999998</v>
      </c>
      <c r="K15" s="2">
        <v>2761639</v>
      </c>
      <c r="L15" s="2">
        <v>19076087.579999994</v>
      </c>
      <c r="M15" s="33">
        <v>70988733.829999983</v>
      </c>
      <c r="N15" s="33">
        <f t="shared" si="3"/>
        <v>65606141.109999999</v>
      </c>
      <c r="O15" s="33">
        <v>60588239.07</v>
      </c>
      <c r="P15" s="33">
        <v>2388195.9700000002</v>
      </c>
      <c r="Q15" s="33">
        <v>529569.57999999996</v>
      </c>
      <c r="R15" s="33">
        <v>447071</v>
      </c>
      <c r="S15" s="33">
        <v>0</v>
      </c>
      <c r="T15" s="33">
        <v>0</v>
      </c>
      <c r="U15" s="33">
        <v>2100136.4900000002</v>
      </c>
      <c r="V15" s="33">
        <v>0</v>
      </c>
      <c r="X15" s="151"/>
    </row>
    <row r="16" spans="1:24" x14ac:dyDescent="0.25">
      <c r="A16" s="36" t="s">
        <v>18</v>
      </c>
      <c r="B16" s="33">
        <f>+C16+I16+N16</f>
        <v>94328407.970000014</v>
      </c>
      <c r="C16" s="33">
        <f t="shared" si="2"/>
        <v>85997490.000000015</v>
      </c>
      <c r="D16" s="33">
        <v>1049271.72</v>
      </c>
      <c r="E16" s="33">
        <v>3206389.65</v>
      </c>
      <c r="F16" s="33">
        <v>78056439.760000005</v>
      </c>
      <c r="G16" s="33">
        <v>3685388.87</v>
      </c>
      <c r="H16" s="33"/>
      <c r="I16" s="33">
        <f>SUM(J16:L16)</f>
        <v>3132670.5600000005</v>
      </c>
      <c r="J16" s="33">
        <v>317904.90000000002</v>
      </c>
      <c r="K16" s="2">
        <v>237762.28</v>
      </c>
      <c r="L16" s="2">
        <v>2577003.3800000004</v>
      </c>
      <c r="M16" s="33">
        <v>4279092.58</v>
      </c>
      <c r="N16" s="33">
        <f t="shared" si="3"/>
        <v>5198247.41</v>
      </c>
      <c r="O16" s="33">
        <v>1086407.74</v>
      </c>
      <c r="P16" s="33">
        <v>1704021.26</v>
      </c>
      <c r="Q16" s="33">
        <v>2389742.71</v>
      </c>
      <c r="R16" s="33">
        <v>0</v>
      </c>
      <c r="S16" s="33">
        <v>0</v>
      </c>
      <c r="T16" s="33">
        <v>0</v>
      </c>
      <c r="U16" s="33">
        <v>18075.699999999997</v>
      </c>
      <c r="V16" s="33">
        <v>0</v>
      </c>
      <c r="W16" s="105"/>
      <c r="X16" s="151"/>
    </row>
    <row r="17" spans="1:24" x14ac:dyDescent="0.25">
      <c r="A17" s="36"/>
      <c r="B17" s="95"/>
      <c r="C17" s="33"/>
      <c r="D17" s="33"/>
      <c r="E17" s="33"/>
      <c r="F17" s="33"/>
      <c r="G17" s="33"/>
      <c r="H17" s="95"/>
      <c r="I17" s="33"/>
      <c r="J17" s="33"/>
      <c r="M17" s="95"/>
      <c r="N17" s="33"/>
      <c r="O17" s="33"/>
      <c r="P17" s="33"/>
      <c r="Q17" s="33"/>
      <c r="R17" s="33"/>
      <c r="S17" s="33"/>
      <c r="T17" s="33"/>
      <c r="U17" s="33"/>
      <c r="V17" s="33"/>
    </row>
    <row r="18" spans="1:24" x14ac:dyDescent="0.25">
      <c r="A18" s="36" t="s">
        <v>19</v>
      </c>
      <c r="B18" s="33">
        <f>+C18+I18+N18</f>
        <v>37792317.929999992</v>
      </c>
      <c r="C18" s="33">
        <f t="shared" si="2"/>
        <v>31670884.039999995</v>
      </c>
      <c r="D18" s="33">
        <v>608672.70000000007</v>
      </c>
      <c r="E18" s="33">
        <v>1241789.46</v>
      </c>
      <c r="F18" s="33">
        <v>28198898.409999996</v>
      </c>
      <c r="G18" s="33">
        <v>1621523.47</v>
      </c>
      <c r="H18" s="33"/>
      <c r="I18" s="33">
        <f>SUM(J18:L18)</f>
        <v>1636084.8399999999</v>
      </c>
      <c r="J18" s="33">
        <v>286304.77</v>
      </c>
      <c r="K18" s="2">
        <v>46350.02</v>
      </c>
      <c r="L18" s="2">
        <v>1303430.0499999998</v>
      </c>
      <c r="M18" s="33">
        <v>3310612.46</v>
      </c>
      <c r="N18" s="33">
        <f t="shared" si="3"/>
        <v>4485349.05</v>
      </c>
      <c r="O18" s="33">
        <v>1355826.75</v>
      </c>
      <c r="P18" s="33">
        <v>267749.68</v>
      </c>
      <c r="Q18" s="33">
        <v>2845994.62</v>
      </c>
      <c r="R18" s="33">
        <v>-41474.49</v>
      </c>
      <c r="S18" s="33">
        <v>0</v>
      </c>
      <c r="T18" s="33">
        <v>0</v>
      </c>
      <c r="U18" s="33">
        <v>15778</v>
      </c>
      <c r="V18" s="33">
        <v>0</v>
      </c>
      <c r="W18" s="105"/>
      <c r="X18" s="151"/>
    </row>
    <row r="19" spans="1:24" x14ac:dyDescent="0.25">
      <c r="A19" s="36" t="s">
        <v>20</v>
      </c>
      <c r="B19" s="33">
        <f>+C19+I19+N19</f>
        <v>138289357.27999997</v>
      </c>
      <c r="C19" s="33">
        <f t="shared" si="2"/>
        <v>127464369.97999999</v>
      </c>
      <c r="D19" s="33">
        <v>2293487.0099999998</v>
      </c>
      <c r="E19" s="33">
        <v>3584790.87</v>
      </c>
      <c r="F19" s="33">
        <v>116141116.48999999</v>
      </c>
      <c r="G19" s="33">
        <v>5444975.6100000013</v>
      </c>
      <c r="H19" s="33"/>
      <c r="I19" s="33">
        <f>SUM(J19:L19)</f>
        <v>8688576.3200000003</v>
      </c>
      <c r="J19" s="33">
        <v>1119253.6099999999</v>
      </c>
      <c r="K19" s="2">
        <v>491710.44</v>
      </c>
      <c r="L19" s="2">
        <v>7077612.2699999996</v>
      </c>
      <c r="M19" s="33">
        <v>2260101.2400000002</v>
      </c>
      <c r="N19" s="33">
        <f t="shared" si="3"/>
        <v>2136410.98</v>
      </c>
      <c r="O19" s="33">
        <v>1041946.3799999999</v>
      </c>
      <c r="P19" s="33">
        <v>740444.0199999999</v>
      </c>
      <c r="Q19" s="33">
        <v>265960.15000000002</v>
      </c>
      <c r="R19" s="33">
        <v>106610</v>
      </c>
      <c r="S19" s="33">
        <v>0</v>
      </c>
      <c r="T19" s="33">
        <v>0</v>
      </c>
      <c r="U19" s="33">
        <v>88060.430000000008</v>
      </c>
      <c r="V19" s="33">
        <v>0</v>
      </c>
      <c r="W19" s="105"/>
      <c r="X19" s="151"/>
    </row>
    <row r="20" spans="1:24" x14ac:dyDescent="0.25">
      <c r="A20" s="36" t="s">
        <v>21</v>
      </c>
      <c r="B20" s="33">
        <f>+C20+I20+N20</f>
        <v>87352148.089999989</v>
      </c>
      <c r="C20" s="33">
        <f t="shared" si="2"/>
        <v>81039544.549999997</v>
      </c>
      <c r="D20" s="33">
        <v>3956513.45</v>
      </c>
      <c r="E20" s="33">
        <v>9236197.0299999993</v>
      </c>
      <c r="F20" s="33">
        <v>65665587.350000001</v>
      </c>
      <c r="G20" s="33">
        <v>2181246.7199999997</v>
      </c>
      <c r="H20" s="33"/>
      <c r="I20" s="33">
        <f>SUM(J20:L20)</f>
        <v>2662529.2400000002</v>
      </c>
      <c r="J20" s="33">
        <v>517057.48000000004</v>
      </c>
      <c r="K20" s="2">
        <v>108223.84</v>
      </c>
      <c r="L20" s="2">
        <v>2037247.9200000004</v>
      </c>
      <c r="M20" s="33">
        <v>4357584.2600000007</v>
      </c>
      <c r="N20" s="33">
        <f t="shared" si="3"/>
        <v>3650074.2999999993</v>
      </c>
      <c r="O20" s="33">
        <v>2263228.6800000002</v>
      </c>
      <c r="P20" s="33">
        <v>531622.19999999995</v>
      </c>
      <c r="Q20" s="33">
        <v>807015.84999999986</v>
      </c>
      <c r="R20" s="33">
        <v>122691</v>
      </c>
      <c r="S20" s="33">
        <v>0</v>
      </c>
      <c r="T20" s="33">
        <v>0</v>
      </c>
      <c r="U20" s="33">
        <v>48207.569999999992</v>
      </c>
      <c r="V20" s="33">
        <v>0</v>
      </c>
      <c r="W20" s="105"/>
      <c r="X20" s="151"/>
    </row>
    <row r="21" spans="1:24" x14ac:dyDescent="0.25">
      <c r="A21" s="36" t="s">
        <v>22</v>
      </c>
      <c r="B21" s="33">
        <f>+C21+I21+N21</f>
        <v>158477849.52000001</v>
      </c>
      <c r="C21" s="33">
        <f t="shared" si="2"/>
        <v>145078216.61000001</v>
      </c>
      <c r="D21" s="33">
        <v>3966727.7</v>
      </c>
      <c r="E21" s="33">
        <v>17618552.060000002</v>
      </c>
      <c r="F21" s="33">
        <v>114008168.11</v>
      </c>
      <c r="G21" s="33">
        <v>9484768.7400000002</v>
      </c>
      <c r="H21" s="33"/>
      <c r="I21" s="33">
        <f>SUM(J21:L21)</f>
        <v>11007593.74</v>
      </c>
      <c r="J21" s="33">
        <v>423976.27999999997</v>
      </c>
      <c r="K21" s="2">
        <v>231466.23999999999</v>
      </c>
      <c r="L21" s="2">
        <v>10352151.220000001</v>
      </c>
      <c r="M21" s="33">
        <v>2624857.9099999997</v>
      </c>
      <c r="N21" s="33">
        <f t="shared" si="3"/>
        <v>2392039.17</v>
      </c>
      <c r="O21" s="33">
        <v>1790477.65</v>
      </c>
      <c r="P21" s="33">
        <v>470699.96000000008</v>
      </c>
      <c r="Q21" s="33">
        <v>98969.209999999992</v>
      </c>
      <c r="R21" s="33">
        <v>99607</v>
      </c>
      <c r="S21" s="33">
        <v>0</v>
      </c>
      <c r="T21" s="33">
        <v>0</v>
      </c>
      <c r="U21" s="33">
        <v>31892.35</v>
      </c>
      <c r="V21" s="33">
        <v>0</v>
      </c>
      <c r="W21" s="105"/>
      <c r="X21" s="151"/>
    </row>
    <row r="22" spans="1:24" x14ac:dyDescent="0.25">
      <c r="A22" s="36" t="s">
        <v>23</v>
      </c>
      <c r="B22" s="33">
        <f>+C22+I22+N22</f>
        <v>31465568.250000007</v>
      </c>
      <c r="C22" s="33">
        <f t="shared" si="2"/>
        <v>26535409.610000007</v>
      </c>
      <c r="D22" s="33">
        <v>716783.5</v>
      </c>
      <c r="E22" s="33">
        <v>1836089.46</v>
      </c>
      <c r="F22" s="33">
        <v>21540571.970000006</v>
      </c>
      <c r="G22" s="33">
        <v>2441964.6800000002</v>
      </c>
      <c r="H22" s="33"/>
      <c r="I22" s="33">
        <f>SUM(J22:L22)</f>
        <v>2272675.79</v>
      </c>
      <c r="J22" s="33">
        <v>933718.72</v>
      </c>
      <c r="K22" s="2">
        <v>0</v>
      </c>
      <c r="L22" s="2">
        <v>1338957.0699999998</v>
      </c>
      <c r="M22" s="33">
        <v>1967790.6800000002</v>
      </c>
      <c r="N22" s="33">
        <f t="shared" si="3"/>
        <v>2657482.8499999996</v>
      </c>
      <c r="O22" s="33">
        <v>1100703.5699999998</v>
      </c>
      <c r="P22" s="33">
        <v>571378.29</v>
      </c>
      <c r="Q22" s="33">
        <v>968574.99</v>
      </c>
      <c r="R22" s="33">
        <v>0</v>
      </c>
      <c r="S22" s="33">
        <v>0</v>
      </c>
      <c r="T22" s="33">
        <v>0</v>
      </c>
      <c r="U22" s="33">
        <v>16826</v>
      </c>
      <c r="V22" s="33">
        <v>0</v>
      </c>
      <c r="X22" s="151"/>
    </row>
    <row r="23" spans="1:24" x14ac:dyDescent="0.25">
      <c r="A23" s="36"/>
      <c r="B23" s="95"/>
      <c r="C23" s="33"/>
      <c r="D23" s="33"/>
      <c r="E23" s="33"/>
      <c r="F23" s="33"/>
      <c r="G23" s="33"/>
      <c r="H23" s="95"/>
      <c r="I23" s="33"/>
      <c r="J23" s="33"/>
      <c r="M23" s="95"/>
      <c r="N23" s="33"/>
      <c r="O23" s="33"/>
      <c r="P23" s="33"/>
      <c r="Q23" s="33"/>
      <c r="R23" s="33"/>
      <c r="S23" s="33"/>
      <c r="T23" s="33"/>
      <c r="U23" s="33"/>
      <c r="V23" s="33"/>
    </row>
    <row r="24" spans="1:24" x14ac:dyDescent="0.25">
      <c r="A24" s="36" t="s">
        <v>24</v>
      </c>
      <c r="B24" s="33">
        <f>+C24+I24+N24</f>
        <v>243463664.04000002</v>
      </c>
      <c r="C24" s="33">
        <f t="shared" si="2"/>
        <v>228068153.56000003</v>
      </c>
      <c r="D24" s="33">
        <v>3245395.97</v>
      </c>
      <c r="E24" s="33">
        <v>19719956.299999997</v>
      </c>
      <c r="F24" s="33">
        <v>197928183.50000003</v>
      </c>
      <c r="G24" s="33">
        <v>7174617.790000001</v>
      </c>
      <c r="H24" s="33">
        <v>192678920.84000003</v>
      </c>
      <c r="I24" s="33">
        <f>SUM(J24:L24)</f>
        <v>12526112.84</v>
      </c>
      <c r="J24" s="33">
        <v>2887094.02</v>
      </c>
      <c r="K24" s="2">
        <v>1250779.3</v>
      </c>
      <c r="L24" s="2">
        <v>8388239.5200000005</v>
      </c>
      <c r="M24" s="33">
        <v>2452191.2299999995</v>
      </c>
      <c r="N24" s="33">
        <f t="shared" si="3"/>
        <v>2869397.64</v>
      </c>
      <c r="O24" s="33">
        <v>1624441.17</v>
      </c>
      <c r="P24" s="33">
        <v>672045.15999999992</v>
      </c>
      <c r="Q24" s="33">
        <v>552077.69000000006</v>
      </c>
      <c r="R24" s="33">
        <v>0</v>
      </c>
      <c r="S24" s="33">
        <v>0</v>
      </c>
      <c r="T24" s="33">
        <v>0</v>
      </c>
      <c r="U24" s="33">
        <v>20833.62</v>
      </c>
      <c r="V24" s="33">
        <v>0</v>
      </c>
      <c r="X24" s="151"/>
    </row>
    <row r="25" spans="1:24" x14ac:dyDescent="0.25">
      <c r="A25" s="36" t="s">
        <v>25</v>
      </c>
      <c r="B25" s="33">
        <f>+C25+I25+N25</f>
        <v>21308767.600000001</v>
      </c>
      <c r="C25" s="33">
        <f t="shared" si="2"/>
        <v>19693625.100000001</v>
      </c>
      <c r="D25" s="33">
        <v>538094.77</v>
      </c>
      <c r="E25" s="33">
        <v>154593.35999999999</v>
      </c>
      <c r="F25" s="33">
        <v>18177766.170000002</v>
      </c>
      <c r="G25" s="33">
        <v>823170.8</v>
      </c>
      <c r="H25" s="33">
        <v>22148842.810000002</v>
      </c>
      <c r="I25" s="33">
        <f>SUM(J25:L25)</f>
        <v>799059.6100000001</v>
      </c>
      <c r="J25" s="33">
        <v>264492.75</v>
      </c>
      <c r="K25" s="2">
        <v>26183.07</v>
      </c>
      <c r="L25" s="2">
        <v>508383.79000000004</v>
      </c>
      <c r="M25" s="33">
        <v>1344532.4400000002</v>
      </c>
      <c r="N25" s="33">
        <f t="shared" si="3"/>
        <v>816082.8899999999</v>
      </c>
      <c r="O25" s="33">
        <v>436298.88</v>
      </c>
      <c r="P25" s="33">
        <v>61066.430000000008</v>
      </c>
      <c r="Q25" s="33">
        <v>287932.36</v>
      </c>
      <c r="R25" s="33">
        <v>24162</v>
      </c>
      <c r="S25" s="33">
        <v>0</v>
      </c>
      <c r="T25" s="33">
        <v>0</v>
      </c>
      <c r="U25" s="33">
        <v>30785.22</v>
      </c>
      <c r="V25" s="33">
        <v>0</v>
      </c>
      <c r="X25" s="151"/>
    </row>
    <row r="26" spans="1:24" x14ac:dyDescent="0.25">
      <c r="A26" s="36" t="s">
        <v>26</v>
      </c>
      <c r="B26" s="33">
        <f>+C26+I26+N26</f>
        <v>185710920.27000001</v>
      </c>
      <c r="C26" s="33">
        <f t="shared" si="2"/>
        <v>173131356.84999999</v>
      </c>
      <c r="D26" s="33">
        <v>2553444.67</v>
      </c>
      <c r="E26" s="33">
        <v>5355009.4400000004</v>
      </c>
      <c r="F26" s="33">
        <v>161887534.25999999</v>
      </c>
      <c r="G26" s="33">
        <v>3335368.48</v>
      </c>
      <c r="H26" s="33">
        <v>173167026.87</v>
      </c>
      <c r="I26" s="33">
        <f>SUM(J26:L26)</f>
        <v>7665263.9000000004</v>
      </c>
      <c r="J26" s="33">
        <v>1289122.1299999999</v>
      </c>
      <c r="K26" s="2">
        <v>401051</v>
      </c>
      <c r="L26" s="2">
        <v>5975090.7700000005</v>
      </c>
      <c r="M26" s="33">
        <v>4184405.0100000002</v>
      </c>
      <c r="N26" s="33">
        <f t="shared" si="3"/>
        <v>4914299.5200000005</v>
      </c>
      <c r="O26" s="33">
        <v>2160551.21</v>
      </c>
      <c r="P26" s="33">
        <v>231352.14999999997</v>
      </c>
      <c r="Q26" s="33">
        <v>2463159.04</v>
      </c>
      <c r="R26" s="33">
        <v>0</v>
      </c>
      <c r="S26" s="33">
        <v>0</v>
      </c>
      <c r="T26" s="33">
        <v>0</v>
      </c>
      <c r="U26" s="33">
        <v>59237.119999999995</v>
      </c>
      <c r="V26" s="33">
        <v>0</v>
      </c>
      <c r="X26" s="151"/>
    </row>
    <row r="27" spans="1:24" x14ac:dyDescent="0.25">
      <c r="A27" s="36" t="s">
        <v>27</v>
      </c>
      <c r="B27" s="33">
        <f>+C27+I27+N27</f>
        <v>384956920.13999999</v>
      </c>
      <c r="C27" s="33">
        <f t="shared" si="2"/>
        <v>364745220.78000003</v>
      </c>
      <c r="D27" s="33">
        <v>5209781.75</v>
      </c>
      <c r="E27" s="33">
        <v>41199991.549999997</v>
      </c>
      <c r="F27" s="33">
        <v>302011823.17000002</v>
      </c>
      <c r="G27" s="33">
        <v>16323624.310000001</v>
      </c>
      <c r="H27" s="33">
        <v>280401238.69999999</v>
      </c>
      <c r="I27" s="33">
        <f>SUM(J27:L27)</f>
        <v>14557095.65</v>
      </c>
      <c r="J27" s="33">
        <v>481472</v>
      </c>
      <c r="K27" s="2">
        <v>0</v>
      </c>
      <c r="L27" s="2">
        <v>14075623.65</v>
      </c>
      <c r="M27" s="33">
        <v>4241033.8499999996</v>
      </c>
      <c r="N27" s="33">
        <f t="shared" si="3"/>
        <v>5654603.71</v>
      </c>
      <c r="O27" s="33">
        <v>3842325.3499999996</v>
      </c>
      <c r="P27" s="33">
        <v>1230853.47</v>
      </c>
      <c r="Q27" s="33">
        <v>547013.69999999995</v>
      </c>
      <c r="R27" s="33">
        <v>362163</v>
      </c>
      <c r="S27" s="33">
        <v>0</v>
      </c>
      <c r="T27" s="33">
        <v>0</v>
      </c>
      <c r="U27" s="33">
        <v>34411.189999999995</v>
      </c>
      <c r="V27" s="33">
        <v>0</v>
      </c>
      <c r="X27" s="151"/>
    </row>
    <row r="28" spans="1:24" x14ac:dyDescent="0.25">
      <c r="A28" s="36" t="s">
        <v>28</v>
      </c>
      <c r="B28" s="33">
        <f>+C28+I28+N28</f>
        <v>11833613.339999998</v>
      </c>
      <c r="C28" s="33">
        <f t="shared" si="2"/>
        <v>10114131.629999999</v>
      </c>
      <c r="D28" s="33">
        <v>145079.35999999999</v>
      </c>
      <c r="E28" s="33">
        <v>1202985.1000000001</v>
      </c>
      <c r="F28" s="33">
        <v>8677297.6500000004</v>
      </c>
      <c r="G28" s="33">
        <v>88769.52</v>
      </c>
      <c r="H28" s="33">
        <v>11511373.32</v>
      </c>
      <c r="I28" s="33">
        <f>SUM(J28:L28)</f>
        <v>545090.77999999991</v>
      </c>
      <c r="J28" s="33">
        <v>56497.93</v>
      </c>
      <c r="K28" s="2">
        <v>29748.62</v>
      </c>
      <c r="L28" s="2">
        <v>458844.22999999992</v>
      </c>
      <c r="M28" s="33">
        <v>1005242.73</v>
      </c>
      <c r="N28" s="33">
        <f t="shared" si="3"/>
        <v>1174390.9300000002</v>
      </c>
      <c r="O28" s="33">
        <v>630577.77999999991</v>
      </c>
      <c r="P28" s="33">
        <v>149277.80000000002</v>
      </c>
      <c r="Q28" s="33">
        <v>380384.98000000004</v>
      </c>
      <c r="R28" s="33">
        <v>0</v>
      </c>
      <c r="S28" s="33">
        <v>0</v>
      </c>
      <c r="T28" s="33">
        <v>0</v>
      </c>
      <c r="U28" s="33">
        <v>14150.37</v>
      </c>
      <c r="V28" s="33">
        <v>0</v>
      </c>
      <c r="X28" s="151"/>
    </row>
    <row r="29" spans="1:24" x14ac:dyDescent="0.25">
      <c r="A29" s="36"/>
      <c r="B29" s="95"/>
      <c r="C29" s="33"/>
      <c r="D29" s="33"/>
      <c r="E29" s="33"/>
      <c r="F29" s="33"/>
      <c r="G29" s="33"/>
      <c r="H29" s="95"/>
      <c r="I29" s="33"/>
      <c r="J29" s="33"/>
      <c r="M29" s="95"/>
      <c r="N29" s="33"/>
      <c r="O29" s="33"/>
      <c r="P29" s="33"/>
      <c r="Q29" s="33"/>
      <c r="R29" s="33"/>
      <c r="S29" s="33"/>
      <c r="T29" s="33"/>
      <c r="U29" s="33"/>
      <c r="V29" s="33"/>
    </row>
    <row r="30" spans="1:24" x14ac:dyDescent="0.25">
      <c r="A30" s="37" t="s">
        <v>145</v>
      </c>
      <c r="B30" s="33">
        <f>+C30+I30+N30</f>
        <v>1102138186.2</v>
      </c>
      <c r="C30" s="33">
        <f t="shared" si="2"/>
        <v>1035869870.4200001</v>
      </c>
      <c r="D30" s="33">
        <v>15853380.759999998</v>
      </c>
      <c r="E30" s="33">
        <v>169933013.15000001</v>
      </c>
      <c r="F30" s="33">
        <v>818201693.50000012</v>
      </c>
      <c r="G30" s="33">
        <v>31881783.009999998</v>
      </c>
      <c r="H30" s="33"/>
      <c r="I30" s="33">
        <f>SUM(J30:L30)</f>
        <v>46704452.359999999</v>
      </c>
      <c r="J30" s="33">
        <v>2531533.08</v>
      </c>
      <c r="K30" s="2">
        <v>2267254.15</v>
      </c>
      <c r="L30" s="2">
        <v>41905665.130000003</v>
      </c>
      <c r="M30" s="33">
        <v>17691090.170000002</v>
      </c>
      <c r="N30" s="33">
        <f t="shared" si="3"/>
        <v>19563863.420000002</v>
      </c>
      <c r="O30" s="33">
        <v>10989565.329999998</v>
      </c>
      <c r="P30" s="33">
        <v>4861171.8899999997</v>
      </c>
      <c r="Q30" s="33">
        <v>3586829.7800000003</v>
      </c>
      <c r="R30" s="33">
        <v>550064</v>
      </c>
      <c r="S30" s="33">
        <v>0</v>
      </c>
      <c r="T30" s="33">
        <v>0</v>
      </c>
      <c r="U30" s="33">
        <v>126296.42</v>
      </c>
      <c r="V30" s="33">
        <v>0</v>
      </c>
      <c r="X30" s="151"/>
    </row>
    <row r="31" spans="1:24" s="36" customFormat="1" x14ac:dyDescent="0.25">
      <c r="A31" s="36" t="s">
        <v>29</v>
      </c>
      <c r="B31" s="33">
        <f>+C31+I31+N31</f>
        <v>823217891.43000007</v>
      </c>
      <c r="C31" s="33">
        <f t="shared" si="2"/>
        <v>699210597.07000005</v>
      </c>
      <c r="D31" s="33">
        <v>45344037.950000003</v>
      </c>
      <c r="E31" s="33">
        <v>22098962.5</v>
      </c>
      <c r="F31" s="33">
        <v>614448420.48000002</v>
      </c>
      <c r="G31" s="33">
        <v>17319176.140000001</v>
      </c>
      <c r="H31" s="33"/>
      <c r="I31" s="33">
        <f>SUM(J31:L31)</f>
        <v>18074596.09</v>
      </c>
      <c r="J31" s="33">
        <v>1054991.24</v>
      </c>
      <c r="K31" s="2">
        <v>379944.4</v>
      </c>
      <c r="L31" s="2">
        <v>16639660.450000001</v>
      </c>
      <c r="M31" s="33">
        <v>94799946.870000005</v>
      </c>
      <c r="N31" s="33">
        <f t="shared" si="3"/>
        <v>105932698.27</v>
      </c>
      <c r="O31" s="33">
        <v>84272421.280000001</v>
      </c>
      <c r="P31" s="33">
        <v>2901904.8499999996</v>
      </c>
      <c r="Q31" s="33">
        <v>17573628.940000001</v>
      </c>
      <c r="R31" s="33">
        <v>361274</v>
      </c>
      <c r="S31" s="33">
        <v>0</v>
      </c>
      <c r="T31" s="33">
        <v>0</v>
      </c>
      <c r="U31" s="33">
        <v>1184743.2</v>
      </c>
      <c r="V31" s="33">
        <v>0</v>
      </c>
      <c r="W31" s="103"/>
      <c r="X31" s="151"/>
    </row>
    <row r="32" spans="1:24" x14ac:dyDescent="0.25">
      <c r="A32" s="36" t="s">
        <v>30</v>
      </c>
      <c r="B32" s="33">
        <f>+C32+I32+N32</f>
        <v>42977199.679999992</v>
      </c>
      <c r="C32" s="33">
        <f t="shared" si="2"/>
        <v>40279906.609999992</v>
      </c>
      <c r="D32" s="33">
        <v>432169.98000000004</v>
      </c>
      <c r="E32" s="33">
        <v>1706493.3499999996</v>
      </c>
      <c r="F32" s="33">
        <v>36844493.989999995</v>
      </c>
      <c r="G32" s="33">
        <v>1296749.29</v>
      </c>
      <c r="H32" s="33"/>
      <c r="I32" s="33">
        <f>SUM(J32:L32)</f>
        <v>1503536.18</v>
      </c>
      <c r="J32" s="33">
        <v>1045.25</v>
      </c>
      <c r="K32" s="2">
        <v>0</v>
      </c>
      <c r="L32" s="2">
        <v>1502490.93</v>
      </c>
      <c r="M32" s="33">
        <v>1077401.52</v>
      </c>
      <c r="N32" s="33">
        <f t="shared" si="3"/>
        <v>1193756.8900000001</v>
      </c>
      <c r="O32" s="33">
        <v>834595.88</v>
      </c>
      <c r="P32" s="33">
        <v>335402.63999999996</v>
      </c>
      <c r="Q32" s="33">
        <v>23758.37</v>
      </c>
      <c r="R32" s="33">
        <v>28274.95</v>
      </c>
      <c r="S32" s="33">
        <v>0</v>
      </c>
      <c r="T32" s="33">
        <v>0</v>
      </c>
      <c r="U32" s="33">
        <v>0</v>
      </c>
      <c r="V32" s="33">
        <v>0</v>
      </c>
      <c r="X32" s="151"/>
    </row>
    <row r="33" spans="1:24" x14ac:dyDescent="0.25">
      <c r="A33" s="36" t="s">
        <v>31</v>
      </c>
      <c r="B33" s="33">
        <f>+C33+I33+N33</f>
        <v>95352828.289999992</v>
      </c>
      <c r="C33" s="33">
        <f t="shared" si="2"/>
        <v>86971358.030000001</v>
      </c>
      <c r="D33" s="33">
        <v>1722558.1199999999</v>
      </c>
      <c r="E33" s="33">
        <v>9015100.9600000009</v>
      </c>
      <c r="F33" s="33">
        <v>71740508.900000006</v>
      </c>
      <c r="G33" s="33">
        <v>4493190.05</v>
      </c>
      <c r="H33" s="33"/>
      <c r="I33" s="33">
        <f>SUM(J33:L33)</f>
        <v>6411939.2700000005</v>
      </c>
      <c r="J33" s="33">
        <v>623028.31000000006</v>
      </c>
      <c r="K33" s="2">
        <v>157602.1</v>
      </c>
      <c r="L33" s="2">
        <v>5631308.8600000003</v>
      </c>
      <c r="M33" s="33">
        <v>1984556.1199999999</v>
      </c>
      <c r="N33" s="33">
        <f t="shared" si="3"/>
        <v>1969530.99</v>
      </c>
      <c r="O33" s="33">
        <v>1438170.77</v>
      </c>
      <c r="P33" s="33">
        <v>168183.11</v>
      </c>
      <c r="Q33" s="33">
        <v>94210.04</v>
      </c>
      <c r="R33" s="33">
        <v>45908.78</v>
      </c>
      <c r="S33" s="33">
        <v>0</v>
      </c>
      <c r="T33" s="33">
        <v>0</v>
      </c>
      <c r="U33" s="33">
        <v>268967.07</v>
      </c>
      <c r="V33" s="33">
        <v>0</v>
      </c>
      <c r="X33" s="151"/>
    </row>
    <row r="34" spans="1:24" x14ac:dyDescent="0.25">
      <c r="A34" s="36" t="s">
        <v>32</v>
      </c>
      <c r="B34" s="33">
        <f>+C34+I34+N34</f>
        <v>19527349.629999995</v>
      </c>
      <c r="C34" s="33">
        <f t="shared" si="2"/>
        <v>17481743.639999997</v>
      </c>
      <c r="D34" s="33">
        <v>903280.83</v>
      </c>
      <c r="E34" s="33">
        <v>2308204.9699999997</v>
      </c>
      <c r="F34" s="33">
        <v>12731533.959999999</v>
      </c>
      <c r="G34" s="33">
        <v>1538723.8800000001</v>
      </c>
      <c r="H34" s="33"/>
      <c r="I34" s="33">
        <f>SUM(J34:L34)</f>
        <v>1162320.1600000001</v>
      </c>
      <c r="J34" s="33">
        <v>329774.92</v>
      </c>
      <c r="K34" s="2">
        <v>18154.2</v>
      </c>
      <c r="L34" s="2">
        <v>814391.04</v>
      </c>
      <c r="M34" s="33">
        <v>528255.10999999987</v>
      </c>
      <c r="N34" s="33">
        <f t="shared" si="3"/>
        <v>883285.83000000007</v>
      </c>
      <c r="O34" s="33">
        <v>385906.45000000007</v>
      </c>
      <c r="P34" s="33">
        <v>192983.75000000003</v>
      </c>
      <c r="Q34" s="33">
        <v>261858.79</v>
      </c>
      <c r="R34" s="33">
        <v>0</v>
      </c>
      <c r="S34" s="33">
        <v>0</v>
      </c>
      <c r="T34" s="33">
        <v>0</v>
      </c>
      <c r="U34" s="33">
        <v>42536.84</v>
      </c>
      <c r="V34" s="33">
        <v>0</v>
      </c>
      <c r="W34" s="105"/>
      <c r="X34" s="151"/>
    </row>
    <row r="35" spans="1:24" x14ac:dyDescent="0.25">
      <c r="A35" s="36"/>
      <c r="B35" s="95"/>
      <c r="C35" s="33"/>
      <c r="D35" s="33"/>
      <c r="E35" s="33"/>
      <c r="F35" s="33"/>
      <c r="G35" s="33"/>
      <c r="H35" s="95"/>
      <c r="I35" s="33"/>
      <c r="J35" s="33"/>
      <c r="M35" s="95"/>
      <c r="N35" s="33"/>
      <c r="O35" s="33"/>
      <c r="P35" s="33"/>
      <c r="Q35" s="33"/>
      <c r="R35" s="33"/>
      <c r="S35" s="33"/>
      <c r="T35" s="33"/>
      <c r="U35" s="33"/>
      <c r="V35" s="33"/>
      <c r="W35" s="105"/>
    </row>
    <row r="36" spans="1:24" x14ac:dyDescent="0.25">
      <c r="A36" s="36" t="s">
        <v>33</v>
      </c>
      <c r="B36" s="33">
        <f>+C36+I36+N36</f>
        <v>27230826.25</v>
      </c>
      <c r="C36" s="33">
        <f t="shared" si="2"/>
        <v>23905229.649999999</v>
      </c>
      <c r="D36" s="33">
        <v>440295.46</v>
      </c>
      <c r="E36" s="33">
        <v>645420.56000000006</v>
      </c>
      <c r="F36" s="33">
        <v>21568974.669999998</v>
      </c>
      <c r="G36" s="33">
        <v>1250538.96</v>
      </c>
      <c r="H36" s="33"/>
      <c r="I36" s="33">
        <f>SUM(J36:L36)</f>
        <v>1019237</v>
      </c>
      <c r="J36" s="33">
        <v>226362.84</v>
      </c>
      <c r="K36" s="2">
        <v>3000</v>
      </c>
      <c r="L36" s="2">
        <v>789874.16</v>
      </c>
      <c r="M36" s="33">
        <v>1797739.1199999999</v>
      </c>
      <c r="N36" s="33">
        <f t="shared" si="3"/>
        <v>2306359.6</v>
      </c>
      <c r="O36" s="33">
        <v>790156.25000000012</v>
      </c>
      <c r="P36" s="33">
        <v>157936.82</v>
      </c>
      <c r="Q36" s="33">
        <v>1317299.8800000001</v>
      </c>
      <c r="R36" s="33">
        <v>13370.86</v>
      </c>
      <c r="S36" s="33">
        <v>0</v>
      </c>
      <c r="T36" s="33">
        <v>0</v>
      </c>
      <c r="U36" s="33">
        <v>40966.65</v>
      </c>
      <c r="V36" s="33">
        <v>0</v>
      </c>
      <c r="W36" s="105"/>
      <c r="X36" s="151"/>
    </row>
    <row r="37" spans="1:24" x14ac:dyDescent="0.25">
      <c r="A37" s="36" t="s">
        <v>34</v>
      </c>
      <c r="B37" s="33">
        <f>+C37+I37+N37</f>
        <v>130182824.98000002</v>
      </c>
      <c r="C37" s="33">
        <f t="shared" si="2"/>
        <v>115986000.73000002</v>
      </c>
      <c r="D37" s="33">
        <v>1882251.7400000002</v>
      </c>
      <c r="E37" s="33">
        <v>2073630.0699999998</v>
      </c>
      <c r="F37" s="33">
        <v>107617203.49000001</v>
      </c>
      <c r="G37" s="33">
        <v>4412915.43</v>
      </c>
      <c r="H37" s="33"/>
      <c r="I37" s="33">
        <f>SUM(J37:L37)</f>
        <v>10159385.58</v>
      </c>
      <c r="J37" s="33">
        <v>379614.17</v>
      </c>
      <c r="K37" s="2">
        <v>0</v>
      </c>
      <c r="L37" s="2">
        <v>9779771.4100000001</v>
      </c>
      <c r="M37" s="33">
        <v>4372319.17</v>
      </c>
      <c r="N37" s="33">
        <f t="shared" si="3"/>
        <v>4037438.67</v>
      </c>
      <c r="O37" s="33">
        <v>1950774.99</v>
      </c>
      <c r="P37" s="33">
        <v>888787.62999999989</v>
      </c>
      <c r="Q37" s="33">
        <v>880744.4800000001</v>
      </c>
      <c r="R37" s="33">
        <v>67112</v>
      </c>
      <c r="S37" s="33">
        <v>0</v>
      </c>
      <c r="T37" s="33">
        <v>0</v>
      </c>
      <c r="U37" s="33">
        <v>317131.57</v>
      </c>
      <c r="V37" s="33">
        <v>0</v>
      </c>
      <c r="W37" s="105"/>
      <c r="X37" s="151"/>
    </row>
    <row r="38" spans="1:24" x14ac:dyDescent="0.25">
      <c r="A38" s="36" t="s">
        <v>35</v>
      </c>
      <c r="B38" s="33">
        <f>+C38+I38+N38</f>
        <v>94780896.900000006</v>
      </c>
      <c r="C38" s="33">
        <f t="shared" si="2"/>
        <v>82237507.549999997</v>
      </c>
      <c r="D38" s="33">
        <v>1157201.6000000001</v>
      </c>
      <c r="E38" s="33">
        <v>2037986.5499999998</v>
      </c>
      <c r="F38" s="33">
        <v>75245774.999999985</v>
      </c>
      <c r="G38" s="33">
        <v>3796544.4000000004</v>
      </c>
      <c r="H38" s="33"/>
      <c r="I38" s="33">
        <f>SUM(J38:L38)</f>
        <v>9507011.5100000016</v>
      </c>
      <c r="J38" s="33">
        <v>649524.59</v>
      </c>
      <c r="K38" s="2">
        <v>166097.42000000001</v>
      </c>
      <c r="L38" s="2">
        <v>8691389.5000000019</v>
      </c>
      <c r="M38" s="33">
        <v>2832656.94</v>
      </c>
      <c r="N38" s="33">
        <f t="shared" si="3"/>
        <v>3036377.84</v>
      </c>
      <c r="O38" s="33">
        <v>2179101.5099999998</v>
      </c>
      <c r="P38" s="33">
        <v>551633.96</v>
      </c>
      <c r="Q38" s="33">
        <v>52576.579999999994</v>
      </c>
      <c r="R38" s="33">
        <v>60566</v>
      </c>
      <c r="S38" s="33">
        <v>0</v>
      </c>
      <c r="T38" s="33">
        <v>0</v>
      </c>
      <c r="U38" s="33">
        <v>253065.79</v>
      </c>
      <c r="V38" s="33">
        <v>0</v>
      </c>
      <c r="W38" s="105"/>
      <c r="X38" s="151"/>
    </row>
    <row r="39" spans="1:24" s="2" customFormat="1" x14ac:dyDescent="0.25">
      <c r="A39" s="41" t="s">
        <v>36</v>
      </c>
      <c r="B39" s="28">
        <f>+C39+I39+N39</f>
        <v>50652100.899999999</v>
      </c>
      <c r="C39" s="28">
        <f t="shared" si="2"/>
        <v>45944367.329999998</v>
      </c>
      <c r="D39" s="28">
        <v>795673.3</v>
      </c>
      <c r="E39" s="28">
        <v>6824995.3900000006</v>
      </c>
      <c r="F39" s="28">
        <v>36577578.18</v>
      </c>
      <c r="G39" s="28">
        <v>1746120.4600000002</v>
      </c>
      <c r="H39" s="28"/>
      <c r="I39" s="28">
        <f>SUM(J39:L39)</f>
        <v>3243945.1099999994</v>
      </c>
      <c r="J39" s="28">
        <v>235067.4</v>
      </c>
      <c r="K39" s="9">
        <v>42866.1</v>
      </c>
      <c r="L39" s="9">
        <v>2966011.6099999994</v>
      </c>
      <c r="M39" s="28">
        <v>1652240.9800000002</v>
      </c>
      <c r="N39" s="28">
        <f t="shared" si="3"/>
        <v>1463788.4600000002</v>
      </c>
      <c r="O39" s="28">
        <v>732784.42</v>
      </c>
      <c r="P39" s="28">
        <v>540070.35</v>
      </c>
      <c r="Q39" s="28">
        <v>115557.56</v>
      </c>
      <c r="R39" s="28">
        <v>47926</v>
      </c>
      <c r="S39" s="28">
        <v>67076.759999999995</v>
      </c>
      <c r="T39" s="28">
        <v>0</v>
      </c>
      <c r="U39" s="28">
        <v>8299.369999999999</v>
      </c>
      <c r="V39" s="28">
        <v>0</v>
      </c>
      <c r="W39" s="105"/>
      <c r="X39" s="151"/>
    </row>
    <row r="40" spans="1:24" x14ac:dyDescent="0.25">
      <c r="A40" s="36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0" t="s">
        <v>203</v>
      </c>
      <c r="O40" s="33" t="s">
        <v>215</v>
      </c>
      <c r="P40" s="33"/>
      <c r="Q40" s="33"/>
      <c r="R40" s="33"/>
      <c r="S40" s="33"/>
      <c r="T40" s="33"/>
      <c r="U40" s="33"/>
      <c r="V40" s="33"/>
    </row>
    <row r="41" spans="1:24" x14ac:dyDescent="0.25">
      <c r="A41" s="36"/>
      <c r="B41" s="33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0" t="s">
        <v>187</v>
      </c>
      <c r="O41" s="33" t="s">
        <v>216</v>
      </c>
      <c r="P41" s="33"/>
      <c r="Q41" s="33"/>
      <c r="R41" s="33"/>
      <c r="S41" s="33"/>
      <c r="T41" s="33"/>
      <c r="U41" s="33"/>
      <c r="V41" s="33"/>
    </row>
    <row r="42" spans="1:24" x14ac:dyDescent="0.25">
      <c r="A42" s="3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 t="s">
        <v>210</v>
      </c>
      <c r="P42" s="33"/>
      <c r="Q42" s="33"/>
      <c r="R42" s="33"/>
      <c r="S42" s="33"/>
      <c r="T42" s="33"/>
      <c r="U42" s="33"/>
      <c r="V42" s="33"/>
    </row>
    <row r="43" spans="1:24" x14ac:dyDescent="0.25">
      <c r="A43" s="142"/>
      <c r="B43" s="206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33"/>
      <c r="N43" s="143"/>
      <c r="O43" s="143"/>
      <c r="P43" s="143"/>
      <c r="Q43" s="143"/>
      <c r="R43" s="153"/>
      <c r="S43" s="153"/>
      <c r="T43" s="153"/>
      <c r="U43" s="153"/>
      <c r="V43" s="154"/>
    </row>
    <row r="45" spans="1:24" x14ac:dyDescent="0.25">
      <c r="Q45" s="25"/>
      <c r="R45" s="25"/>
      <c r="S45" s="25"/>
    </row>
  </sheetData>
  <phoneticPr fontId="0" type="noConversion"/>
  <printOptions horizontalCentered="1"/>
  <pageMargins left="0.25" right="0.23" top="0.87" bottom="0.82" header="0.67" footer="0.5"/>
  <pageSetup scale="74" firstPageNumber="5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  <colBreaks count="2" manualBreakCount="2">
    <brk id="12" max="41" man="1"/>
    <brk id="22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U124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4.54296875" style="13" customWidth="1"/>
    <col min="2" max="2" width="11.7265625" style="13" customWidth="1"/>
    <col min="3" max="3" width="11.54296875" style="13" customWidth="1"/>
    <col min="4" max="4" width="12.7265625" style="13" customWidth="1"/>
    <col min="5" max="5" width="10.453125" style="13" customWidth="1"/>
    <col min="6" max="6" width="11.54296875" style="13" bestFit="1" customWidth="1"/>
    <col min="7" max="7" width="10.26953125" style="13" customWidth="1"/>
    <col min="8" max="8" width="12" style="13" customWidth="1"/>
    <col min="9" max="9" width="10.26953125" style="13" customWidth="1"/>
    <col min="10" max="10" width="10.54296875" style="13" customWidth="1"/>
    <col min="11" max="11" width="11.54296875" style="13" customWidth="1"/>
    <col min="12" max="12" width="11.26953125" style="13" customWidth="1"/>
    <col min="13" max="13" width="13.54296875" style="13" customWidth="1"/>
    <col min="14" max="14" width="11.1796875" style="13" customWidth="1"/>
    <col min="15" max="15" width="9.7265625" style="13" bestFit="1" customWidth="1"/>
    <col min="16" max="16" width="1" style="13" customWidth="1"/>
    <col min="17" max="17" width="11.26953125" style="13" customWidth="1"/>
    <col min="18" max="18" width="9.1796875" style="13"/>
    <col min="19" max="19" width="12.26953125" style="13" bestFit="1" customWidth="1"/>
    <col min="20" max="16384" width="9.1796875" style="13"/>
  </cols>
  <sheetData>
    <row r="1" spans="1:19" x14ac:dyDescent="0.25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9" x14ac:dyDescent="0.25">
      <c r="B2" s="42"/>
      <c r="I2" s="13" t="s">
        <v>152</v>
      </c>
      <c r="S2" s="174"/>
    </row>
    <row r="3" spans="1:19" x14ac:dyDescent="0.25">
      <c r="A3" s="250"/>
      <c r="B3" s="250"/>
      <c r="C3" s="250"/>
      <c r="D3" s="250"/>
      <c r="E3" s="250"/>
      <c r="F3" s="250"/>
      <c r="G3" s="250"/>
      <c r="H3" s="250" t="s">
        <v>244</v>
      </c>
      <c r="I3" s="250"/>
      <c r="J3" s="250"/>
      <c r="K3" s="250"/>
      <c r="L3" s="250"/>
      <c r="M3" s="250"/>
      <c r="N3" s="250"/>
      <c r="O3" s="250"/>
      <c r="P3" s="250"/>
      <c r="Q3" s="250"/>
    </row>
    <row r="4" spans="1:19" ht="13" thickBot="1" x14ac:dyDescent="0.3">
      <c r="A4" s="78"/>
      <c r="B4" s="78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78"/>
      <c r="Q4" s="78"/>
    </row>
    <row r="5" spans="1:19" ht="13" thickTop="1" x14ac:dyDescent="0.25">
      <c r="A5" s="36" t="s">
        <v>37</v>
      </c>
      <c r="B5" s="36"/>
      <c r="C5" s="260"/>
      <c r="D5" s="260"/>
      <c r="E5" s="260"/>
      <c r="F5" s="260"/>
      <c r="G5" s="260"/>
      <c r="H5" s="260" t="s">
        <v>153</v>
      </c>
      <c r="I5" s="260"/>
      <c r="J5" s="260"/>
      <c r="K5" s="260"/>
      <c r="L5" s="260"/>
      <c r="M5" s="260"/>
      <c r="N5" s="260"/>
      <c r="O5" s="260"/>
      <c r="P5" s="36"/>
      <c r="Q5" s="248" t="s">
        <v>154</v>
      </c>
    </row>
    <row r="6" spans="1:19" ht="12.65" customHeight="1" x14ac:dyDescent="0.25">
      <c r="A6" s="36" t="s">
        <v>38</v>
      </c>
      <c r="B6" s="248" t="s">
        <v>155</v>
      </c>
      <c r="C6" s="248"/>
      <c r="D6" s="84" t="s">
        <v>40</v>
      </c>
      <c r="E6" s="251"/>
      <c r="F6" s="251"/>
      <c r="G6" s="251"/>
      <c r="H6" s="262" t="s">
        <v>269</v>
      </c>
      <c r="I6" s="248" t="s">
        <v>3</v>
      </c>
      <c r="J6" s="261"/>
      <c r="K6" s="261"/>
      <c r="L6" s="261" t="s">
        <v>59</v>
      </c>
      <c r="M6" s="261"/>
      <c r="N6" s="85" t="s">
        <v>161</v>
      </c>
      <c r="O6" s="248"/>
      <c r="P6" s="248"/>
      <c r="Q6" s="248" t="s">
        <v>156</v>
      </c>
    </row>
    <row r="7" spans="1:19" x14ac:dyDescent="0.25">
      <c r="A7" s="41" t="s">
        <v>39</v>
      </c>
      <c r="B7" s="86" t="s">
        <v>11</v>
      </c>
      <c r="C7" s="86" t="s">
        <v>11</v>
      </c>
      <c r="D7" s="271" t="s">
        <v>200</v>
      </c>
      <c r="E7" s="249" t="s">
        <v>42</v>
      </c>
      <c r="F7" s="186" t="s">
        <v>7</v>
      </c>
      <c r="G7" s="249" t="s">
        <v>199</v>
      </c>
      <c r="H7" s="263" t="s">
        <v>267</v>
      </c>
      <c r="I7" s="86" t="s">
        <v>4</v>
      </c>
      <c r="J7" s="86" t="s">
        <v>93</v>
      </c>
      <c r="K7" s="86" t="s">
        <v>188</v>
      </c>
      <c r="L7" s="249" t="s">
        <v>189</v>
      </c>
      <c r="M7" s="86" t="s">
        <v>173</v>
      </c>
      <c r="N7" s="86" t="s">
        <v>168</v>
      </c>
      <c r="O7" s="258" t="s">
        <v>9</v>
      </c>
      <c r="P7" s="258"/>
      <c r="Q7" s="86" t="s">
        <v>157</v>
      </c>
    </row>
    <row r="8" spans="1:19" s="155" customFormat="1" x14ac:dyDescent="0.25">
      <c r="A8" s="82" t="s">
        <v>13</v>
      </c>
      <c r="B8" s="128">
        <f>SUM(B10:B37)</f>
        <v>444963.32999999996</v>
      </c>
      <c r="C8" s="128">
        <f t="shared" ref="C8:M8" si="0">SUM(C10:C37)</f>
        <v>444963.32999999996</v>
      </c>
      <c r="D8" s="128">
        <f t="shared" si="0"/>
        <v>406273.22</v>
      </c>
      <c r="E8" s="136">
        <f t="shared" si="0"/>
        <v>0</v>
      </c>
      <c r="F8" s="128">
        <f t="shared" si="0"/>
        <v>350029.97</v>
      </c>
      <c r="G8" s="128">
        <f t="shared" si="0"/>
        <v>56243.25</v>
      </c>
      <c r="H8" s="128">
        <f t="shared" si="0"/>
        <v>0</v>
      </c>
      <c r="I8" s="128">
        <f t="shared" si="0"/>
        <v>1511</v>
      </c>
      <c r="J8" s="128">
        <f t="shared" si="0"/>
        <v>19246.05</v>
      </c>
      <c r="K8" s="128">
        <f t="shared" si="0"/>
        <v>0</v>
      </c>
      <c r="L8" s="129">
        <f t="shared" si="0"/>
        <v>0</v>
      </c>
      <c r="M8" s="128">
        <f t="shared" si="0"/>
        <v>19246.05</v>
      </c>
      <c r="N8" s="230">
        <f>SUM(N10:N37)</f>
        <v>5163.0599999999995</v>
      </c>
      <c r="O8" s="230">
        <f>SUM(O10:O37)</f>
        <v>12770</v>
      </c>
      <c r="P8" s="121"/>
      <c r="Q8" s="128">
        <f>SUM(Q10:Q37)</f>
        <v>0</v>
      </c>
      <c r="S8" s="156"/>
    </row>
    <row r="9" spans="1:19" x14ac:dyDescent="0.25">
      <c r="A9" s="36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57"/>
      <c r="M9" s="112"/>
      <c r="N9" s="112"/>
      <c r="O9" s="112"/>
      <c r="P9" s="112"/>
      <c r="Q9" s="112"/>
    </row>
    <row r="10" spans="1:19" x14ac:dyDescent="0.25">
      <c r="A10" s="35" t="s">
        <v>14</v>
      </c>
      <c r="B10" s="33">
        <f>SUM(C10+Q10)</f>
        <v>0</v>
      </c>
      <c r="C10" s="33">
        <f>SUM(D10)+I10+J10+N10+O10</f>
        <v>0</v>
      </c>
      <c r="D10" s="33">
        <f>SUM(E10:H10)</f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f>SUM(K10:M10)</f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/>
      <c r="Q10" s="33">
        <v>0</v>
      </c>
    </row>
    <row r="11" spans="1:19" x14ac:dyDescent="0.25">
      <c r="A11" s="35" t="s">
        <v>15</v>
      </c>
      <c r="B11" s="33">
        <f>SUM(C11+Q11)</f>
        <v>0</v>
      </c>
      <c r="C11" s="33">
        <f>SUM(D11)+I11+J11+N11+O11</f>
        <v>0</v>
      </c>
      <c r="D11" s="33">
        <f t="shared" ref="D11:D37" si="1">SUM(E11:H11)</f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f t="shared" ref="J11:J37" si="2">SUM(K11:M11)</f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2"/>
      <c r="Q11" s="33">
        <v>0</v>
      </c>
    </row>
    <row r="12" spans="1:19" x14ac:dyDescent="0.25">
      <c r="A12" s="35" t="s">
        <v>16</v>
      </c>
      <c r="B12" s="33">
        <f>SUM(C12+Q12)</f>
        <v>0</v>
      </c>
      <c r="C12" s="33">
        <f>SUM(D12)+I12+J12+N12+O12</f>
        <v>0</v>
      </c>
      <c r="D12" s="33">
        <f t="shared" si="1"/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f t="shared" si="2"/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/>
      <c r="Q12" s="33">
        <v>0</v>
      </c>
    </row>
    <row r="13" spans="1:19" x14ac:dyDescent="0.25">
      <c r="A13" s="35" t="s">
        <v>158</v>
      </c>
      <c r="B13" s="33">
        <f t="shared" ref="B13:B14" si="3">SUM(C13+Q13)</f>
        <v>0</v>
      </c>
      <c r="C13" s="33">
        <f>SUM(D13)+I13+J13+N13+O13</f>
        <v>0</v>
      </c>
      <c r="D13" s="33">
        <f t="shared" si="1"/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f t="shared" si="2"/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208"/>
      <c r="Q13" s="33">
        <v>0</v>
      </c>
    </row>
    <row r="14" spans="1:19" x14ac:dyDescent="0.25">
      <c r="A14" s="35" t="s">
        <v>18</v>
      </c>
      <c r="B14" s="33">
        <f t="shared" si="3"/>
        <v>0</v>
      </c>
      <c r="C14" s="33">
        <f>SUM(D14)+I14+J14+N14+O14</f>
        <v>0</v>
      </c>
      <c r="D14" s="33">
        <f t="shared" si="1"/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 t="shared" si="2"/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/>
      <c r="Q14" s="33">
        <v>0</v>
      </c>
    </row>
    <row r="15" spans="1:19" x14ac:dyDescent="0.25">
      <c r="A15" s="35"/>
      <c r="B15" s="95"/>
      <c r="C15" s="95"/>
      <c r="D15" s="33"/>
      <c r="E15" s="95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95"/>
      <c r="Q15" s="33"/>
    </row>
    <row r="16" spans="1:19" x14ac:dyDescent="0.25">
      <c r="A16" s="35" t="s">
        <v>19</v>
      </c>
      <c r="B16" s="33">
        <f t="shared" ref="B16:B37" si="4">SUM(C16+Q16)</f>
        <v>0</v>
      </c>
      <c r="C16" s="33">
        <f>SUM(D16)+I16+J16+N16+O16</f>
        <v>0</v>
      </c>
      <c r="D16" s="33">
        <f t="shared" si="1"/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f t="shared" si="2"/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/>
      <c r="Q16" s="33">
        <v>0</v>
      </c>
    </row>
    <row r="17" spans="1:19" x14ac:dyDescent="0.25">
      <c r="A17" s="35" t="s">
        <v>20</v>
      </c>
      <c r="B17" s="33">
        <f t="shared" si="4"/>
        <v>0</v>
      </c>
      <c r="C17" s="33">
        <f>SUM(D17)+I17+J17+N17+O17</f>
        <v>0</v>
      </c>
      <c r="D17" s="33">
        <f t="shared" si="1"/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f t="shared" si="2"/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/>
      <c r="Q17" s="33">
        <v>0</v>
      </c>
    </row>
    <row r="18" spans="1:19" x14ac:dyDescent="0.25">
      <c r="A18" s="35" t="s">
        <v>21</v>
      </c>
      <c r="B18" s="33">
        <f t="shared" si="4"/>
        <v>0</v>
      </c>
      <c r="C18" s="33">
        <f>SUM(D18)+I18+J18+N18+O18</f>
        <v>0</v>
      </c>
      <c r="D18" s="33">
        <f t="shared" si="1"/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f t="shared" si="2"/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/>
      <c r="Q18" s="33">
        <v>0</v>
      </c>
    </row>
    <row r="19" spans="1:19" x14ac:dyDescent="0.25">
      <c r="A19" s="35" t="s">
        <v>22</v>
      </c>
      <c r="B19" s="33">
        <f t="shared" si="4"/>
        <v>43814.490000000005</v>
      </c>
      <c r="C19" s="33">
        <f>SUM(D19)+I19+J19+N19+O19</f>
        <v>43814.490000000005</v>
      </c>
      <c r="D19" s="33">
        <f t="shared" si="1"/>
        <v>43814.490000000005</v>
      </c>
      <c r="E19" s="33">
        <v>0</v>
      </c>
      <c r="F19" s="33">
        <v>43814.490000000005</v>
      </c>
      <c r="G19" s="33">
        <v>0</v>
      </c>
      <c r="H19" s="251">
        <v>0</v>
      </c>
      <c r="I19" s="33">
        <v>0</v>
      </c>
      <c r="J19" s="33">
        <f t="shared" si="2"/>
        <v>0</v>
      </c>
      <c r="K19" s="251">
        <v>0</v>
      </c>
      <c r="L19" s="251">
        <v>0</v>
      </c>
      <c r="M19" s="33">
        <v>0</v>
      </c>
      <c r="N19" s="33">
        <v>0</v>
      </c>
      <c r="O19" s="33">
        <v>0</v>
      </c>
      <c r="P19" s="33"/>
      <c r="Q19" s="251">
        <v>0</v>
      </c>
    </row>
    <row r="20" spans="1:19" x14ac:dyDescent="0.25">
      <c r="A20" s="35" t="s">
        <v>23</v>
      </c>
      <c r="B20" s="33">
        <f t="shared" si="4"/>
        <v>22214</v>
      </c>
      <c r="C20" s="33">
        <f>SUM(D20)+I20+J20+N20+O20</f>
        <v>22214</v>
      </c>
      <c r="D20" s="33">
        <f t="shared" si="1"/>
        <v>21014</v>
      </c>
      <c r="E20" s="33">
        <v>0</v>
      </c>
      <c r="F20" s="33">
        <v>0</v>
      </c>
      <c r="G20" s="33">
        <v>21014</v>
      </c>
      <c r="H20" s="251">
        <v>0</v>
      </c>
      <c r="I20" s="33">
        <v>1200</v>
      </c>
      <c r="J20" s="33">
        <f t="shared" si="2"/>
        <v>0</v>
      </c>
      <c r="K20" s="251">
        <v>0</v>
      </c>
      <c r="L20" s="251">
        <v>0</v>
      </c>
      <c r="M20" s="33">
        <v>0</v>
      </c>
      <c r="N20" s="33">
        <v>0</v>
      </c>
      <c r="O20" s="33">
        <v>0</v>
      </c>
      <c r="P20" s="33"/>
      <c r="Q20" s="251">
        <v>0</v>
      </c>
      <c r="S20" s="141"/>
    </row>
    <row r="21" spans="1:19" x14ac:dyDescent="0.25">
      <c r="A21" s="35"/>
      <c r="B21" s="95"/>
      <c r="C21" s="95"/>
      <c r="D21" s="33"/>
      <c r="E21" s="95"/>
      <c r="F21" s="33"/>
      <c r="G21" s="33"/>
      <c r="H21" s="251"/>
      <c r="I21" s="33"/>
      <c r="J21" s="33"/>
      <c r="K21" s="251"/>
      <c r="L21" s="251"/>
      <c r="M21" s="33"/>
      <c r="N21" s="33"/>
      <c r="O21" s="95"/>
      <c r="P21" s="95"/>
      <c r="Q21" s="251"/>
    </row>
    <row r="22" spans="1:19" x14ac:dyDescent="0.25">
      <c r="A22" s="35" t="s">
        <v>24</v>
      </c>
      <c r="B22" s="33">
        <f>SUM(C22+Q22)</f>
        <v>0</v>
      </c>
      <c r="C22" s="33">
        <f>SUM(D22)+I22+J22+N22+O22</f>
        <v>0</v>
      </c>
      <c r="D22" s="33">
        <f t="shared" si="1"/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f t="shared" si="2"/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/>
      <c r="Q22" s="33">
        <v>0</v>
      </c>
    </row>
    <row r="23" spans="1:19" x14ac:dyDescent="0.25">
      <c r="A23" s="35" t="s">
        <v>25</v>
      </c>
      <c r="B23" s="33">
        <f t="shared" si="4"/>
        <v>0</v>
      </c>
      <c r="C23" s="33">
        <f>SUM(D23)+I23+J23+N23+O23</f>
        <v>0</v>
      </c>
      <c r="D23" s="33">
        <f t="shared" si="1"/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f t="shared" si="2"/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/>
      <c r="Q23" s="33">
        <v>0</v>
      </c>
    </row>
    <row r="24" spans="1:19" x14ac:dyDescent="0.25">
      <c r="A24" s="35" t="s">
        <v>26</v>
      </c>
      <c r="B24" s="33">
        <f t="shared" si="4"/>
        <v>0</v>
      </c>
      <c r="C24" s="33">
        <f>SUM(D24)+I24+J24+N24+O24</f>
        <v>0</v>
      </c>
      <c r="D24" s="33">
        <f t="shared" si="1"/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f t="shared" si="2"/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/>
      <c r="Q24" s="33">
        <v>0</v>
      </c>
    </row>
    <row r="25" spans="1:19" x14ac:dyDescent="0.25">
      <c r="A25" s="35" t="s">
        <v>27</v>
      </c>
      <c r="B25" s="33">
        <f t="shared" si="4"/>
        <v>0</v>
      </c>
      <c r="C25" s="33">
        <f>SUM(D25)+I25+J25+N25+O25</f>
        <v>0</v>
      </c>
      <c r="D25" s="33">
        <f t="shared" si="1"/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f t="shared" si="2"/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/>
      <c r="Q25" s="33">
        <v>0</v>
      </c>
    </row>
    <row r="26" spans="1:19" x14ac:dyDescent="0.25">
      <c r="A26" s="35" t="s">
        <v>28</v>
      </c>
      <c r="B26" s="33">
        <f t="shared" si="4"/>
        <v>0</v>
      </c>
      <c r="C26" s="33">
        <f>SUM(D26)+I26+J26+N26+O26</f>
        <v>0</v>
      </c>
      <c r="D26" s="33">
        <f t="shared" si="1"/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f t="shared" si="2"/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/>
      <c r="Q26" s="33">
        <v>0</v>
      </c>
    </row>
    <row r="27" spans="1:19" x14ac:dyDescent="0.25">
      <c r="A27" s="35"/>
      <c r="B27" s="95"/>
      <c r="C27" s="95"/>
      <c r="D27" s="33"/>
      <c r="E27" s="95"/>
      <c r="F27" s="33"/>
      <c r="G27" s="33"/>
      <c r="H27" s="33"/>
      <c r="I27" s="33"/>
      <c r="J27" s="33"/>
      <c r="K27" s="33"/>
      <c r="L27" s="33"/>
      <c r="M27" s="33"/>
      <c r="N27" s="33"/>
      <c r="O27" s="95"/>
      <c r="P27" s="95"/>
      <c r="Q27" s="33"/>
    </row>
    <row r="28" spans="1:19" x14ac:dyDescent="0.25">
      <c r="A28" s="35" t="s">
        <v>145</v>
      </c>
      <c r="B28" s="33">
        <f t="shared" si="4"/>
        <v>0</v>
      </c>
      <c r="C28" s="33">
        <f>SUM(D28)+I28+J28+N28+O28</f>
        <v>0</v>
      </c>
      <c r="D28" s="33">
        <f t="shared" si="1"/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f t="shared" si="2"/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/>
      <c r="Q28" s="33">
        <v>0</v>
      </c>
      <c r="S28" s="83"/>
    </row>
    <row r="29" spans="1:19" x14ac:dyDescent="0.25">
      <c r="A29" s="35" t="s">
        <v>29</v>
      </c>
      <c r="B29" s="33">
        <f t="shared" si="4"/>
        <v>0</v>
      </c>
      <c r="C29" s="33">
        <f>SUM(D29)+I29+J29+N29+O29</f>
        <v>0</v>
      </c>
      <c r="D29" s="33">
        <f t="shared" si="1"/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f t="shared" si="2"/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/>
      <c r="Q29" s="33">
        <v>0</v>
      </c>
    </row>
    <row r="30" spans="1:19" x14ac:dyDescent="0.25">
      <c r="A30" s="35" t="s">
        <v>30</v>
      </c>
      <c r="B30" s="33">
        <f t="shared" si="4"/>
        <v>0</v>
      </c>
      <c r="C30" s="33">
        <f>SUM(D30)+I30+J30+N30+O30</f>
        <v>0</v>
      </c>
      <c r="D30" s="33">
        <f t="shared" si="1"/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f t="shared" si="2"/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/>
      <c r="Q30" s="33">
        <v>0</v>
      </c>
    </row>
    <row r="31" spans="1:19" x14ac:dyDescent="0.25">
      <c r="A31" s="35" t="s">
        <v>31</v>
      </c>
      <c r="B31" s="33">
        <f t="shared" si="4"/>
        <v>0</v>
      </c>
      <c r="C31" s="33">
        <f>SUM(D31)+I31+J31+N31+O31</f>
        <v>0</v>
      </c>
      <c r="D31" s="33">
        <f t="shared" si="1"/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f t="shared" si="2"/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/>
      <c r="Q31" s="33">
        <v>0</v>
      </c>
    </row>
    <row r="32" spans="1:19" s="83" customFormat="1" x14ac:dyDescent="0.25">
      <c r="A32" s="35" t="s">
        <v>32</v>
      </c>
      <c r="B32" s="33">
        <f t="shared" si="4"/>
        <v>157245.72</v>
      </c>
      <c r="C32" s="33">
        <f>SUM(D32)+I32+J32+N32+O32</f>
        <v>157245.72</v>
      </c>
      <c r="D32" s="33">
        <f t="shared" si="1"/>
        <v>130857</v>
      </c>
      <c r="E32" s="33">
        <v>0</v>
      </c>
      <c r="F32" s="33">
        <v>130857</v>
      </c>
      <c r="G32" s="33">
        <v>0</v>
      </c>
      <c r="H32" s="251">
        <v>0</v>
      </c>
      <c r="I32" s="33">
        <v>0</v>
      </c>
      <c r="J32" s="33">
        <f t="shared" si="2"/>
        <v>13618.72</v>
      </c>
      <c r="K32" s="251">
        <v>0</v>
      </c>
      <c r="L32" s="251">
        <v>0</v>
      </c>
      <c r="M32" s="33">
        <v>13618.72</v>
      </c>
      <c r="N32" s="33">
        <v>0</v>
      </c>
      <c r="O32" s="33">
        <v>12770</v>
      </c>
      <c r="P32" s="33"/>
      <c r="Q32" s="251">
        <v>0</v>
      </c>
    </row>
    <row r="33" spans="1:21" x14ac:dyDescent="0.25">
      <c r="A33" s="35"/>
      <c r="B33" s="95"/>
      <c r="C33" s="95"/>
      <c r="D33" s="33"/>
      <c r="E33" s="95"/>
      <c r="F33" s="33"/>
      <c r="G33" s="33"/>
      <c r="H33" s="251"/>
      <c r="I33" s="33"/>
      <c r="J33" s="33"/>
      <c r="K33" s="251"/>
      <c r="L33" s="251"/>
      <c r="M33" s="33"/>
      <c r="N33" s="33"/>
      <c r="O33" s="33"/>
      <c r="P33" s="95"/>
      <c r="Q33" s="251"/>
    </row>
    <row r="34" spans="1:21" x14ac:dyDescent="0.25">
      <c r="A34" s="35" t="s">
        <v>33</v>
      </c>
      <c r="B34" s="33">
        <f t="shared" si="4"/>
        <v>35229.25</v>
      </c>
      <c r="C34" s="33">
        <f>SUM(D34)+I34+J34+N34+O34</f>
        <v>35229.25</v>
      </c>
      <c r="D34" s="33">
        <f t="shared" si="1"/>
        <v>35229.25</v>
      </c>
      <c r="E34" s="33">
        <v>0</v>
      </c>
      <c r="F34" s="33">
        <v>0</v>
      </c>
      <c r="G34" s="33">
        <v>35229.25</v>
      </c>
      <c r="H34" s="251">
        <v>0</v>
      </c>
      <c r="I34" s="33">
        <v>0</v>
      </c>
      <c r="J34" s="33">
        <f t="shared" si="2"/>
        <v>0</v>
      </c>
      <c r="K34" s="251">
        <v>0</v>
      </c>
      <c r="L34" s="251">
        <v>0</v>
      </c>
      <c r="M34" s="33">
        <v>0</v>
      </c>
      <c r="N34" s="33">
        <v>0</v>
      </c>
      <c r="O34" s="33">
        <v>0</v>
      </c>
      <c r="P34" s="33"/>
      <c r="Q34" s="251">
        <v>0</v>
      </c>
    </row>
    <row r="35" spans="1:21" x14ac:dyDescent="0.25">
      <c r="A35" s="35" t="s">
        <v>34</v>
      </c>
      <c r="B35" s="33">
        <f t="shared" si="4"/>
        <v>0</v>
      </c>
      <c r="C35" s="33">
        <f>SUM(D35)+I35+J35+N35+O35</f>
        <v>0</v>
      </c>
      <c r="D35" s="33">
        <f t="shared" si="1"/>
        <v>0</v>
      </c>
      <c r="E35" s="33">
        <v>0</v>
      </c>
      <c r="F35" s="33">
        <v>0</v>
      </c>
      <c r="G35" s="33">
        <v>0</v>
      </c>
      <c r="H35" s="251">
        <v>0</v>
      </c>
      <c r="I35" s="33">
        <v>0</v>
      </c>
      <c r="J35" s="33">
        <f t="shared" si="2"/>
        <v>0</v>
      </c>
      <c r="K35" s="251">
        <v>0</v>
      </c>
      <c r="L35" s="251">
        <v>0</v>
      </c>
      <c r="M35" s="33">
        <v>0</v>
      </c>
      <c r="N35" s="33">
        <v>0</v>
      </c>
      <c r="O35" s="33">
        <v>0</v>
      </c>
      <c r="P35" s="33"/>
      <c r="Q35" s="251">
        <v>0</v>
      </c>
    </row>
    <row r="36" spans="1:21" x14ac:dyDescent="0.25">
      <c r="A36" s="35" t="s">
        <v>35</v>
      </c>
      <c r="B36" s="33">
        <f t="shared" si="4"/>
        <v>0</v>
      </c>
      <c r="C36" s="33">
        <f>SUM(D36)+I36+J36+N36+O36</f>
        <v>0</v>
      </c>
      <c r="D36" s="33">
        <f t="shared" si="1"/>
        <v>0</v>
      </c>
      <c r="E36" s="33">
        <v>0</v>
      </c>
      <c r="F36" s="33">
        <v>0</v>
      </c>
      <c r="G36" s="33">
        <v>0</v>
      </c>
      <c r="H36" s="251">
        <v>0</v>
      </c>
      <c r="I36" s="33">
        <v>0</v>
      </c>
      <c r="J36" s="33">
        <f t="shared" si="2"/>
        <v>0</v>
      </c>
      <c r="K36" s="251">
        <v>0</v>
      </c>
      <c r="L36" s="251">
        <v>0</v>
      </c>
      <c r="M36" s="33">
        <v>0</v>
      </c>
      <c r="N36" s="33">
        <v>0</v>
      </c>
      <c r="O36" s="33">
        <v>0</v>
      </c>
      <c r="P36" s="33"/>
      <c r="Q36" s="251">
        <v>0</v>
      </c>
    </row>
    <row r="37" spans="1:21" x14ac:dyDescent="0.25">
      <c r="A37" s="159" t="s">
        <v>36</v>
      </c>
      <c r="B37" s="28">
        <f t="shared" si="4"/>
        <v>186459.86999999997</v>
      </c>
      <c r="C37" s="28">
        <f>SUM(D37)+I37+J37+N37+O37</f>
        <v>186459.86999999997</v>
      </c>
      <c r="D37" s="28">
        <f t="shared" si="1"/>
        <v>175358.47999999998</v>
      </c>
      <c r="E37" s="28">
        <v>0</v>
      </c>
      <c r="F37" s="28">
        <v>175358.47999999998</v>
      </c>
      <c r="G37" s="28">
        <v>0</v>
      </c>
      <c r="H37" s="28">
        <v>0</v>
      </c>
      <c r="I37" s="28">
        <v>311</v>
      </c>
      <c r="J37" s="28">
        <f t="shared" si="2"/>
        <v>5627.33</v>
      </c>
      <c r="K37" s="28">
        <v>0</v>
      </c>
      <c r="L37" s="28">
        <v>0</v>
      </c>
      <c r="M37" s="28">
        <v>5627.33</v>
      </c>
      <c r="N37" s="28">
        <v>5163.0599999999995</v>
      </c>
      <c r="O37" s="28">
        <v>0</v>
      </c>
      <c r="P37" s="28"/>
      <c r="Q37" s="28">
        <v>0</v>
      </c>
    </row>
    <row r="39" spans="1:21" x14ac:dyDescent="0.25">
      <c r="A39" s="13" t="s">
        <v>159</v>
      </c>
    </row>
    <row r="40" spans="1:21" x14ac:dyDescent="0.25">
      <c r="A40" s="13" t="s">
        <v>227</v>
      </c>
    </row>
    <row r="43" spans="1:21" x14ac:dyDescent="0.25">
      <c r="F43" s="144"/>
      <c r="H43" s="144"/>
      <c r="I43" s="144"/>
      <c r="M43" s="144"/>
      <c r="N43" s="144"/>
      <c r="O43" s="144"/>
      <c r="P43" s="144"/>
      <c r="Q43" s="144"/>
      <c r="R43" s="144"/>
      <c r="S43" s="144"/>
      <c r="T43" s="144"/>
      <c r="U43" s="144"/>
    </row>
    <row r="44" spans="1:21" x14ac:dyDescent="0.25">
      <c r="C44" s="158"/>
      <c r="F44" s="144"/>
      <c r="G44" s="144"/>
      <c r="H44" s="144"/>
      <c r="I44" s="144"/>
      <c r="K44" s="144"/>
      <c r="M44" s="144"/>
      <c r="N44" s="144"/>
      <c r="O44" s="144"/>
      <c r="P44" s="144"/>
      <c r="Q44" s="144"/>
      <c r="R44" s="144"/>
      <c r="S44" s="144"/>
      <c r="T44" s="144"/>
      <c r="U44" s="144"/>
    </row>
    <row r="45" spans="1:21" x14ac:dyDescent="0.25">
      <c r="C45" s="158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</row>
    <row r="46" spans="1:21" x14ac:dyDescent="0.25">
      <c r="C46" s="158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P46" s="144"/>
      <c r="Q46" s="144"/>
      <c r="R46" s="144"/>
      <c r="S46" s="144"/>
      <c r="T46" s="144"/>
      <c r="U46" s="144"/>
    </row>
    <row r="47" spans="1:21" x14ac:dyDescent="0.25">
      <c r="C47" s="158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P47" s="144"/>
      <c r="Q47" s="144"/>
      <c r="R47" s="144"/>
      <c r="S47" s="144"/>
      <c r="T47" s="144"/>
      <c r="U47" s="144"/>
    </row>
    <row r="48" spans="1:21" x14ac:dyDescent="0.25">
      <c r="C48" s="158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P48" s="144"/>
      <c r="Q48" s="144"/>
      <c r="R48" s="144"/>
      <c r="S48" s="144"/>
      <c r="T48" s="144"/>
      <c r="U48" s="144"/>
    </row>
    <row r="49" spans="3:21" x14ac:dyDescent="0.25">
      <c r="C49" s="158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O49" s="144"/>
      <c r="P49" s="144"/>
      <c r="Q49" s="144"/>
      <c r="R49" s="144"/>
      <c r="S49" s="144"/>
      <c r="T49" s="144"/>
      <c r="U49" s="144"/>
    </row>
    <row r="50" spans="3:21" x14ac:dyDescent="0.25">
      <c r="C50" s="158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P50" s="144"/>
      <c r="Q50" s="144"/>
      <c r="R50" s="144"/>
      <c r="S50" s="144"/>
      <c r="T50" s="144"/>
      <c r="U50" s="144"/>
    </row>
    <row r="51" spans="3:21" x14ac:dyDescent="0.25">
      <c r="C51" s="158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P51" s="144"/>
      <c r="Q51" s="144"/>
      <c r="R51" s="144"/>
      <c r="S51" s="144"/>
      <c r="T51" s="144"/>
      <c r="U51" s="144"/>
    </row>
    <row r="52" spans="3:21" x14ac:dyDescent="0.25">
      <c r="C52" s="158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P52" s="144"/>
      <c r="Q52" s="144"/>
      <c r="R52" s="144"/>
      <c r="S52" s="144"/>
      <c r="T52" s="144"/>
      <c r="U52" s="144"/>
    </row>
    <row r="53" spans="3:21" x14ac:dyDescent="0.25">
      <c r="C53" s="158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P53" s="144"/>
      <c r="Q53" s="144"/>
      <c r="R53" s="144"/>
      <c r="S53" s="144"/>
      <c r="T53" s="144"/>
      <c r="U53" s="144"/>
    </row>
    <row r="54" spans="3:21" x14ac:dyDescent="0.25">
      <c r="C54" s="158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O54" s="144"/>
      <c r="P54" s="144"/>
      <c r="Q54" s="144"/>
      <c r="R54" s="144"/>
      <c r="S54" s="144"/>
      <c r="T54" s="144"/>
      <c r="U54" s="144"/>
    </row>
    <row r="55" spans="3:21" x14ac:dyDescent="0.25">
      <c r="C55" s="158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O55" s="144"/>
      <c r="P55" s="144"/>
      <c r="Q55" s="144"/>
      <c r="R55" s="144"/>
      <c r="S55" s="144"/>
      <c r="T55" s="144"/>
      <c r="U55" s="144"/>
    </row>
    <row r="56" spans="3:21" x14ac:dyDescent="0.25">
      <c r="C56" s="158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P56" s="144"/>
      <c r="Q56" s="144"/>
      <c r="R56" s="144"/>
      <c r="S56" s="144"/>
      <c r="T56" s="144"/>
      <c r="U56" s="144"/>
    </row>
    <row r="57" spans="3:21" x14ac:dyDescent="0.25">
      <c r="C57" s="158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P57" s="144"/>
      <c r="Q57" s="144"/>
      <c r="R57" s="144"/>
      <c r="S57" s="144"/>
      <c r="T57" s="144"/>
      <c r="U57" s="144"/>
    </row>
    <row r="58" spans="3:21" x14ac:dyDescent="0.25">
      <c r="C58" s="158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P58" s="144"/>
      <c r="Q58" s="144"/>
      <c r="R58" s="144"/>
      <c r="S58" s="144"/>
      <c r="T58" s="144"/>
      <c r="U58" s="144"/>
    </row>
    <row r="59" spans="3:21" x14ac:dyDescent="0.25">
      <c r="C59" s="158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P59" s="144"/>
      <c r="Q59" s="144"/>
      <c r="R59" s="144"/>
      <c r="S59" s="144"/>
      <c r="T59" s="144"/>
      <c r="U59" s="144"/>
    </row>
    <row r="60" spans="3:21" x14ac:dyDescent="0.25">
      <c r="C60" s="158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</row>
    <row r="61" spans="3:21" x14ac:dyDescent="0.25">
      <c r="C61" s="158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</row>
    <row r="62" spans="3:21" x14ac:dyDescent="0.25">
      <c r="C62" s="158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</row>
    <row r="63" spans="3:21" x14ac:dyDescent="0.25">
      <c r="C63" s="158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</row>
    <row r="64" spans="3:21" x14ac:dyDescent="0.25">
      <c r="C64" s="158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</row>
    <row r="65" spans="3:21" x14ac:dyDescent="0.25">
      <c r="C65" s="158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P65" s="144"/>
      <c r="Q65" s="144"/>
      <c r="R65" s="144"/>
      <c r="S65" s="144"/>
      <c r="T65" s="144"/>
      <c r="U65" s="144"/>
    </row>
    <row r="66" spans="3:21" x14ac:dyDescent="0.25">
      <c r="C66" s="158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</row>
    <row r="67" spans="3:21" x14ac:dyDescent="0.25">
      <c r="C67" s="158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</row>
    <row r="68" spans="3:21" x14ac:dyDescent="0.25">
      <c r="C68" s="158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P68" s="144"/>
      <c r="Q68" s="144"/>
      <c r="R68" s="144"/>
      <c r="S68" s="144"/>
      <c r="T68" s="144"/>
      <c r="U68" s="144"/>
    </row>
    <row r="69" spans="3:21" x14ac:dyDescent="0.25">
      <c r="C69" s="158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</row>
    <row r="70" spans="3:21" x14ac:dyDescent="0.25">
      <c r="C70" s="158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</row>
    <row r="71" spans="3:21" x14ac:dyDescent="0.25">
      <c r="C71" s="158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</row>
    <row r="72" spans="3:21" x14ac:dyDescent="0.25">
      <c r="C72" s="158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x14ac:dyDescent="0.25"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x14ac:dyDescent="0.25"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O74" s="144"/>
      <c r="P74" s="144"/>
      <c r="Q74" s="144"/>
      <c r="R74" s="144"/>
      <c r="S74" s="144"/>
      <c r="T74" s="144"/>
      <c r="U74" s="144"/>
    </row>
    <row r="75" spans="3:21" x14ac:dyDescent="0.25"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3:21" x14ac:dyDescent="0.25"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</row>
    <row r="77" spans="3:21" x14ac:dyDescent="0.25"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</row>
    <row r="78" spans="3:21" x14ac:dyDescent="0.25"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</row>
    <row r="79" spans="3:21" x14ac:dyDescent="0.25"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</row>
    <row r="80" spans="3:21" x14ac:dyDescent="0.25"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</row>
    <row r="81" spans="3:21" x14ac:dyDescent="0.25"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</row>
    <row r="82" spans="3:21" x14ac:dyDescent="0.25"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</row>
    <row r="83" spans="3:21" x14ac:dyDescent="0.25"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</row>
    <row r="84" spans="3:21" x14ac:dyDescent="0.25">
      <c r="D84" s="144"/>
      <c r="E84" s="144"/>
      <c r="F84" s="144"/>
      <c r="G84" s="144"/>
      <c r="H84" s="144"/>
      <c r="I84" s="144"/>
      <c r="J84" s="144"/>
      <c r="K84" s="144"/>
      <c r="L84" s="144"/>
      <c r="N84" s="144"/>
      <c r="O84" s="144"/>
      <c r="P84" s="144"/>
      <c r="Q84" s="144"/>
      <c r="R84" s="144"/>
      <c r="S84" s="144"/>
      <c r="T84" s="144"/>
      <c r="U84" s="144"/>
    </row>
    <row r="85" spans="3:21" x14ac:dyDescent="0.25">
      <c r="C85" s="158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</row>
    <row r="86" spans="3:21" x14ac:dyDescent="0.25">
      <c r="C86" s="158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</row>
    <row r="87" spans="3:21" x14ac:dyDescent="0.25">
      <c r="C87" s="158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</row>
    <row r="88" spans="3:21" x14ac:dyDescent="0.25">
      <c r="C88" s="158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</row>
    <row r="89" spans="3:21" x14ac:dyDescent="0.25">
      <c r="C89" s="158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</row>
    <row r="90" spans="3:21" x14ac:dyDescent="0.25">
      <c r="C90" s="158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</row>
    <row r="91" spans="3:21" x14ac:dyDescent="0.25"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</row>
    <row r="92" spans="3:21" x14ac:dyDescent="0.25"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</row>
    <row r="93" spans="3:21" x14ac:dyDescent="0.25"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3:21" x14ac:dyDescent="0.25">
      <c r="C94" s="158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</row>
    <row r="95" spans="3:21" x14ac:dyDescent="0.25">
      <c r="C95" s="158"/>
      <c r="F95" s="144"/>
      <c r="G95" s="144"/>
      <c r="H95" s="144"/>
      <c r="I95" s="144"/>
      <c r="K95" s="144"/>
      <c r="M95" s="144"/>
      <c r="N95" s="144"/>
    </row>
    <row r="96" spans="3:21" x14ac:dyDescent="0.25">
      <c r="C96" s="158"/>
      <c r="F96" s="144"/>
      <c r="G96" s="144"/>
      <c r="H96" s="144"/>
      <c r="I96" s="144"/>
      <c r="K96" s="144"/>
      <c r="M96" s="144"/>
      <c r="N96" s="144"/>
    </row>
    <row r="97" spans="3:14" x14ac:dyDescent="0.25">
      <c r="C97" s="158"/>
      <c r="F97" s="144"/>
      <c r="G97" s="144"/>
      <c r="H97" s="144"/>
      <c r="I97" s="144"/>
      <c r="K97" s="144"/>
      <c r="M97" s="144"/>
      <c r="N97" s="144"/>
    </row>
    <row r="98" spans="3:14" x14ac:dyDescent="0.25">
      <c r="C98" s="158"/>
      <c r="F98" s="144"/>
      <c r="G98" s="144"/>
      <c r="H98" s="144"/>
      <c r="I98" s="144"/>
      <c r="K98" s="144"/>
      <c r="M98" s="144"/>
      <c r="N98" s="144"/>
    </row>
    <row r="99" spans="3:14" x14ac:dyDescent="0.25">
      <c r="F99" s="144"/>
      <c r="G99" s="144"/>
      <c r="H99" s="144"/>
      <c r="I99" s="144"/>
      <c r="K99" s="144"/>
      <c r="M99" s="144"/>
      <c r="N99" s="144"/>
    </row>
    <row r="100" spans="3:14" x14ac:dyDescent="0.25">
      <c r="C100" s="158"/>
      <c r="F100" s="144"/>
      <c r="G100" s="144"/>
      <c r="H100" s="144"/>
      <c r="I100" s="144"/>
      <c r="K100" s="144"/>
      <c r="M100" s="144"/>
      <c r="N100" s="144"/>
    </row>
    <row r="101" spans="3:14" x14ac:dyDescent="0.25">
      <c r="C101" s="158"/>
      <c r="F101" s="144"/>
      <c r="G101" s="144"/>
      <c r="H101" s="144"/>
      <c r="I101" s="144"/>
      <c r="K101" s="144"/>
      <c r="M101" s="144"/>
      <c r="N101" s="144"/>
    </row>
    <row r="102" spans="3:14" x14ac:dyDescent="0.25">
      <c r="C102" s="158"/>
      <c r="F102" s="144"/>
      <c r="G102" s="144"/>
      <c r="H102" s="144"/>
      <c r="I102" s="144"/>
      <c r="K102" s="144"/>
      <c r="M102" s="144"/>
      <c r="N102" s="144"/>
    </row>
    <row r="103" spans="3:14" x14ac:dyDescent="0.25">
      <c r="F103" s="144"/>
      <c r="G103" s="144"/>
      <c r="H103" s="144"/>
      <c r="I103" s="144"/>
      <c r="K103" s="144"/>
      <c r="M103" s="144"/>
      <c r="N103" s="144"/>
    </row>
    <row r="104" spans="3:14" x14ac:dyDescent="0.25">
      <c r="F104" s="144"/>
      <c r="G104" s="144"/>
      <c r="H104" s="144"/>
      <c r="I104" s="144"/>
      <c r="K104" s="144"/>
      <c r="M104" s="144"/>
      <c r="N104" s="144"/>
    </row>
    <row r="105" spans="3:14" x14ac:dyDescent="0.25">
      <c r="M105" s="144"/>
      <c r="N105" s="144"/>
    </row>
    <row r="106" spans="3:14" x14ac:dyDescent="0.25">
      <c r="F106" s="144"/>
      <c r="G106" s="144"/>
      <c r="H106" s="144"/>
      <c r="I106" s="144"/>
      <c r="K106" s="144"/>
      <c r="M106" s="144"/>
      <c r="N106" s="144"/>
    </row>
    <row r="107" spans="3:14" x14ac:dyDescent="0.25"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</row>
    <row r="108" spans="3:14" x14ac:dyDescent="0.25"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</row>
    <row r="109" spans="3:14" x14ac:dyDescent="0.25">
      <c r="F109" s="144"/>
      <c r="G109" s="144"/>
      <c r="H109" s="144"/>
      <c r="I109" s="144"/>
      <c r="K109" s="144"/>
      <c r="M109" s="144"/>
    </row>
    <row r="110" spans="3:14" x14ac:dyDescent="0.25"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</row>
    <row r="111" spans="3:14" x14ac:dyDescent="0.25"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</row>
    <row r="112" spans="3:14" x14ac:dyDescent="0.25"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</row>
    <row r="113" spans="4:13" x14ac:dyDescent="0.25"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</row>
    <row r="114" spans="4:13" x14ac:dyDescent="0.25"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</row>
    <row r="115" spans="4:13" x14ac:dyDescent="0.25"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</row>
    <row r="116" spans="4:13" x14ac:dyDescent="0.25"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</row>
    <row r="117" spans="4:13" x14ac:dyDescent="0.25"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</row>
    <row r="118" spans="4:13" x14ac:dyDescent="0.25"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</row>
    <row r="119" spans="4:13" x14ac:dyDescent="0.25">
      <c r="D119" s="144"/>
      <c r="E119" s="144"/>
      <c r="F119" s="144"/>
      <c r="G119" s="144"/>
      <c r="H119" s="144"/>
      <c r="I119" s="144"/>
      <c r="J119" s="144"/>
      <c r="K119" s="144"/>
      <c r="L119" s="144"/>
    </row>
    <row r="120" spans="4:13" x14ac:dyDescent="0.25">
      <c r="D120" s="144"/>
      <c r="E120" s="144"/>
      <c r="F120" s="144"/>
      <c r="G120" s="144"/>
      <c r="H120" s="144"/>
      <c r="I120" s="144"/>
      <c r="J120" s="144"/>
      <c r="K120" s="144"/>
      <c r="L120" s="144"/>
    </row>
    <row r="121" spans="4:13" x14ac:dyDescent="0.25">
      <c r="D121" s="144"/>
      <c r="E121" s="144"/>
      <c r="F121" s="144"/>
      <c r="G121" s="144"/>
      <c r="H121" s="144"/>
      <c r="I121" s="144"/>
      <c r="J121" s="144"/>
      <c r="K121" s="144"/>
      <c r="L121" s="144"/>
    </row>
    <row r="122" spans="4:13" x14ac:dyDescent="0.25">
      <c r="D122" s="144"/>
      <c r="E122" s="144"/>
      <c r="F122" s="144"/>
      <c r="G122" s="144"/>
      <c r="H122" s="144"/>
      <c r="I122" s="144"/>
      <c r="J122" s="144"/>
      <c r="K122" s="144"/>
      <c r="L122" s="144"/>
    </row>
    <row r="123" spans="4:13" x14ac:dyDescent="0.25">
      <c r="D123" s="144"/>
      <c r="E123" s="144"/>
      <c r="F123" s="144"/>
      <c r="G123" s="144"/>
      <c r="H123" s="144"/>
      <c r="I123" s="144"/>
      <c r="J123" s="144"/>
      <c r="K123" s="144"/>
      <c r="L123" s="144"/>
    </row>
    <row r="124" spans="4:13" x14ac:dyDescent="0.25">
      <c r="D124" s="144"/>
      <c r="E124" s="144"/>
      <c r="F124" s="144"/>
      <c r="G124" s="144"/>
      <c r="H124" s="144"/>
      <c r="I124" s="144"/>
      <c r="J124" s="144"/>
      <c r="K124" s="144"/>
      <c r="L124" s="144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AO408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3.81640625" style="13" customWidth="1"/>
    <col min="2" max="2" width="16.26953125" style="1" customWidth="1"/>
    <col min="3" max="3" width="16.26953125" style="1" bestFit="1" customWidth="1"/>
    <col min="4" max="4" width="13.453125" style="1" bestFit="1" customWidth="1"/>
    <col min="5" max="6" width="14.81640625" style="1" bestFit="1" customWidth="1"/>
    <col min="7" max="7" width="15" style="1" customWidth="1"/>
    <col min="8" max="8" width="13.453125" style="1" bestFit="1" customWidth="1"/>
    <col min="9" max="9" width="13" style="1" bestFit="1" customWidth="1"/>
    <col min="10" max="10" width="10.81640625" style="1" bestFit="1" customWidth="1"/>
    <col min="11" max="11" width="9.81640625" style="1" bestFit="1" customWidth="1"/>
    <col min="12" max="12" width="13" style="1" customWidth="1"/>
    <col min="13" max="14" width="12" style="1" bestFit="1" customWidth="1"/>
    <col min="15" max="15" width="12.26953125" style="1" bestFit="1" customWidth="1"/>
    <col min="16" max="16" width="15" style="1" customWidth="1"/>
    <col min="17" max="17" width="12.81640625" style="1" customWidth="1"/>
    <col min="18" max="18" width="4.1796875" style="13" customWidth="1"/>
    <col min="19" max="19" width="22.453125" style="13" bestFit="1" customWidth="1"/>
    <col min="20" max="20" width="3.54296875" style="13" customWidth="1"/>
    <col min="21" max="21" width="9.1796875" style="13"/>
    <col min="22" max="22" width="18.54296875" style="13" customWidth="1"/>
    <col min="23" max="25" width="9.1796875" style="13"/>
    <col min="26" max="26" width="11.81640625" style="13" customWidth="1"/>
    <col min="27" max="27" width="15" style="13" bestFit="1" customWidth="1"/>
    <col min="28" max="16384" width="9.1796875" style="13"/>
  </cols>
  <sheetData>
    <row r="1" spans="1:41" x14ac:dyDescent="0.25">
      <c r="A1" s="259"/>
      <c r="B1" s="259"/>
      <c r="C1" s="259"/>
      <c r="D1" s="259"/>
      <c r="E1" s="259" t="s">
        <v>132</v>
      </c>
      <c r="F1" s="259"/>
      <c r="G1" s="259"/>
      <c r="H1" s="259"/>
      <c r="I1" s="259"/>
      <c r="J1" s="259"/>
      <c r="K1" s="259"/>
      <c r="L1" s="259"/>
      <c r="M1" s="259" t="s">
        <v>211</v>
      </c>
      <c r="N1" s="259"/>
      <c r="O1" s="259"/>
      <c r="P1" s="259"/>
      <c r="Q1" s="259"/>
    </row>
    <row r="2" spans="1:41" x14ac:dyDescent="0.25">
      <c r="C2" s="2"/>
    </row>
    <row r="3" spans="1:41" x14ac:dyDescent="0.25">
      <c r="A3" s="259"/>
      <c r="B3" s="259"/>
      <c r="C3" s="259"/>
      <c r="D3" s="259"/>
      <c r="E3" s="259" t="s">
        <v>245</v>
      </c>
      <c r="F3" s="259"/>
      <c r="G3" s="259"/>
      <c r="H3" s="259"/>
      <c r="I3" s="259"/>
      <c r="J3" s="259"/>
      <c r="K3" s="259"/>
      <c r="L3" s="259"/>
      <c r="M3" s="259" t="s">
        <v>245</v>
      </c>
      <c r="N3" s="259"/>
      <c r="O3" s="259"/>
      <c r="P3" s="259"/>
      <c r="Q3" s="259"/>
    </row>
    <row r="4" spans="1:41" ht="13" thickBot="1" x14ac:dyDescent="0.3">
      <c r="A4" s="2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160"/>
      <c r="V4" s="160"/>
    </row>
    <row r="5" spans="1:41" ht="13" thickTop="1" x14ac:dyDescent="0.25">
      <c r="A5" s="25"/>
      <c r="B5" s="231"/>
      <c r="C5" s="264"/>
      <c r="D5" s="264"/>
      <c r="E5" s="264" t="s">
        <v>43</v>
      </c>
      <c r="F5" s="264"/>
      <c r="G5" s="264"/>
      <c r="I5" s="235"/>
      <c r="J5" s="235"/>
      <c r="K5" s="235" t="s">
        <v>59</v>
      </c>
      <c r="L5" s="235"/>
      <c r="O5" s="235"/>
      <c r="P5" s="235" t="s">
        <v>10</v>
      </c>
      <c r="Q5" s="235"/>
    </row>
    <row r="6" spans="1:41" ht="12.65" customHeight="1" x14ac:dyDescent="0.25">
      <c r="A6" s="19" t="s">
        <v>37</v>
      </c>
      <c r="B6" s="231" t="s">
        <v>11</v>
      </c>
      <c r="C6" s="231" t="s">
        <v>11</v>
      </c>
      <c r="D6" s="231"/>
      <c r="E6" s="231"/>
      <c r="F6" s="231"/>
      <c r="G6" s="245"/>
      <c r="H6" s="231"/>
      <c r="I6" s="231" t="s">
        <v>11</v>
      </c>
      <c r="J6" s="231"/>
      <c r="K6" s="231"/>
      <c r="L6" s="267" t="s">
        <v>7</v>
      </c>
      <c r="M6" s="231"/>
      <c r="N6" s="231"/>
      <c r="O6" s="231"/>
      <c r="P6" s="231"/>
      <c r="Q6" s="231"/>
      <c r="R6" s="259"/>
      <c r="S6" s="259"/>
      <c r="T6" s="259"/>
      <c r="U6" s="259"/>
      <c r="V6" s="265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</row>
    <row r="7" spans="1:41" ht="12.65" customHeight="1" x14ac:dyDescent="0.25">
      <c r="A7" s="19" t="s">
        <v>38</v>
      </c>
      <c r="B7" s="244" t="s">
        <v>63</v>
      </c>
      <c r="C7" s="231" t="s">
        <v>58</v>
      </c>
      <c r="D7" s="231"/>
      <c r="E7" s="231"/>
      <c r="F7" s="231"/>
      <c r="G7" s="291" t="s">
        <v>269</v>
      </c>
      <c r="H7" s="231" t="s">
        <v>3</v>
      </c>
      <c r="I7" s="244" t="s">
        <v>146</v>
      </c>
      <c r="J7" s="244" t="s">
        <v>61</v>
      </c>
      <c r="K7" s="244" t="s">
        <v>49</v>
      </c>
      <c r="L7" s="265" t="s">
        <v>146</v>
      </c>
      <c r="M7" s="244" t="s">
        <v>7</v>
      </c>
      <c r="N7" s="244"/>
      <c r="O7" s="244" t="s">
        <v>55</v>
      </c>
      <c r="P7" s="245" t="s">
        <v>266</v>
      </c>
      <c r="Q7" s="244"/>
      <c r="R7" s="259"/>
      <c r="S7" s="259"/>
      <c r="T7" s="259"/>
      <c r="U7" s="259"/>
      <c r="V7" s="265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</row>
    <row r="8" spans="1:41" ht="13" thickBot="1" x14ac:dyDescent="0.3">
      <c r="A8" s="21" t="s">
        <v>39</v>
      </c>
      <c r="B8" s="243" t="s">
        <v>118</v>
      </c>
      <c r="C8" s="243" t="s">
        <v>41</v>
      </c>
      <c r="D8" s="243" t="s">
        <v>42</v>
      </c>
      <c r="E8" s="243" t="s">
        <v>7</v>
      </c>
      <c r="F8" s="243" t="s">
        <v>199</v>
      </c>
      <c r="G8" s="290" t="s">
        <v>267</v>
      </c>
      <c r="H8" s="243" t="s">
        <v>4</v>
      </c>
      <c r="I8" s="243" t="s">
        <v>6</v>
      </c>
      <c r="J8" s="243" t="s">
        <v>62</v>
      </c>
      <c r="K8" s="243" t="s">
        <v>50</v>
      </c>
      <c r="L8" s="266" t="s">
        <v>6</v>
      </c>
      <c r="M8" s="243" t="s">
        <v>8</v>
      </c>
      <c r="N8" s="243" t="s">
        <v>9</v>
      </c>
      <c r="O8" s="243" t="s">
        <v>56</v>
      </c>
      <c r="P8" s="266" t="s">
        <v>264</v>
      </c>
      <c r="Q8" s="243" t="s">
        <v>7</v>
      </c>
      <c r="R8" s="259"/>
      <c r="S8" s="259"/>
      <c r="T8" s="259"/>
      <c r="U8" s="259"/>
      <c r="V8" s="265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</row>
    <row r="9" spans="1:41" s="74" customFormat="1" x14ac:dyDescent="0.25">
      <c r="A9" s="38" t="s">
        <v>13</v>
      </c>
      <c r="B9" s="12">
        <f t="shared" ref="B9:H9" si="0">SUM(B11:B38)</f>
        <v>1794988420.26</v>
      </c>
      <c r="C9" s="213">
        <f t="shared" si="0"/>
        <v>1391290956.1500001</v>
      </c>
      <c r="D9" s="213">
        <f t="shared" si="0"/>
        <v>26875140.160000004</v>
      </c>
      <c r="E9" s="213">
        <f t="shared" si="0"/>
        <v>384652612.18999994</v>
      </c>
      <c r="F9" s="213">
        <f t="shared" si="0"/>
        <v>781989365.78999996</v>
      </c>
      <c r="G9" s="213">
        <f t="shared" si="0"/>
        <v>197773838.00999993</v>
      </c>
      <c r="H9" s="213">
        <f t="shared" si="0"/>
        <v>91892705.159999996</v>
      </c>
      <c r="I9" s="213">
        <f t="shared" ref="I9:Q9" si="1">SUM(I11:I38)</f>
        <v>19716214.289999999</v>
      </c>
      <c r="J9" s="213">
        <f>SUM(J11:J38)</f>
        <v>165822.31</v>
      </c>
      <c r="K9" s="213">
        <f t="shared" si="1"/>
        <v>23133.440000000002</v>
      </c>
      <c r="L9" s="213">
        <f t="shared" si="1"/>
        <v>19527258.540000003</v>
      </c>
      <c r="M9" s="213">
        <f t="shared" si="1"/>
        <v>8389116.9400000013</v>
      </c>
      <c r="N9" s="213">
        <f t="shared" si="1"/>
        <v>1821227.3099999998</v>
      </c>
      <c r="O9" s="213">
        <f t="shared" si="1"/>
        <v>2122860.8499999996</v>
      </c>
      <c r="P9" s="213">
        <f t="shared" si="1"/>
        <v>273208072.0200001</v>
      </c>
      <c r="Q9" s="213">
        <f t="shared" si="1"/>
        <v>8670128.3900000006</v>
      </c>
      <c r="S9" s="12"/>
      <c r="V9" s="12"/>
    </row>
    <row r="10" spans="1:41" x14ac:dyDescent="0.25">
      <c r="A10" s="1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</row>
    <row r="11" spans="1:41" x14ac:dyDescent="0.25">
      <c r="A11" s="19" t="s">
        <v>14</v>
      </c>
      <c r="B11" s="33">
        <f>+C11+H11+I11+M11+N11+Q11+P11</f>
        <v>18936142.380000003</v>
      </c>
      <c r="C11" s="33">
        <f>SUM(D11:G11)</f>
        <v>12636749.210000001</v>
      </c>
      <c r="D11" s="33">
        <v>267149.24</v>
      </c>
      <c r="E11" s="33">
        <v>10876939.5</v>
      </c>
      <c r="F11" s="33">
        <v>1451376.0899999999</v>
      </c>
      <c r="G11" s="33">
        <v>41284.379999999997</v>
      </c>
      <c r="H11" s="33">
        <v>2352203.2399999998</v>
      </c>
      <c r="I11" s="33">
        <f>J11+K11+L11</f>
        <v>628061.78999999992</v>
      </c>
      <c r="J11" s="33">
        <v>0</v>
      </c>
      <c r="K11" s="33">
        <v>0</v>
      </c>
      <c r="L11" s="33">
        <v>628061.78999999992</v>
      </c>
      <c r="M11" s="33">
        <v>62126.149999999994</v>
      </c>
      <c r="N11" s="33">
        <v>0</v>
      </c>
      <c r="O11" s="33">
        <v>0</v>
      </c>
      <c r="P11" s="33">
        <v>0</v>
      </c>
      <c r="Q11" s="1">
        <v>3257001.99</v>
      </c>
      <c r="R11" s="25"/>
      <c r="S11" s="51"/>
      <c r="V11" s="51"/>
      <c r="AA11" s="51"/>
    </row>
    <row r="12" spans="1:41" x14ac:dyDescent="0.25">
      <c r="A12" s="19" t="s">
        <v>15</v>
      </c>
      <c r="B12" s="33">
        <f t="shared" ref="B12:B15" si="2">+C12+H12+I12+M12+N12+Q12+P12</f>
        <v>148011810.24000001</v>
      </c>
      <c r="C12" s="33">
        <f t="shared" ref="C12:C38" si="3">SUM(D12:G12)</f>
        <v>111184926.17</v>
      </c>
      <c r="D12" s="33">
        <v>777302.08000000007</v>
      </c>
      <c r="E12" s="33">
        <v>18221214.449999999</v>
      </c>
      <c r="F12" s="33">
        <v>74706872.670000002</v>
      </c>
      <c r="G12" s="33">
        <v>17479536.969999999</v>
      </c>
      <c r="H12" s="33">
        <v>5807062.3100000005</v>
      </c>
      <c r="I12" s="33">
        <f t="shared" ref="I12:I15" si="4">J12+K12+L12</f>
        <v>1766027.9799999995</v>
      </c>
      <c r="J12" s="33">
        <v>0</v>
      </c>
      <c r="K12" s="33">
        <v>0</v>
      </c>
      <c r="L12" s="33">
        <v>1766027.9799999995</v>
      </c>
      <c r="M12" s="33">
        <v>517967.48</v>
      </c>
      <c r="N12" s="33">
        <v>0</v>
      </c>
      <c r="O12" s="33">
        <v>181404</v>
      </c>
      <c r="P12" s="33">
        <v>28522619.420000002</v>
      </c>
      <c r="Q12" s="1">
        <v>213206.88</v>
      </c>
      <c r="R12" s="25"/>
      <c r="S12" s="51"/>
      <c r="V12" s="51"/>
      <c r="AA12" s="51"/>
    </row>
    <row r="13" spans="1:41" s="83" customFormat="1" x14ac:dyDescent="0.25">
      <c r="A13" s="36" t="s">
        <v>16</v>
      </c>
      <c r="B13" s="33">
        <f t="shared" si="2"/>
        <v>186267278.89999998</v>
      </c>
      <c r="C13" s="33">
        <f t="shared" si="3"/>
        <v>134609142.93000001</v>
      </c>
      <c r="D13" s="33">
        <v>602140</v>
      </c>
      <c r="E13" s="33">
        <v>66310284.689999998</v>
      </c>
      <c r="F13" s="33">
        <v>66898989.020000003</v>
      </c>
      <c r="G13" s="33">
        <v>797729.22</v>
      </c>
      <c r="H13" s="33">
        <v>24024617.899999999</v>
      </c>
      <c r="I13" s="33">
        <f t="shared" si="4"/>
        <v>1612255.4799999997</v>
      </c>
      <c r="J13" s="33">
        <v>0</v>
      </c>
      <c r="K13" s="33">
        <v>0</v>
      </c>
      <c r="L13" s="33">
        <v>1612255.4799999997</v>
      </c>
      <c r="M13" s="33">
        <v>144139.76</v>
      </c>
      <c r="N13" s="33">
        <v>59992.070000000007</v>
      </c>
      <c r="O13" s="33">
        <v>0</v>
      </c>
      <c r="P13" s="33">
        <v>25817130.760000002</v>
      </c>
      <c r="Q13" s="1">
        <v>0</v>
      </c>
      <c r="R13" s="36"/>
      <c r="S13" s="51"/>
      <c r="V13" s="51"/>
      <c r="Z13" s="13"/>
      <c r="AA13" s="51"/>
    </row>
    <row r="14" spans="1:41" x14ac:dyDescent="0.25">
      <c r="A14" s="25" t="s">
        <v>17</v>
      </c>
      <c r="B14" s="33">
        <f t="shared" si="2"/>
        <v>238208862.09999999</v>
      </c>
      <c r="C14" s="33">
        <f t="shared" si="3"/>
        <v>174795915.94999999</v>
      </c>
      <c r="D14" s="33">
        <v>0</v>
      </c>
      <c r="E14" s="33">
        <v>36880220.909999989</v>
      </c>
      <c r="F14" s="33">
        <v>95618001.660000011</v>
      </c>
      <c r="G14" s="33">
        <v>42297693.379999995</v>
      </c>
      <c r="H14" s="33">
        <v>6516645.5099999988</v>
      </c>
      <c r="I14" s="33">
        <f t="shared" si="4"/>
        <v>1263725.8099999998</v>
      </c>
      <c r="J14" s="33">
        <v>37296.699999999997</v>
      </c>
      <c r="K14" s="33">
        <v>0</v>
      </c>
      <c r="L14" s="33">
        <v>1226429.1099999999</v>
      </c>
      <c r="M14" s="33">
        <v>3741294.83</v>
      </c>
      <c r="N14" s="33">
        <v>161090</v>
      </c>
      <c r="O14" s="33">
        <v>108689</v>
      </c>
      <c r="P14" s="33">
        <v>50307958</v>
      </c>
      <c r="Q14" s="1">
        <v>1422232</v>
      </c>
      <c r="R14" s="25"/>
      <c r="S14" s="51"/>
      <c r="V14" s="51"/>
      <c r="Z14" s="83"/>
      <c r="AA14" s="51"/>
    </row>
    <row r="15" spans="1:41" x14ac:dyDescent="0.25">
      <c r="A15" s="25" t="s">
        <v>18</v>
      </c>
      <c r="B15" s="33">
        <f t="shared" si="2"/>
        <v>28260692.699999999</v>
      </c>
      <c r="C15" s="33">
        <f t="shared" si="3"/>
        <v>24744037.210000001</v>
      </c>
      <c r="D15" s="33">
        <v>687256.5</v>
      </c>
      <c r="E15" s="33">
        <v>5137420.6300000008</v>
      </c>
      <c r="F15" s="33">
        <v>14531316.229999999</v>
      </c>
      <c r="G15" s="33">
        <v>4388043.8499999996</v>
      </c>
      <c r="H15" s="33">
        <v>1043838.74</v>
      </c>
      <c r="I15" s="33">
        <f t="shared" si="4"/>
        <v>165366.78000000003</v>
      </c>
      <c r="J15" s="33">
        <v>6394.33</v>
      </c>
      <c r="K15" s="33">
        <v>1627.7</v>
      </c>
      <c r="L15" s="33">
        <v>157344.75000000003</v>
      </c>
      <c r="M15" s="33">
        <v>247508.71000000002</v>
      </c>
      <c r="N15" s="33">
        <v>109725.08</v>
      </c>
      <c r="O15" s="33">
        <v>0</v>
      </c>
      <c r="P15" s="33">
        <v>1950216.18</v>
      </c>
      <c r="Q15" s="1">
        <v>0</v>
      </c>
      <c r="R15" s="25"/>
      <c r="S15" s="51"/>
      <c r="V15" s="51"/>
      <c r="AA15" s="51"/>
    </row>
    <row r="16" spans="1:41" x14ac:dyDescent="0.25">
      <c r="A16" s="25"/>
      <c r="B16" s="95"/>
      <c r="C16" s="33"/>
      <c r="D16" s="33"/>
      <c r="E16" s="33"/>
      <c r="F16" s="33"/>
      <c r="G16" s="33"/>
      <c r="H16" s="33"/>
      <c r="I16" s="95"/>
      <c r="J16" s="33"/>
      <c r="K16" s="33"/>
      <c r="L16" s="33"/>
      <c r="M16" s="33"/>
      <c r="N16" s="33"/>
      <c r="O16" s="33"/>
      <c r="P16" s="33">
        <v>0</v>
      </c>
      <c r="R16" s="25"/>
      <c r="V16" s="51"/>
    </row>
    <row r="17" spans="1:27" x14ac:dyDescent="0.25">
      <c r="A17" s="25" t="s">
        <v>19</v>
      </c>
      <c r="B17" s="33">
        <f t="shared" ref="B17:B21" si="5">+C17+H17+I17+M17+N17+Q17+P17</f>
        <v>8028211.7800000021</v>
      </c>
      <c r="C17" s="33">
        <f t="shared" si="3"/>
        <v>6515756.2800000012</v>
      </c>
      <c r="D17" s="33">
        <v>36935.760000000002</v>
      </c>
      <c r="E17" s="33">
        <v>1003828.11</v>
      </c>
      <c r="F17" s="33">
        <v>4291806.4300000006</v>
      </c>
      <c r="G17" s="33">
        <v>1183185.98</v>
      </c>
      <c r="H17" s="33">
        <v>216242.32</v>
      </c>
      <c r="I17" s="33">
        <f>J17+K17+L17</f>
        <v>195105.91000000003</v>
      </c>
      <c r="J17" s="33">
        <v>0</v>
      </c>
      <c r="K17" s="33">
        <v>0</v>
      </c>
      <c r="L17" s="33">
        <v>195105.91000000003</v>
      </c>
      <c r="M17" s="33">
        <v>73213.66</v>
      </c>
      <c r="N17" s="33">
        <v>38420.870000000003</v>
      </c>
      <c r="O17" s="33">
        <v>434415.18</v>
      </c>
      <c r="P17" s="33">
        <v>989472.74</v>
      </c>
      <c r="Q17" s="1">
        <v>0</v>
      </c>
      <c r="R17" s="25"/>
      <c r="S17" s="51"/>
      <c r="V17" s="51"/>
      <c r="AA17" s="51"/>
    </row>
    <row r="18" spans="1:27" x14ac:dyDescent="0.25">
      <c r="A18" s="25" t="s">
        <v>20</v>
      </c>
      <c r="B18" s="33">
        <f t="shared" si="5"/>
        <v>44517758.379999995</v>
      </c>
      <c r="C18" s="33">
        <f t="shared" si="3"/>
        <v>34103483.219999999</v>
      </c>
      <c r="D18" s="33">
        <v>478008.39</v>
      </c>
      <c r="E18" s="33">
        <v>2391935.84</v>
      </c>
      <c r="F18" s="33">
        <v>21696441.129999999</v>
      </c>
      <c r="G18" s="33">
        <v>9537097.8599999994</v>
      </c>
      <c r="H18" s="33">
        <v>2490451.02</v>
      </c>
      <c r="I18" s="33">
        <f>J18+K18+L18</f>
        <v>466920.54</v>
      </c>
      <c r="J18" s="33">
        <v>0</v>
      </c>
      <c r="K18" s="33">
        <v>0</v>
      </c>
      <c r="L18" s="33">
        <v>466920.54</v>
      </c>
      <c r="M18" s="33">
        <v>387240.80000000005</v>
      </c>
      <c r="N18" s="33">
        <v>9300</v>
      </c>
      <c r="O18" s="33">
        <v>0</v>
      </c>
      <c r="P18" s="33">
        <v>6972279</v>
      </c>
      <c r="Q18" s="1">
        <v>88083.8</v>
      </c>
      <c r="R18" s="25"/>
      <c r="S18" s="51"/>
      <c r="V18" s="51"/>
      <c r="AA18" s="51"/>
    </row>
    <row r="19" spans="1:27" x14ac:dyDescent="0.25">
      <c r="A19" s="25" t="s">
        <v>21</v>
      </c>
      <c r="B19" s="33">
        <f t="shared" si="5"/>
        <v>30771185.379999995</v>
      </c>
      <c r="C19" s="33">
        <f t="shared" si="3"/>
        <v>24814786.539999995</v>
      </c>
      <c r="D19" s="33">
        <v>317930.53999999998</v>
      </c>
      <c r="E19" s="33">
        <v>3962169.1999999997</v>
      </c>
      <c r="F19" s="33">
        <v>16135566.399999999</v>
      </c>
      <c r="G19" s="33">
        <v>4399120.3999999994</v>
      </c>
      <c r="H19" s="33">
        <v>2723564.33</v>
      </c>
      <c r="I19" s="33">
        <f>J19+K19+L19</f>
        <v>189516.38</v>
      </c>
      <c r="J19" s="33">
        <v>10129.73</v>
      </c>
      <c r="K19" s="33">
        <v>0</v>
      </c>
      <c r="L19" s="33">
        <v>179386.65</v>
      </c>
      <c r="M19" s="33">
        <v>72651.570000000007</v>
      </c>
      <c r="N19" s="33">
        <v>42290.14</v>
      </c>
      <c r="O19" s="33">
        <v>0</v>
      </c>
      <c r="P19" s="33">
        <v>2928376.42</v>
      </c>
      <c r="Q19" s="1">
        <v>0</v>
      </c>
      <c r="R19" s="25"/>
      <c r="S19" s="51"/>
      <c r="V19" s="51"/>
      <c r="AA19" s="51"/>
    </row>
    <row r="20" spans="1:27" x14ac:dyDescent="0.25">
      <c r="A20" s="25" t="s">
        <v>22</v>
      </c>
      <c r="B20" s="33">
        <f t="shared" si="5"/>
        <v>43529448.399999999</v>
      </c>
      <c r="C20" s="33">
        <f t="shared" si="3"/>
        <v>35028471.93</v>
      </c>
      <c r="D20" s="33">
        <v>677508.25</v>
      </c>
      <c r="E20" s="33">
        <v>7004590.2400000002</v>
      </c>
      <c r="F20" s="33">
        <v>19548163.559999999</v>
      </c>
      <c r="G20" s="33">
        <v>7798209.8799999999</v>
      </c>
      <c r="H20" s="33">
        <v>4189205.58</v>
      </c>
      <c r="I20" s="33">
        <f>J20+K20+L20</f>
        <v>650199.01000000013</v>
      </c>
      <c r="J20" s="33">
        <v>0</v>
      </c>
      <c r="K20" s="33">
        <v>0</v>
      </c>
      <c r="L20" s="33">
        <v>650199.01000000013</v>
      </c>
      <c r="M20" s="33">
        <v>133917.01999999999</v>
      </c>
      <c r="N20" s="33">
        <v>6995.55</v>
      </c>
      <c r="O20" s="33">
        <v>0</v>
      </c>
      <c r="P20" s="33">
        <v>3520659.31</v>
      </c>
      <c r="Q20" s="1">
        <v>0</v>
      </c>
      <c r="R20" s="25"/>
      <c r="S20" s="51"/>
      <c r="V20" s="51"/>
      <c r="AA20" s="51"/>
    </row>
    <row r="21" spans="1:27" x14ac:dyDescent="0.25">
      <c r="A21" s="25" t="s">
        <v>23</v>
      </c>
      <c r="B21" s="33">
        <f t="shared" si="5"/>
        <v>6944135.4499999993</v>
      </c>
      <c r="C21" s="33">
        <f t="shared" si="3"/>
        <v>4336794.2699999996</v>
      </c>
      <c r="D21" s="33">
        <v>8039.42</v>
      </c>
      <c r="E21" s="33">
        <v>894483.40999999992</v>
      </c>
      <c r="F21" s="33">
        <v>2677129.9499999997</v>
      </c>
      <c r="G21" s="33">
        <v>757141.49</v>
      </c>
      <c r="H21" s="33">
        <v>2231923.92</v>
      </c>
      <c r="I21" s="33">
        <f>J21+K21+L21</f>
        <v>330711.42999999993</v>
      </c>
      <c r="J21" s="33">
        <v>0</v>
      </c>
      <c r="K21" s="33">
        <v>0</v>
      </c>
      <c r="L21" s="33">
        <v>330711.42999999993</v>
      </c>
      <c r="M21" s="33">
        <v>44705.83</v>
      </c>
      <c r="N21" s="33">
        <v>0</v>
      </c>
      <c r="O21" s="33">
        <v>0</v>
      </c>
      <c r="P21" s="33">
        <v>0</v>
      </c>
      <c r="Q21" s="1">
        <v>0</v>
      </c>
      <c r="R21" s="25"/>
      <c r="S21" s="51"/>
      <c r="V21" s="51"/>
      <c r="AA21" s="51"/>
    </row>
    <row r="22" spans="1:27" x14ac:dyDescent="0.25">
      <c r="A22" s="25"/>
      <c r="B22" s="95"/>
      <c r="C22" s="33"/>
      <c r="D22" s="33"/>
      <c r="E22" s="33"/>
      <c r="F22" s="33"/>
      <c r="G22" s="33"/>
      <c r="H22" s="33"/>
      <c r="I22" s="95"/>
      <c r="J22" s="33"/>
      <c r="K22" s="33"/>
      <c r="L22" s="33"/>
      <c r="M22" s="33"/>
      <c r="N22" s="33"/>
      <c r="O22" s="33"/>
      <c r="P22" s="33">
        <v>0</v>
      </c>
      <c r="R22" s="25"/>
      <c r="V22" s="51"/>
    </row>
    <row r="23" spans="1:27" x14ac:dyDescent="0.25">
      <c r="A23" s="25" t="s">
        <v>24</v>
      </c>
      <c r="B23" s="33">
        <f t="shared" ref="B23:B27" si="6">+C23+H23+I23+M23+N23+Q23+P23</f>
        <v>66532584.079999991</v>
      </c>
      <c r="C23" s="33">
        <f t="shared" si="3"/>
        <v>51920199.039999992</v>
      </c>
      <c r="D23" s="33">
        <v>426099.88999999996</v>
      </c>
      <c r="E23" s="33">
        <v>11916766.42</v>
      </c>
      <c r="F23" s="33">
        <v>25006790.069999997</v>
      </c>
      <c r="G23" s="33">
        <v>14570542.66</v>
      </c>
      <c r="H23" s="33">
        <v>3237337.1399999997</v>
      </c>
      <c r="I23" s="33">
        <f>J23+K23+L23</f>
        <v>405312.29999999993</v>
      </c>
      <c r="J23" s="33">
        <v>17164.79</v>
      </c>
      <c r="K23" s="33">
        <v>654.77</v>
      </c>
      <c r="L23" s="33">
        <v>387492.73999999993</v>
      </c>
      <c r="M23" s="33">
        <v>121107.04000000001</v>
      </c>
      <c r="N23" s="33">
        <v>0</v>
      </c>
      <c r="O23" s="33">
        <v>0</v>
      </c>
      <c r="P23" s="33">
        <v>10848628.560000001</v>
      </c>
      <c r="Q23" s="1">
        <v>0</v>
      </c>
      <c r="R23" s="25"/>
      <c r="S23" s="51"/>
      <c r="V23" s="51"/>
      <c r="AA23" s="51"/>
    </row>
    <row r="24" spans="1:27" x14ac:dyDescent="0.25">
      <c r="A24" s="25" t="s">
        <v>25</v>
      </c>
      <c r="B24" s="33">
        <f t="shared" si="6"/>
        <v>4703369.3699999992</v>
      </c>
      <c r="C24" s="33">
        <f t="shared" si="3"/>
        <v>3899927.8599999994</v>
      </c>
      <c r="D24" s="33">
        <v>123701.95000000001</v>
      </c>
      <c r="E24" s="33">
        <v>206223.58000000002</v>
      </c>
      <c r="F24" s="33">
        <v>2932619.53</v>
      </c>
      <c r="G24" s="33">
        <v>637382.80000000005</v>
      </c>
      <c r="H24" s="33">
        <v>503688.51</v>
      </c>
      <c r="I24" s="33">
        <f>J24+K24+L24</f>
        <v>54943.7</v>
      </c>
      <c r="J24" s="33">
        <v>16986.080000000002</v>
      </c>
      <c r="K24" s="33">
        <v>0</v>
      </c>
      <c r="L24" s="33">
        <v>37957.619999999995</v>
      </c>
      <c r="M24" s="33">
        <v>62424.93</v>
      </c>
      <c r="N24" s="33">
        <v>15645.99</v>
      </c>
      <c r="O24" s="33">
        <v>0</v>
      </c>
      <c r="P24" s="33">
        <v>166738.38</v>
      </c>
      <c r="Q24" s="1">
        <v>0</v>
      </c>
      <c r="R24" s="25"/>
      <c r="S24" s="51"/>
      <c r="V24" s="51"/>
      <c r="AA24" s="51"/>
    </row>
    <row r="25" spans="1:27" x14ac:dyDescent="0.25">
      <c r="A25" s="25" t="s">
        <v>26</v>
      </c>
      <c r="B25" s="33">
        <f t="shared" si="6"/>
        <v>62448924.390000001</v>
      </c>
      <c r="C25" s="33">
        <f t="shared" si="3"/>
        <v>48941214.010000005</v>
      </c>
      <c r="D25" s="33">
        <v>496297.82999999996</v>
      </c>
      <c r="E25" s="33">
        <v>4893067.2600000007</v>
      </c>
      <c r="F25" s="33">
        <v>34306582.850000001</v>
      </c>
      <c r="G25" s="33">
        <v>9245266.0700000003</v>
      </c>
      <c r="H25" s="33">
        <v>1108981.3700000001</v>
      </c>
      <c r="I25" s="33">
        <f>J25+K25+L25</f>
        <v>286121.96999999997</v>
      </c>
      <c r="J25" s="33">
        <v>0</v>
      </c>
      <c r="K25" s="33">
        <v>9840.11</v>
      </c>
      <c r="L25" s="33">
        <v>276281.86</v>
      </c>
      <c r="M25" s="33">
        <v>280063.24</v>
      </c>
      <c r="N25" s="33">
        <v>159589.06</v>
      </c>
      <c r="O25" s="33">
        <v>0</v>
      </c>
      <c r="P25" s="33">
        <v>11672954.739999998</v>
      </c>
      <c r="Q25" s="1">
        <v>0</v>
      </c>
      <c r="R25" s="25"/>
      <c r="S25" s="51"/>
      <c r="V25" s="51"/>
      <c r="AA25" s="51"/>
    </row>
    <row r="26" spans="1:27" x14ac:dyDescent="0.25">
      <c r="A26" s="25" t="s">
        <v>27</v>
      </c>
      <c r="B26" s="33">
        <f t="shared" si="6"/>
        <v>135899237.56999999</v>
      </c>
      <c r="C26" s="33">
        <f t="shared" si="3"/>
        <v>111844605.45</v>
      </c>
      <c r="D26" s="33">
        <v>657564.56000000006</v>
      </c>
      <c r="E26" s="33">
        <v>25147971.670000002</v>
      </c>
      <c r="F26" s="33">
        <v>59461507.200000003</v>
      </c>
      <c r="G26" s="33">
        <v>26577562.02</v>
      </c>
      <c r="H26" s="33">
        <v>6681956.6399999997</v>
      </c>
      <c r="I26" s="33">
        <f>J26+K26+L26</f>
        <v>568925.30000000005</v>
      </c>
      <c r="J26" s="33">
        <v>16263</v>
      </c>
      <c r="K26" s="33">
        <v>0</v>
      </c>
      <c r="L26" s="33">
        <v>552662.30000000005</v>
      </c>
      <c r="M26" s="33">
        <v>200692.4</v>
      </c>
      <c r="N26" s="33">
        <v>11390</v>
      </c>
      <c r="O26" s="33">
        <v>17129</v>
      </c>
      <c r="P26" s="33">
        <v>16591667.779999999</v>
      </c>
      <c r="Q26" s="1">
        <v>0</v>
      </c>
      <c r="R26" s="25"/>
      <c r="S26" s="51"/>
      <c r="V26" s="51"/>
      <c r="AA26" s="51"/>
    </row>
    <row r="27" spans="1:27" x14ac:dyDescent="0.25">
      <c r="A27" s="25" t="s">
        <v>28</v>
      </c>
      <c r="B27" s="33">
        <f t="shared" si="6"/>
        <v>3369865.45</v>
      </c>
      <c r="C27" s="33">
        <f t="shared" si="3"/>
        <v>2894311.0200000005</v>
      </c>
      <c r="D27" s="33">
        <v>32514.660000000003</v>
      </c>
      <c r="E27" s="33">
        <v>549704.30000000016</v>
      </c>
      <c r="F27" s="33">
        <v>1870033.8599999999</v>
      </c>
      <c r="G27" s="33">
        <v>442058.19999999995</v>
      </c>
      <c r="H27" s="33">
        <v>396626.50999999995</v>
      </c>
      <c r="I27" s="33">
        <f>J27+K27+L27</f>
        <v>41972.15</v>
      </c>
      <c r="J27" s="33">
        <v>0</v>
      </c>
      <c r="K27" s="33">
        <v>0</v>
      </c>
      <c r="L27" s="33">
        <v>41972.15</v>
      </c>
      <c r="M27" s="33">
        <v>36955.770000000004</v>
      </c>
      <c r="N27" s="33">
        <v>0</v>
      </c>
      <c r="O27" s="33">
        <v>486257.43</v>
      </c>
      <c r="P27" s="33">
        <v>0</v>
      </c>
      <c r="Q27" s="1">
        <v>0</v>
      </c>
      <c r="R27" s="25"/>
      <c r="S27" s="51"/>
      <c r="V27" s="51"/>
      <c r="AA27" s="51"/>
    </row>
    <row r="28" spans="1:27" x14ac:dyDescent="0.25">
      <c r="A28" s="25"/>
      <c r="B28" s="95"/>
      <c r="C28" s="33"/>
      <c r="D28" s="33"/>
      <c r="E28" s="33"/>
      <c r="F28" s="33"/>
      <c r="G28" s="33"/>
      <c r="H28" s="33"/>
      <c r="I28" s="95"/>
      <c r="J28" s="33"/>
      <c r="K28" s="33"/>
      <c r="L28" s="33"/>
      <c r="M28" s="33"/>
      <c r="N28" s="33"/>
      <c r="O28" s="33"/>
      <c r="P28" s="33">
        <v>0</v>
      </c>
      <c r="R28" s="25"/>
      <c r="V28" s="51"/>
    </row>
    <row r="29" spans="1:27" x14ac:dyDescent="0.25">
      <c r="A29" s="31" t="s">
        <v>145</v>
      </c>
      <c r="B29" s="33">
        <f t="shared" ref="B29:B38" si="7">+C29+H29+I29+M29+N29+Q29+P29</f>
        <v>364398628.33000004</v>
      </c>
      <c r="C29" s="33">
        <f t="shared" si="3"/>
        <v>301166112.07000005</v>
      </c>
      <c r="D29" s="33">
        <v>3209163.09</v>
      </c>
      <c r="E29" s="33">
        <v>142771049.30000001</v>
      </c>
      <c r="F29" s="33">
        <v>155185899.68000001</v>
      </c>
      <c r="G29" s="33">
        <v>0</v>
      </c>
      <c r="H29" s="33">
        <v>9541993.0600000005</v>
      </c>
      <c r="I29" s="33">
        <f>J29+K29+L29</f>
        <v>5283802.0100000007</v>
      </c>
      <c r="J29" s="33">
        <v>37811.42</v>
      </c>
      <c r="K29" s="33">
        <v>6534.44</v>
      </c>
      <c r="L29" s="33">
        <v>5239456.1500000004</v>
      </c>
      <c r="M29" s="33">
        <v>581226.98</v>
      </c>
      <c r="N29" s="33">
        <v>667272.04</v>
      </c>
      <c r="O29" s="33">
        <v>0</v>
      </c>
      <c r="P29" s="33">
        <v>46996007.770000003</v>
      </c>
      <c r="Q29" s="1">
        <v>162214.39999999999</v>
      </c>
      <c r="R29" s="25"/>
      <c r="S29" s="51"/>
      <c r="V29" s="51"/>
      <c r="AA29" s="51"/>
    </row>
    <row r="30" spans="1:27" x14ac:dyDescent="0.25">
      <c r="A30" s="25" t="s">
        <v>29</v>
      </c>
      <c r="B30" s="33">
        <f t="shared" si="7"/>
        <v>294990181.81</v>
      </c>
      <c r="C30" s="33">
        <f t="shared" si="3"/>
        <v>214946124.55000001</v>
      </c>
      <c r="D30" s="33">
        <v>16814497.16</v>
      </c>
      <c r="E30" s="33">
        <v>32267238.649999999</v>
      </c>
      <c r="F30" s="33">
        <v>130127043.92</v>
      </c>
      <c r="G30" s="33">
        <v>35737344.82</v>
      </c>
      <c r="H30" s="33">
        <v>11782658.42</v>
      </c>
      <c r="I30" s="33">
        <f>J30+K30+L30</f>
        <v>4131449.8499999996</v>
      </c>
      <c r="J30" s="33">
        <v>0</v>
      </c>
      <c r="K30" s="33">
        <v>0</v>
      </c>
      <c r="L30" s="33">
        <v>4131449.8499999996</v>
      </c>
      <c r="M30" s="33">
        <v>483633.08999999997</v>
      </c>
      <c r="N30" s="33">
        <v>448263.39</v>
      </c>
      <c r="O30" s="33">
        <v>404374</v>
      </c>
      <c r="P30" s="33">
        <v>63198052.509999998</v>
      </c>
      <c r="Q30" s="1">
        <v>0</v>
      </c>
      <c r="R30" s="25"/>
      <c r="S30" s="51"/>
      <c r="V30" s="51"/>
      <c r="AA30" s="141"/>
    </row>
    <row r="31" spans="1:27" x14ac:dyDescent="0.25">
      <c r="A31" s="25" t="s">
        <v>30</v>
      </c>
      <c r="B31" s="33">
        <f t="shared" si="7"/>
        <v>10886314.460000001</v>
      </c>
      <c r="C31" s="33">
        <f t="shared" si="3"/>
        <v>9165061.9100000001</v>
      </c>
      <c r="D31" s="33">
        <v>48707.46</v>
      </c>
      <c r="E31" s="33">
        <v>1303072.3699999999</v>
      </c>
      <c r="F31" s="33">
        <v>5289512.21</v>
      </c>
      <c r="G31" s="33">
        <v>2523769.87</v>
      </c>
      <c r="H31" s="33">
        <v>788790.57000000007</v>
      </c>
      <c r="I31" s="33">
        <f>J31+K31+L31</f>
        <v>140413.53</v>
      </c>
      <c r="J31" s="33">
        <v>0</v>
      </c>
      <c r="K31" s="33">
        <v>0</v>
      </c>
      <c r="L31" s="33">
        <v>140413.53</v>
      </c>
      <c r="M31" s="33">
        <v>49667.47</v>
      </c>
      <c r="N31" s="33">
        <v>3956.25</v>
      </c>
      <c r="O31" s="33">
        <v>461025.24</v>
      </c>
      <c r="P31" s="33">
        <v>738424.73</v>
      </c>
      <c r="Q31" s="1">
        <v>0</v>
      </c>
      <c r="R31" s="25"/>
      <c r="S31" s="51"/>
      <c r="V31" s="51"/>
      <c r="AA31" s="51"/>
    </row>
    <row r="32" spans="1:27" x14ac:dyDescent="0.25">
      <c r="A32" s="25" t="s">
        <v>31</v>
      </c>
      <c r="B32" s="33">
        <f t="shared" si="7"/>
        <v>24431265.540000003</v>
      </c>
      <c r="C32" s="33">
        <f t="shared" si="3"/>
        <v>19093094.710000001</v>
      </c>
      <c r="D32" s="33">
        <v>204279.59</v>
      </c>
      <c r="E32" s="33">
        <v>2369869.14</v>
      </c>
      <c r="F32" s="33">
        <v>12215834.75</v>
      </c>
      <c r="G32" s="33">
        <v>4303111.2300000004</v>
      </c>
      <c r="H32" s="33">
        <v>2970477.79</v>
      </c>
      <c r="I32" s="33">
        <f>J32+K32+L32</f>
        <v>547468.26</v>
      </c>
      <c r="J32" s="33">
        <v>0</v>
      </c>
      <c r="K32" s="33">
        <v>0</v>
      </c>
      <c r="L32" s="33">
        <v>547468.26</v>
      </c>
      <c r="M32" s="33">
        <v>83139.449999999983</v>
      </c>
      <c r="N32" s="33">
        <v>0</v>
      </c>
      <c r="O32" s="33">
        <v>0</v>
      </c>
      <c r="P32" s="33">
        <v>1677005.53</v>
      </c>
      <c r="Q32" s="1">
        <v>60079.8</v>
      </c>
      <c r="R32" s="25"/>
      <c r="S32" s="51"/>
      <c r="V32" s="51"/>
      <c r="AA32" s="51"/>
    </row>
    <row r="33" spans="1:27" x14ac:dyDescent="0.25">
      <c r="A33" s="25" t="s">
        <v>32</v>
      </c>
      <c r="B33" s="33">
        <f t="shared" si="7"/>
        <v>5153595.8200000012</v>
      </c>
      <c r="C33" s="33">
        <f t="shared" si="3"/>
        <v>4701815.3800000008</v>
      </c>
      <c r="D33" s="33">
        <v>39775</v>
      </c>
      <c r="E33" s="33">
        <v>1167201.6600000001</v>
      </c>
      <c r="F33" s="33">
        <v>2433064.33</v>
      </c>
      <c r="G33" s="33">
        <v>1061774.3900000001</v>
      </c>
      <c r="H33" s="33">
        <v>247667.93</v>
      </c>
      <c r="I33" s="33">
        <f>J33+K33+L33</f>
        <v>91078.15</v>
      </c>
      <c r="J33" s="33">
        <v>0</v>
      </c>
      <c r="K33" s="33">
        <v>0</v>
      </c>
      <c r="L33" s="33">
        <v>91078.15</v>
      </c>
      <c r="M33" s="33">
        <v>39991</v>
      </c>
      <c r="N33" s="33">
        <v>2319.5</v>
      </c>
      <c r="O33" s="33">
        <v>0</v>
      </c>
      <c r="P33" s="33">
        <v>70723.86</v>
      </c>
      <c r="Q33" s="1">
        <v>0</v>
      </c>
      <c r="R33" s="25"/>
      <c r="S33" s="51"/>
      <c r="V33" s="51"/>
      <c r="AA33" s="51"/>
    </row>
    <row r="34" spans="1:27" x14ac:dyDescent="0.25">
      <c r="A34" s="25"/>
      <c r="B34" s="95"/>
      <c r="C34" s="33"/>
      <c r="D34" s="33"/>
      <c r="E34" s="33"/>
      <c r="F34" s="33"/>
      <c r="G34" s="33"/>
      <c r="H34" s="33"/>
      <c r="I34" s="95"/>
      <c r="J34" s="33"/>
      <c r="K34" s="33"/>
      <c r="L34" s="33"/>
      <c r="M34" s="33"/>
      <c r="N34" s="33"/>
      <c r="O34" s="33"/>
      <c r="P34" s="33">
        <v>0</v>
      </c>
      <c r="R34" s="25"/>
      <c r="V34" s="51"/>
    </row>
    <row r="35" spans="1:27" x14ac:dyDescent="0.25">
      <c r="A35" s="25" t="s">
        <v>33</v>
      </c>
      <c r="B35" s="33">
        <f t="shared" si="7"/>
        <v>6086255.3800000008</v>
      </c>
      <c r="C35" s="33">
        <f t="shared" si="3"/>
        <v>4450274.79</v>
      </c>
      <c r="D35" s="33">
        <v>9902</v>
      </c>
      <c r="E35" s="33">
        <v>971993.14</v>
      </c>
      <c r="F35" s="33">
        <v>2883890.52</v>
      </c>
      <c r="G35" s="33">
        <v>584489.13000000012</v>
      </c>
      <c r="H35" s="33">
        <v>899370.60000000009</v>
      </c>
      <c r="I35" s="33">
        <f>J35+K35+L35</f>
        <v>64669.609999999993</v>
      </c>
      <c r="J35" s="33">
        <v>0</v>
      </c>
      <c r="K35" s="33">
        <v>4040.42</v>
      </c>
      <c r="L35" s="33">
        <v>60629.189999999995</v>
      </c>
      <c r="M35" s="33">
        <v>654677.24000000011</v>
      </c>
      <c r="N35" s="33">
        <v>17263.14</v>
      </c>
      <c r="O35" s="33">
        <v>0</v>
      </c>
      <c r="P35" s="33">
        <v>0</v>
      </c>
      <c r="Q35" s="1">
        <v>0</v>
      </c>
      <c r="R35" s="25"/>
      <c r="S35" s="51"/>
      <c r="V35" s="51"/>
      <c r="AA35" s="51"/>
    </row>
    <row r="36" spans="1:27" x14ac:dyDescent="0.25">
      <c r="A36" s="25" t="s">
        <v>34</v>
      </c>
      <c r="B36" s="33">
        <f t="shared" si="7"/>
        <v>28609627.709999997</v>
      </c>
      <c r="C36" s="33">
        <f t="shared" si="3"/>
        <v>23331552.25</v>
      </c>
      <c r="D36" s="33">
        <v>519732.62</v>
      </c>
      <c r="E36" s="33">
        <v>1759315.46</v>
      </c>
      <c r="F36" s="33">
        <v>14909440.84</v>
      </c>
      <c r="G36" s="33">
        <v>6143063.3300000001</v>
      </c>
      <c r="H36" s="33">
        <v>1150129.3399999999</v>
      </c>
      <c r="I36" s="33">
        <f>J36+K36+L36</f>
        <v>520140.08</v>
      </c>
      <c r="J36" s="33">
        <v>0</v>
      </c>
      <c r="K36" s="33">
        <v>436</v>
      </c>
      <c r="L36" s="33">
        <v>519704.08</v>
      </c>
      <c r="M36" s="33">
        <v>92578.36</v>
      </c>
      <c r="N36" s="33">
        <v>62314.239999999998</v>
      </c>
      <c r="O36" s="33">
        <v>20345</v>
      </c>
      <c r="P36" s="33">
        <v>3212.9199999999996</v>
      </c>
      <c r="Q36" s="1">
        <v>3449700.52</v>
      </c>
      <c r="R36" s="25"/>
      <c r="S36" s="51"/>
      <c r="V36" s="51"/>
      <c r="AA36" s="51"/>
    </row>
    <row r="37" spans="1:27" x14ac:dyDescent="0.25">
      <c r="A37" s="25" t="s">
        <v>35</v>
      </c>
      <c r="B37" s="33">
        <f t="shared" si="7"/>
        <v>21056912.779999997</v>
      </c>
      <c r="C37" s="33">
        <f t="shared" si="3"/>
        <v>20256055.289999999</v>
      </c>
      <c r="D37" s="33">
        <v>189321.05000000002</v>
      </c>
      <c r="E37" s="33">
        <v>3873650.24</v>
      </c>
      <c r="F37" s="33">
        <v>11190914.050000001</v>
      </c>
      <c r="G37" s="33">
        <v>5002169.95</v>
      </c>
      <c r="H37" s="33">
        <v>294998.08</v>
      </c>
      <c r="I37" s="33">
        <f>J37+K37+L37</f>
        <v>140630.60999999999</v>
      </c>
      <c r="J37" s="33">
        <v>23776.26</v>
      </c>
      <c r="K37" s="33">
        <v>0</v>
      </c>
      <c r="L37" s="33">
        <v>116854.34999999999</v>
      </c>
      <c r="M37" s="33">
        <v>113943.36</v>
      </c>
      <c r="N37" s="33">
        <v>0</v>
      </c>
      <c r="O37" s="33">
        <v>9222</v>
      </c>
      <c r="P37" s="33">
        <v>233676.44</v>
      </c>
      <c r="Q37" s="1">
        <v>17609</v>
      </c>
      <c r="R37" s="25"/>
      <c r="S37" s="51"/>
      <c r="V37" s="51"/>
      <c r="AA37" s="51"/>
    </row>
    <row r="38" spans="1:27" x14ac:dyDescent="0.25">
      <c r="A38" s="27" t="s">
        <v>36</v>
      </c>
      <c r="B38" s="28">
        <f t="shared" si="7"/>
        <v>12946131.860000001</v>
      </c>
      <c r="C38" s="28">
        <f t="shared" si="3"/>
        <v>11910544.109999999</v>
      </c>
      <c r="D38" s="28">
        <v>251313.12</v>
      </c>
      <c r="E38" s="28">
        <v>2772402.02</v>
      </c>
      <c r="F38" s="28">
        <v>6620568.8399999999</v>
      </c>
      <c r="G38" s="28">
        <v>2266260.13</v>
      </c>
      <c r="H38" s="28">
        <v>692274.33000000007</v>
      </c>
      <c r="I38" s="28">
        <f>J38+K38+L38</f>
        <v>171395.66</v>
      </c>
      <c r="J38" s="28">
        <v>0</v>
      </c>
      <c r="K38" s="28">
        <v>0</v>
      </c>
      <c r="L38" s="28">
        <v>171395.66</v>
      </c>
      <c r="M38" s="28">
        <v>164250.79999999999</v>
      </c>
      <c r="N38" s="28">
        <v>5399.99</v>
      </c>
      <c r="O38" s="28">
        <v>0</v>
      </c>
      <c r="P38" s="28">
        <v>2266.9699999999998</v>
      </c>
      <c r="Q38" s="9">
        <v>0</v>
      </c>
      <c r="R38" s="27"/>
      <c r="S38" s="51"/>
      <c r="V38" s="51"/>
      <c r="AA38" s="51"/>
    </row>
    <row r="39" spans="1:27" x14ac:dyDescent="0.25">
      <c r="A39" s="2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S39" s="51"/>
    </row>
    <row r="40" spans="1:27" s="25" customFormat="1" ht="11.25" customHeight="1" x14ac:dyDescent="0.25">
      <c r="B40" s="204" t="s">
        <v>222</v>
      </c>
      <c r="C40" s="2"/>
      <c r="D40" s="2"/>
      <c r="E40" s="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27" s="25" customFormat="1" ht="11.25" customHeight="1" x14ac:dyDescent="0.25">
      <c r="B41" s="2"/>
      <c r="C41" s="2"/>
      <c r="D41" s="2"/>
      <c r="E41" s="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27" s="25" customFormat="1" ht="11.25" customHeight="1" x14ac:dyDescent="0.25">
      <c r="B42" s="2"/>
      <c r="C42" s="2"/>
      <c r="D42" s="2"/>
      <c r="E42" s="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27" s="25" customForma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Q43" s="2"/>
    </row>
    <row r="44" spans="1:27" s="25" customFormat="1" x14ac:dyDescent="0.25">
      <c r="A44" s="13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32"/>
      <c r="O44" s="132"/>
      <c r="P44" s="132"/>
      <c r="Q44" s="189"/>
    </row>
    <row r="45" spans="1:27" s="25" customFormat="1" x14ac:dyDescent="0.25">
      <c r="A45" s="13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132"/>
      <c r="P45" s="132"/>
      <c r="Q45" s="190"/>
    </row>
    <row r="46" spans="1:27" s="25" customFormat="1" x14ac:dyDescent="0.25">
      <c r="A46" s="13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32"/>
      <c r="O46" s="132"/>
      <c r="P46" s="132"/>
      <c r="Q46" s="190"/>
    </row>
    <row r="47" spans="1:27" s="25" customFormat="1" x14ac:dyDescent="0.25">
      <c r="A47" s="13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32"/>
      <c r="O47" s="132"/>
      <c r="P47" s="132"/>
      <c r="Q47" s="190"/>
    </row>
    <row r="48" spans="1:27" s="25" customFormat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32"/>
      <c r="O48" s="132"/>
      <c r="P48" s="132"/>
      <c r="Q48" s="190"/>
    </row>
    <row r="49" spans="1:17" s="25" customFormat="1" x14ac:dyDescent="0.25">
      <c r="A49" s="13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32"/>
      <c r="O49" s="132"/>
      <c r="P49" s="132"/>
      <c r="Q49" s="190"/>
    </row>
    <row r="50" spans="1:17" s="25" customFormat="1" x14ac:dyDescent="0.25">
      <c r="A50" s="13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32"/>
      <c r="O50" s="132"/>
      <c r="P50" s="132"/>
      <c r="Q50" s="190"/>
    </row>
    <row r="51" spans="1:17" s="25" customFormat="1" x14ac:dyDescent="0.25">
      <c r="A51" s="13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32"/>
      <c r="O51" s="132"/>
      <c r="P51" s="132"/>
      <c r="Q51" s="189"/>
    </row>
    <row r="52" spans="1:17" s="25" customFormat="1" x14ac:dyDescent="0.25">
      <c r="A52" s="13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32"/>
      <c r="O52" s="132"/>
      <c r="P52" s="132"/>
      <c r="Q52" s="189"/>
    </row>
    <row r="53" spans="1:17" s="25" customFormat="1" x14ac:dyDescent="0.25">
      <c r="A53" s="13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32"/>
      <c r="O53" s="132"/>
      <c r="P53" s="132"/>
      <c r="Q53" s="189"/>
    </row>
    <row r="54" spans="1:17" s="25" customFormat="1" ht="13.5" customHeight="1" x14ac:dyDescent="0.25">
      <c r="A54" s="13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32"/>
      <c r="O54" s="132"/>
      <c r="P54" s="132"/>
      <c r="Q54" s="189"/>
    </row>
    <row r="55" spans="1:17" s="25" customFormat="1" ht="13.5" customHeight="1" x14ac:dyDescent="0.25">
      <c r="A55" s="13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32"/>
      <c r="O55" s="132"/>
      <c r="P55" s="132"/>
      <c r="Q55" s="190"/>
    </row>
    <row r="56" spans="1:17" s="25" customFormat="1" ht="13.5" customHeight="1" x14ac:dyDescent="0.25">
      <c r="A56" s="13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32"/>
      <c r="O56" s="132"/>
      <c r="P56" s="132"/>
      <c r="Q56" s="190"/>
    </row>
    <row r="57" spans="1:17" s="25" customFormat="1" ht="13.5" customHeight="1" x14ac:dyDescent="0.25">
      <c r="A57" s="13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32"/>
      <c r="O57" s="132"/>
      <c r="P57" s="132"/>
      <c r="Q57" s="190"/>
    </row>
    <row r="58" spans="1:17" s="25" customFormat="1" ht="13.5" customHeight="1" x14ac:dyDescent="0.25">
      <c r="A58" s="13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32"/>
      <c r="O58" s="132"/>
      <c r="P58" s="132"/>
      <c r="Q58" s="190"/>
    </row>
    <row r="59" spans="1:17" s="25" customFormat="1" ht="13.5" customHeight="1" x14ac:dyDescent="0.25">
      <c r="A59" s="13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32"/>
      <c r="O59" s="132"/>
      <c r="P59" s="132"/>
      <c r="Q59" s="190"/>
    </row>
    <row r="60" spans="1:17" s="25" customFormat="1" ht="13.5" customHeight="1" x14ac:dyDescent="0.25">
      <c r="A60" s="13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32"/>
      <c r="O60" s="132"/>
      <c r="P60" s="132"/>
      <c r="Q60" s="190"/>
    </row>
    <row r="61" spans="1:17" s="25" customFormat="1" ht="13.5" customHeight="1" x14ac:dyDescent="0.25">
      <c r="A61" s="13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32"/>
      <c r="O61" s="132"/>
      <c r="P61" s="132"/>
      <c r="Q61" s="190"/>
    </row>
    <row r="62" spans="1:17" s="25" customFormat="1" ht="13.5" customHeight="1" x14ac:dyDescent="0.25">
      <c r="A62" s="13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32"/>
      <c r="O62" s="132"/>
      <c r="P62" s="132"/>
      <c r="Q62" s="190"/>
    </row>
    <row r="63" spans="1:17" s="25" customFormat="1" x14ac:dyDescent="0.25">
      <c r="A63" s="13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32"/>
      <c r="O63" s="132"/>
      <c r="P63" s="132"/>
      <c r="Q63" s="190"/>
    </row>
    <row r="64" spans="1:17" s="25" customFormat="1" x14ac:dyDescent="0.25">
      <c r="A64" s="13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32"/>
      <c r="O64" s="132"/>
      <c r="P64" s="132"/>
      <c r="Q64" s="190"/>
    </row>
    <row r="65" spans="1:17" s="25" customFormat="1" x14ac:dyDescent="0.25">
      <c r="A65" s="13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32"/>
      <c r="O65" s="132"/>
      <c r="P65" s="132"/>
      <c r="Q65" s="190"/>
    </row>
    <row r="66" spans="1:17" s="25" customFormat="1" x14ac:dyDescent="0.25">
      <c r="A66" s="13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32"/>
      <c r="O66" s="132"/>
      <c r="P66" s="132"/>
      <c r="Q66" s="190"/>
    </row>
    <row r="67" spans="1:17" s="25" customFormat="1" x14ac:dyDescent="0.25">
      <c r="A67" s="13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32"/>
      <c r="O67" s="132"/>
      <c r="P67" s="132"/>
      <c r="Q67" s="191"/>
    </row>
    <row r="68" spans="1:17" s="25" customFormat="1" x14ac:dyDescent="0.25">
      <c r="A68" s="13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32"/>
      <c r="O68" s="132"/>
      <c r="P68" s="132"/>
      <c r="Q68" s="191"/>
    </row>
    <row r="69" spans="1:17" s="25" customFormat="1" x14ac:dyDescent="0.25">
      <c r="A69" s="13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32"/>
      <c r="O69" s="132"/>
      <c r="P69" s="132"/>
      <c r="Q69" s="191"/>
    </row>
    <row r="70" spans="1:17" s="25" customFormat="1" x14ac:dyDescent="0.25">
      <c r="A70" s="13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32"/>
      <c r="O70" s="132"/>
      <c r="P70" s="132"/>
      <c r="Q70" s="191"/>
    </row>
    <row r="71" spans="1:17" s="25" customFormat="1" x14ac:dyDescent="0.25">
      <c r="A71" s="13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32"/>
      <c r="O71" s="132"/>
      <c r="P71" s="132"/>
      <c r="Q71" s="191"/>
    </row>
    <row r="72" spans="1:17" s="25" customFormat="1" x14ac:dyDescent="0.25">
      <c r="A72" s="13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32"/>
      <c r="O72" s="132"/>
      <c r="P72" s="132"/>
      <c r="Q72" s="190"/>
    </row>
    <row r="73" spans="1:17" s="25" customFormat="1" x14ac:dyDescent="0.25">
      <c r="A73" s="132"/>
      <c r="B73" s="2"/>
      <c r="C73" s="2"/>
      <c r="D73" s="2"/>
      <c r="E73" s="2"/>
      <c r="F73" s="2"/>
      <c r="G73" s="2"/>
      <c r="H73" s="2"/>
      <c r="I73" s="2"/>
    </row>
    <row r="74" spans="1:17" s="25" customFormat="1" x14ac:dyDescent="0.25">
      <c r="A74" s="13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32"/>
      <c r="O74" s="132"/>
      <c r="P74" s="190"/>
    </row>
    <row r="75" spans="1:17" s="25" customFormat="1" x14ac:dyDescent="0.25">
      <c r="A75" s="13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32"/>
      <c r="O75" s="132"/>
      <c r="P75" s="190"/>
    </row>
    <row r="76" spans="1:17" x14ac:dyDescent="0.25">
      <c r="J76" s="2"/>
      <c r="K76" s="2"/>
      <c r="L76" s="2"/>
      <c r="N76" s="2"/>
      <c r="O76" s="132"/>
      <c r="P76" s="190"/>
      <c r="Q76" s="25"/>
    </row>
    <row r="77" spans="1:17" s="25" customFormat="1" x14ac:dyDescent="0.25">
      <c r="A77" s="13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32"/>
      <c r="O77" s="132"/>
      <c r="P77" s="190"/>
    </row>
    <row r="78" spans="1:17" s="25" customFormat="1" x14ac:dyDescent="0.25">
      <c r="A78" s="13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32"/>
      <c r="O78" s="132"/>
      <c r="P78" s="190"/>
    </row>
    <row r="79" spans="1:17" s="25" customFormat="1" x14ac:dyDescent="0.25">
      <c r="A79" s="132"/>
      <c r="B79" s="2"/>
      <c r="C79" s="2"/>
      <c r="D79" s="2"/>
      <c r="E79" s="2"/>
      <c r="F79" s="2"/>
      <c r="G79" s="2"/>
      <c r="H79" s="2"/>
      <c r="I79" s="2"/>
      <c r="J79" s="133"/>
      <c r="K79" s="2"/>
      <c r="L79" s="2"/>
      <c r="M79" s="2"/>
      <c r="N79" s="132"/>
      <c r="O79" s="132"/>
      <c r="P79" s="190"/>
    </row>
    <row r="80" spans="1:17" x14ac:dyDescent="0.25">
      <c r="J80" s="2"/>
      <c r="K80" s="2"/>
      <c r="L80" s="2"/>
      <c r="M80" s="2"/>
      <c r="N80" s="132"/>
      <c r="O80" s="132"/>
      <c r="P80" s="190"/>
      <c r="Q80" s="25"/>
    </row>
    <row r="81" spans="1:22" s="25" customFormat="1" x14ac:dyDescent="0.25">
      <c r="A81" s="13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</row>
    <row r="82" spans="1:22" s="25" customFormat="1" x14ac:dyDescent="0.25">
      <c r="A82" s="13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32"/>
      <c r="O82" s="2"/>
    </row>
    <row r="83" spans="1:22" s="25" customFormat="1" x14ac:dyDescent="0.25">
      <c r="A83" s="13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"/>
      <c r="O83" s="2"/>
    </row>
    <row r="84" spans="1:22" s="25" customFormat="1" x14ac:dyDescent="0.25">
      <c r="A84" s="13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"/>
      <c r="O84" s="2"/>
    </row>
    <row r="85" spans="1:22" s="25" customFormat="1" x14ac:dyDescent="0.25">
      <c r="A85" s="132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2"/>
      <c r="O85" s="1"/>
    </row>
    <row r="86" spans="1:22" x14ac:dyDescent="0.25">
      <c r="J86" s="2"/>
      <c r="K86" s="2"/>
      <c r="L86" s="2"/>
      <c r="M86" s="2"/>
      <c r="N86" s="2"/>
      <c r="O86" s="2"/>
      <c r="P86" s="13"/>
      <c r="Q86" s="25"/>
    </row>
    <row r="87" spans="1:22" s="25" customFormat="1" x14ac:dyDescent="0.25">
      <c r="A87" s="13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32"/>
    </row>
    <row r="88" spans="1:22" s="25" customFormat="1" x14ac:dyDescent="0.25">
      <c r="A88" s="13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"/>
      <c r="O88" s="2"/>
      <c r="P88" s="132"/>
    </row>
    <row r="89" spans="1:22" s="25" customFormat="1" x14ac:dyDescent="0.25">
      <c r="A89" s="13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22" s="25" customFormat="1" x14ac:dyDescent="0.25">
      <c r="A90" s="13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/>
    </row>
    <row r="91" spans="1:22" x14ac:dyDescent="0.25">
      <c r="N91" s="2"/>
      <c r="O91" s="2"/>
      <c r="P91" s="2"/>
      <c r="Q91" s="13"/>
      <c r="R91" s="25"/>
      <c r="S91" s="25"/>
      <c r="T91" s="25"/>
      <c r="U91" s="25"/>
      <c r="V91" s="25"/>
    </row>
    <row r="92" spans="1:22" s="25" customFormat="1" x14ac:dyDescent="0.25">
      <c r="A92" s="13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2"/>
      <c r="Q92" s="2"/>
    </row>
    <row r="93" spans="1:22" s="25" customFormat="1" x14ac:dyDescent="0.25">
      <c r="A93" s="13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22" s="25" customForma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22" s="25" customForma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Q95" s="1"/>
    </row>
    <row r="96" spans="1:22" s="25" customForma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/>
      <c r="Q96" s="132"/>
    </row>
    <row r="97" spans="2:22" s="25" customForma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"/>
      <c r="O97" s="2"/>
      <c r="P97" s="2"/>
      <c r="Q97" s="132"/>
    </row>
    <row r="98" spans="2:22" s="25" customForma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32"/>
      <c r="R98" s="13"/>
      <c r="S98" s="13"/>
      <c r="T98" s="13"/>
      <c r="U98" s="13"/>
      <c r="V98" s="13"/>
    </row>
    <row r="99" spans="2:22" s="25" customFormat="1" x14ac:dyDescent="0.25">
      <c r="B99" s="2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2"/>
      <c r="O99" s="2"/>
      <c r="P99" s="2"/>
      <c r="Q99" s="132"/>
    </row>
    <row r="100" spans="2:22" s="25" customForma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P100" s="2"/>
    </row>
    <row r="101" spans="2:22" s="25" customForma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P101" s="2"/>
      <c r="Q101" s="1"/>
    </row>
    <row r="102" spans="2:22" s="25" customForma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3"/>
      <c r="P102" s="2"/>
      <c r="Q102" s="132"/>
    </row>
    <row r="103" spans="2:22" s="25" customForma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P103" s="2"/>
      <c r="Q103" s="132"/>
    </row>
    <row r="104" spans="2:22" s="25" customForma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P104" s="2"/>
      <c r="Q104" s="132"/>
    </row>
    <row r="105" spans="2:22" s="25" customFormat="1" x14ac:dyDescent="0.25">
      <c r="B105" s="2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2"/>
      <c r="P105" s="2"/>
      <c r="Q105" s="132"/>
    </row>
    <row r="106" spans="2:22" s="25" customForma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P106" s="2"/>
      <c r="Q106" s="132"/>
    </row>
    <row r="107" spans="2:22" s="25" customFormat="1" x14ac:dyDescent="0.25">
      <c r="B107" s="2"/>
      <c r="C107" s="2"/>
      <c r="D107" s="2"/>
      <c r="E107" s="2"/>
      <c r="F107" s="2"/>
      <c r="G107" s="2"/>
      <c r="H107" s="2"/>
      <c r="I107" s="2"/>
      <c r="P107" s="1"/>
      <c r="Q107" s="132"/>
    </row>
    <row r="108" spans="2:22" s="25" customForma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"/>
      <c r="P108" s="2"/>
      <c r="Q108" s="132"/>
    </row>
    <row r="109" spans="2:22" s="25" customForma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P109" s="2"/>
      <c r="Q109" s="1"/>
    </row>
    <row r="110" spans="2:22" s="25" customForma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P110" s="2"/>
      <c r="Q110" s="2"/>
    </row>
    <row r="111" spans="2:22" s="25" customForma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P111" s="2"/>
      <c r="Q111" s="2"/>
    </row>
    <row r="112" spans="2:22" s="25" customForma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P112" s="2"/>
      <c r="Q112" s="2"/>
    </row>
    <row r="113" spans="2:17" s="25" customForma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P113" s="2"/>
      <c r="Q113" s="2"/>
    </row>
    <row r="114" spans="2:17" s="25" customForma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P114" s="2"/>
      <c r="Q114" s="2"/>
    </row>
    <row r="115" spans="2:17" s="25" customForma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P115" s="2"/>
      <c r="Q115" s="2"/>
    </row>
    <row r="116" spans="2:17" s="25" customForma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P116" s="2"/>
      <c r="Q116" s="2"/>
    </row>
    <row r="117" spans="2:17" s="25" customForma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P117" s="2"/>
      <c r="Q117" s="2"/>
    </row>
    <row r="118" spans="2:17" s="25" customForma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P118" s="2"/>
      <c r="Q118" s="2"/>
    </row>
    <row r="119" spans="2:17" s="25" customForma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P119" s="2"/>
      <c r="Q119" s="2"/>
    </row>
    <row r="120" spans="2:17" s="25" customForma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P120" s="2"/>
      <c r="Q120" s="2"/>
    </row>
    <row r="121" spans="2:17" s="25" customForma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P121" s="2"/>
      <c r="Q121" s="2"/>
    </row>
    <row r="122" spans="2:17" s="25" customForma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s="25" customForma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s="25" customForma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s="25" customForma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s="25" customForma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s="25" customForma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s="25" customForma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s="25" customForma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s="25" customForma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s="25" customForma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s="25" customForma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s="25" customForma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s="25" customForma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s="25" customForma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s="25" customForma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s="25" customForma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s="25" customForma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s="25" customForma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s="25" customForma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s="25" customForma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s="25" customForma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s="25" customForma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s="25" customForma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s="25" customForma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s="25" customForma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s="25" customForma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s="25" customForma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s="25" customForma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s="25" customForma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s="25" customForma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s="25" customForma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s="25" customForma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s="25" customForma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s="25" customForma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s="25" customForma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s="25" customForma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s="25" customForma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s="25" customForma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s="25" customForma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s="25" customForma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s="25" customForma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s="25" customForma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s="25" customForma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s="25" customForma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s="25" customForma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s="25" customForma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s="25" customForma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s="25" customForma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s="25" customForma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s="25" customForma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s="25" customForma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s="25" customForma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s="25" customForma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s="25" customForma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s="25" customForma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s="25" customForma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s="25" customForma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s="25" customForma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s="25" customForma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s="25" customForma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s="25" customForma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s="25" customForma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s="25" customForma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s="25" customForma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s="25" customForma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s="25" customForma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s="25" customForma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s="25" customForma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s="25" customForma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s="25" customForma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s="25" customForma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s="25" customForma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s="25" customFormat="1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s="25" customFormat="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s="25" customFormat="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s="25" customFormat="1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s="25" customFormat="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s="25" customFormat="1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s="25" customFormat="1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s="25" customFormat="1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s="25" customFormat="1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s="25" customFormat="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s="25" customFormat="1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s="25" customFormat="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s="25" customFormat="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s="25" customFormat="1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s="25" customFormat="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s="25" customFormat="1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s="25" customFormat="1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s="25" customFormat="1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s="25" customFormat="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s="25" customFormat="1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s="25" customFormat="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s="25" customFormat="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s="25" customFormat="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s="25" customFormat="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s="25" customFormat="1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s="25" customFormat="1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s="25" customFormat="1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s="25" customFormat="1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s="25" customFormat="1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s="25" customFormat="1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s="25" customFormat="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s="25" customFormat="1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s="25" customFormat="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s="25" customFormat="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s="25" customFormat="1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s="25" customFormat="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s="25" customFormat="1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s="25" customFormat="1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s="25" customFormat="1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s="25" customFormat="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s="25" customFormat="1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s="25" customFormat="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s="25" customFormat="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s="25" customFormat="1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s="25" customFormat="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s="25" customFormat="1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s="25" customFormat="1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s="25" customFormat="1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s="25" customFormat="1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s="25" customFormat="1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s="25" customFormat="1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s="25" customFormat="1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s="25" customFormat="1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s="25" customFormat="1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s="25" customFormat="1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s="25" customFormat="1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s="25" customFormat="1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s="25" customFormat="1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 s="25" customFormat="1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s="25" customFormat="1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s="25" customFormat="1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s="25" customFormat="1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s="25" customFormat="1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s="25" customFormat="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s="25" customFormat="1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s="25" customFormat="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s="25" customFormat="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s="25" customFormat="1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s="25" customFormat="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2:17" s="25" customFormat="1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s="25" customFormat="1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s="25" customFormat="1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s="25" customFormat="1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s="25" customFormat="1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2:17" s="25" customFormat="1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2:17" s="25" customFormat="1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2:17" s="25" customFormat="1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2:17" s="25" customFormat="1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s="25" customFormat="1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2:17" s="25" customFormat="1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s="25" customFormat="1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s="25" customFormat="1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s="25" customFormat="1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s="25" customFormat="1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s="25" customFormat="1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s="25" customFormat="1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s="25" customFormat="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2:17" s="25" customFormat="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 s="25" customFormat="1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2:17" s="25" customFormat="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2:17" s="25" customFormat="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2:17" s="25" customFormat="1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2:17" s="25" customFormat="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s="25" customFormat="1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2:17" s="25" customFormat="1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2:17" s="25" customFormat="1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2:17" s="25" customFormat="1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s="25" customFormat="1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s="25" customFormat="1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2:17" s="25" customFormat="1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s="25" customFormat="1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2:17" s="25" customFormat="1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2:17" s="25" customFormat="1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s="25" customFormat="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2:17" s="25" customFormat="1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2:17" s="25" customFormat="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2:17" s="25" customFormat="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s="25" customFormat="1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s="25" customFormat="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2:17" s="25" customFormat="1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2:17" s="25" customFormat="1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2:17" s="25" customFormat="1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2:17" s="25" customFormat="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2:17" s="25" customFormat="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s="25" customFormat="1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2:17" s="25" customFormat="1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2:17" s="25" customFormat="1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2:17" s="25" customFormat="1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2:17" s="25" customFormat="1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s="25" customFormat="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2:17" s="25" customFormat="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s="25" customFormat="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2:17" s="25" customFormat="1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2:17" s="25" customFormat="1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2:17" s="25" customFormat="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2:17" s="25" customFormat="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2:17" s="25" customFormat="1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2:17" s="25" customForma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s="25" customFormat="1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2:17" s="25" customFormat="1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2:17" s="25" customFormat="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2:17" s="25" customFormat="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2:17" s="25" customFormat="1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2:17" s="25" customFormat="1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2:17" s="25" customFormat="1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s="25" customFormat="1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2:17" s="25" customFormat="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s="25" customFormat="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2:17" s="25" customFormat="1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2:17" s="25" customFormat="1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2:17" s="25" customFormat="1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2:17" s="25" customFormat="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s="25" customFormat="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2:17" s="25" customFormat="1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2:17" s="25" customFormat="1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2:17" s="25" customFormat="1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2:17" s="25" customFormat="1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2:17" s="25" customFormat="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2:17" s="25" customFormat="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2:17" s="25" customFormat="1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s="25" customFormat="1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2:17" s="25" customFormat="1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2:17" s="25" customFormat="1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2:17" s="25" customFormat="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2:17" s="25" customFormat="1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2:17" s="25" customFormat="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2:17" s="25" customFormat="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s="25" customFormat="1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2:17" s="25" customFormat="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2:17" s="25" customFormat="1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2:17" s="25" customFormat="1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2:17" s="25" customFormat="1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2:17" s="25" customFormat="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2:17" s="25" customFormat="1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s="25" customFormat="1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2:17" s="25" customFormat="1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2:17" s="25" customFormat="1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2:17" s="25" customFormat="1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2:17" s="25" customFormat="1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2:17" s="25" customFormat="1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2:17" s="25" customFormat="1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s="25" customFormat="1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2:17" s="25" customFormat="1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2:17" s="25" customFormat="1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2:17" s="25" customFormat="1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2:17" s="25" customFormat="1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2:17" s="25" customFormat="1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2:17" s="25" customFormat="1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s="25" customFormat="1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2:17" s="25" customFormat="1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2:17" s="25" customFormat="1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2:17" s="25" customFormat="1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2:17" s="25" customFormat="1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2:17" s="25" customFormat="1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2:17" s="25" customFormat="1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s="25" customFormat="1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2:17" s="25" customFormat="1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2:17" s="25" customFormat="1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2:17" s="25" customFormat="1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2:17" s="25" customFormat="1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2:17" s="25" customFormat="1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2:22" s="25" customFormat="1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22" s="25" customFormat="1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2:22" x14ac:dyDescent="0.25">
      <c r="J387" s="2"/>
      <c r="K387" s="2"/>
      <c r="L387" s="2"/>
      <c r="M387" s="2"/>
      <c r="N387" s="2"/>
      <c r="O387" s="2"/>
      <c r="P387" s="2"/>
      <c r="Q387" s="2"/>
      <c r="R387" s="25"/>
      <c r="S387" s="25"/>
      <c r="T387" s="25"/>
      <c r="U387" s="25"/>
      <c r="V387" s="25"/>
    </row>
    <row r="388" spans="2:22" x14ac:dyDescent="0.25">
      <c r="J388" s="2"/>
      <c r="K388" s="2"/>
      <c r="L388" s="2"/>
      <c r="M388" s="2"/>
      <c r="N388" s="2"/>
      <c r="O388" s="2"/>
      <c r="P388" s="2"/>
      <c r="Q388" s="2"/>
      <c r="R388" s="25"/>
      <c r="S388" s="25"/>
      <c r="T388" s="25"/>
      <c r="U388" s="25"/>
      <c r="V388" s="25"/>
    </row>
    <row r="389" spans="2:22" x14ac:dyDescent="0.25">
      <c r="J389" s="2"/>
      <c r="K389" s="2"/>
      <c r="L389" s="2"/>
      <c r="M389" s="2"/>
      <c r="N389" s="2"/>
      <c r="O389" s="2"/>
      <c r="P389" s="2"/>
      <c r="Q389" s="2"/>
      <c r="R389" s="25"/>
      <c r="S389" s="25"/>
      <c r="T389" s="25"/>
      <c r="U389" s="25"/>
      <c r="V389" s="25"/>
    </row>
    <row r="390" spans="2:22" x14ac:dyDescent="0.25">
      <c r="J390" s="2"/>
      <c r="K390" s="2"/>
      <c r="L390" s="2"/>
      <c r="M390" s="2"/>
      <c r="N390" s="2"/>
      <c r="O390" s="2"/>
      <c r="P390" s="2"/>
      <c r="Q390" s="2"/>
      <c r="R390" s="25"/>
      <c r="S390" s="25"/>
      <c r="T390" s="25"/>
      <c r="U390" s="25"/>
      <c r="V390" s="25"/>
    </row>
    <row r="391" spans="2:22" x14ac:dyDescent="0.25">
      <c r="J391" s="2"/>
      <c r="K391" s="2"/>
      <c r="L391" s="2"/>
      <c r="M391" s="2"/>
      <c r="N391" s="2"/>
      <c r="O391" s="2"/>
      <c r="P391" s="2"/>
      <c r="Q391" s="2"/>
      <c r="R391" s="25"/>
      <c r="S391" s="25"/>
      <c r="T391" s="25"/>
      <c r="U391" s="25"/>
      <c r="V391" s="25"/>
    </row>
    <row r="392" spans="2:22" x14ac:dyDescent="0.25">
      <c r="J392" s="2"/>
      <c r="K392" s="2"/>
      <c r="L392" s="2"/>
      <c r="M392" s="2"/>
      <c r="N392" s="2"/>
      <c r="O392" s="2"/>
      <c r="P392" s="2"/>
      <c r="Q392" s="2"/>
      <c r="R392" s="25"/>
      <c r="S392" s="25"/>
      <c r="T392" s="25"/>
      <c r="U392" s="25"/>
      <c r="V392" s="25"/>
    </row>
    <row r="393" spans="2:22" x14ac:dyDescent="0.25">
      <c r="J393" s="2"/>
      <c r="K393" s="2"/>
      <c r="L393" s="2"/>
      <c r="M393" s="2"/>
      <c r="N393" s="2"/>
      <c r="O393" s="2"/>
      <c r="P393" s="2"/>
      <c r="Q393" s="2"/>
      <c r="R393" s="25"/>
      <c r="S393" s="25"/>
      <c r="T393" s="25"/>
      <c r="U393" s="25"/>
      <c r="V393" s="25"/>
    </row>
    <row r="394" spans="2:22" x14ac:dyDescent="0.25">
      <c r="J394" s="2"/>
      <c r="K394" s="2"/>
      <c r="L394" s="2"/>
      <c r="M394" s="2"/>
      <c r="N394" s="2"/>
      <c r="O394" s="2"/>
      <c r="P394" s="2"/>
      <c r="Q394" s="2"/>
    </row>
    <row r="395" spans="2:22" x14ac:dyDescent="0.25">
      <c r="J395" s="2"/>
      <c r="K395" s="2"/>
      <c r="L395" s="2"/>
      <c r="M395" s="2"/>
      <c r="N395" s="2"/>
      <c r="O395" s="2"/>
      <c r="P395" s="2"/>
      <c r="Q395" s="2"/>
    </row>
    <row r="396" spans="2:22" x14ac:dyDescent="0.25">
      <c r="J396" s="2"/>
      <c r="K396" s="2"/>
      <c r="L396" s="2"/>
      <c r="M396" s="2"/>
      <c r="N396" s="2"/>
      <c r="O396" s="2"/>
      <c r="P396" s="2"/>
      <c r="Q396" s="2"/>
    </row>
    <row r="397" spans="2:22" x14ac:dyDescent="0.25">
      <c r="J397" s="2"/>
      <c r="K397" s="2"/>
      <c r="L397" s="2"/>
      <c r="M397" s="2"/>
      <c r="N397" s="2"/>
      <c r="O397" s="2"/>
      <c r="P397" s="2"/>
      <c r="Q397" s="2"/>
    </row>
    <row r="398" spans="2:22" x14ac:dyDescent="0.25">
      <c r="J398" s="2"/>
      <c r="K398" s="2"/>
      <c r="L398" s="2"/>
      <c r="M398" s="2"/>
      <c r="N398" s="2"/>
      <c r="O398" s="2"/>
      <c r="P398" s="2"/>
      <c r="Q398" s="2"/>
    </row>
    <row r="399" spans="2:22" x14ac:dyDescent="0.25">
      <c r="J399" s="2"/>
      <c r="K399" s="2"/>
      <c r="L399" s="2"/>
      <c r="M399" s="2"/>
      <c r="N399" s="2"/>
      <c r="O399" s="2"/>
      <c r="P399" s="2"/>
      <c r="Q399" s="2"/>
    </row>
    <row r="400" spans="2:22" x14ac:dyDescent="0.25">
      <c r="J400" s="2"/>
      <c r="K400" s="2"/>
      <c r="L400" s="2"/>
      <c r="M400" s="2"/>
      <c r="N400" s="2"/>
      <c r="O400" s="2"/>
      <c r="P400" s="2"/>
      <c r="Q400" s="2"/>
    </row>
    <row r="401" spans="14:17" x14ac:dyDescent="0.25">
      <c r="N401" s="2"/>
      <c r="O401" s="2"/>
      <c r="P401" s="2"/>
      <c r="Q401" s="2"/>
    </row>
    <row r="402" spans="14:17" x14ac:dyDescent="0.25">
      <c r="N402" s="2"/>
      <c r="O402" s="2"/>
      <c r="P402" s="2"/>
      <c r="Q402" s="2"/>
    </row>
    <row r="403" spans="14:17" x14ac:dyDescent="0.25">
      <c r="N403" s="2"/>
      <c r="O403" s="2"/>
      <c r="Q403" s="2"/>
    </row>
    <row r="404" spans="14:17" x14ac:dyDescent="0.25">
      <c r="N404" s="2"/>
      <c r="O404" s="2"/>
      <c r="Q404" s="2"/>
    </row>
    <row r="405" spans="14:17" x14ac:dyDescent="0.25">
      <c r="N405" s="2"/>
      <c r="O405" s="2"/>
    </row>
    <row r="406" spans="14:17" x14ac:dyDescent="0.25">
      <c r="N406" s="2"/>
    </row>
    <row r="407" spans="14:17" x14ac:dyDescent="0.25">
      <c r="N407" s="2"/>
    </row>
    <row r="408" spans="14:17" x14ac:dyDescent="0.25">
      <c r="N408" s="2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  <colBreaks count="1" manualBreakCount="1">
    <brk id="8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U1221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4.54296875" style="36" customWidth="1"/>
    <col min="2" max="2" width="14" style="36" bestFit="1" customWidth="1"/>
    <col min="3" max="3" width="14.7265625" style="36" customWidth="1"/>
    <col min="4" max="4" width="13.1796875" style="36" customWidth="1"/>
    <col min="5" max="5" width="11.54296875" style="36" customWidth="1"/>
    <col min="6" max="6" width="11.453125" style="36" customWidth="1"/>
    <col min="7" max="7" width="11" style="36" bestFit="1" customWidth="1"/>
    <col min="8" max="8" width="11.81640625" style="36" customWidth="1"/>
    <col min="9" max="9" width="10.7265625" style="36" customWidth="1"/>
    <col min="10" max="10" width="2" style="36" customWidth="1"/>
    <col min="11" max="11" width="14.453125" style="36" customWidth="1"/>
    <col min="12" max="12" width="14.1796875" style="36" customWidth="1"/>
    <col min="13" max="13" width="14.453125" style="36" customWidth="1"/>
    <col min="14" max="14" width="12.7265625" style="36" customWidth="1"/>
    <col min="15" max="15" width="11.54296875" style="36" customWidth="1"/>
    <col min="16" max="16" width="10.453125" style="36" customWidth="1"/>
    <col min="17" max="17" width="11.453125" style="36" customWidth="1"/>
    <col min="18" max="18" width="11.26953125" style="83" customWidth="1"/>
    <col min="19" max="19" width="15.1796875" style="36" bestFit="1" customWidth="1"/>
    <col min="20" max="20" width="5" style="25" customWidth="1"/>
    <col min="21" max="16384" width="9.1796875" style="25"/>
  </cols>
  <sheetData>
    <row r="1" spans="1:20" x14ac:dyDescent="0.25">
      <c r="A1" s="251"/>
      <c r="B1" s="251"/>
      <c r="C1" s="251"/>
      <c r="D1" s="251" t="s">
        <v>133</v>
      </c>
      <c r="E1" s="251"/>
      <c r="F1" s="251"/>
      <c r="G1" s="251"/>
      <c r="H1" s="251"/>
      <c r="I1" s="251"/>
      <c r="K1" s="302"/>
      <c r="L1" s="302"/>
      <c r="M1" s="302"/>
      <c r="N1" s="302"/>
      <c r="O1" s="33" t="s">
        <v>212</v>
      </c>
      <c r="P1" s="302"/>
      <c r="Q1" s="302"/>
      <c r="R1" s="302"/>
      <c r="S1" s="302"/>
    </row>
    <row r="2" spans="1:20" x14ac:dyDescent="0.25">
      <c r="A2" s="33"/>
      <c r="B2" s="33"/>
      <c r="C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33"/>
      <c r="Q2" s="33"/>
      <c r="R2" s="33"/>
    </row>
    <row r="3" spans="1:20" x14ac:dyDescent="0.25">
      <c r="A3" s="251"/>
      <c r="B3" s="251"/>
      <c r="C3" s="251"/>
      <c r="D3" s="251" t="s">
        <v>246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 t="s">
        <v>246</v>
      </c>
      <c r="Q3" s="251"/>
      <c r="R3" s="251"/>
      <c r="S3" s="251"/>
    </row>
    <row r="4" spans="1:20" ht="13" thickBot="1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0" ht="13" customHeight="1" thickTop="1" x14ac:dyDescent="0.25">
      <c r="A5" s="33"/>
      <c r="B5" s="264"/>
      <c r="C5" s="264"/>
      <c r="D5" s="264"/>
      <c r="E5" s="264" t="s">
        <v>67</v>
      </c>
      <c r="F5" s="264"/>
      <c r="G5" s="264"/>
      <c r="H5" s="264"/>
      <c r="I5" s="87"/>
      <c r="J5" s="33"/>
      <c r="K5" s="264"/>
      <c r="L5" s="264"/>
      <c r="M5" s="264"/>
      <c r="N5" s="264" t="s">
        <v>68</v>
      </c>
      <c r="O5" s="264"/>
      <c r="P5" s="264"/>
      <c r="Q5" s="264"/>
      <c r="R5" s="264"/>
      <c r="S5" s="295"/>
      <c r="T5" s="245"/>
    </row>
    <row r="6" spans="1:20" s="246" customFormat="1" x14ac:dyDescent="0.25">
      <c r="A6" s="251"/>
      <c r="B6" s="251" t="s">
        <v>11</v>
      </c>
      <c r="C6" s="251"/>
      <c r="D6" s="251"/>
      <c r="E6" s="251"/>
      <c r="F6" s="251"/>
      <c r="G6" s="251"/>
      <c r="H6" s="270"/>
      <c r="I6" s="270"/>
      <c r="J6" s="251"/>
      <c r="K6" s="251" t="s">
        <v>11</v>
      </c>
      <c r="L6" s="251"/>
      <c r="M6" s="251"/>
      <c r="N6" s="251"/>
      <c r="O6" s="251"/>
      <c r="P6" s="251"/>
      <c r="Q6" s="294"/>
      <c r="R6" s="294"/>
      <c r="S6" s="296"/>
      <c r="T6" s="240"/>
    </row>
    <row r="7" spans="1:20" s="246" customFormat="1" x14ac:dyDescent="0.25">
      <c r="A7" s="32" t="s">
        <v>37</v>
      </c>
      <c r="B7" s="251" t="s">
        <v>64</v>
      </c>
      <c r="C7" s="251" t="s">
        <v>0</v>
      </c>
      <c r="D7" s="251"/>
      <c r="E7" s="251" t="s">
        <v>5</v>
      </c>
      <c r="F7" s="251"/>
      <c r="G7" s="251"/>
      <c r="H7" s="123" t="s">
        <v>272</v>
      </c>
      <c r="I7" s="271"/>
      <c r="J7" s="251"/>
      <c r="K7" s="251" t="s">
        <v>64</v>
      </c>
      <c r="L7" s="251" t="s">
        <v>0</v>
      </c>
      <c r="M7" s="251"/>
      <c r="N7" s="251" t="s">
        <v>5</v>
      </c>
      <c r="O7" s="251"/>
      <c r="P7" s="251"/>
      <c r="Q7" s="123" t="s">
        <v>272</v>
      </c>
      <c r="R7" s="235"/>
      <c r="S7" s="296"/>
      <c r="T7" s="240"/>
    </row>
    <row r="8" spans="1:20" s="246" customFormat="1" ht="12.65" customHeight="1" x14ac:dyDescent="0.25">
      <c r="A8" s="32" t="s">
        <v>38</v>
      </c>
      <c r="B8" s="251" t="s">
        <v>65</v>
      </c>
      <c r="C8" s="251" t="s">
        <v>1</v>
      </c>
      <c r="D8" s="251" t="s">
        <v>3</v>
      </c>
      <c r="E8" s="251" t="s">
        <v>1</v>
      </c>
      <c r="F8" s="251" t="s">
        <v>7</v>
      </c>
      <c r="G8" s="251"/>
      <c r="H8" s="245" t="s">
        <v>266</v>
      </c>
      <c r="I8" s="257"/>
      <c r="J8" s="251"/>
      <c r="K8" s="251" t="s">
        <v>66</v>
      </c>
      <c r="L8" s="251" t="s">
        <v>1</v>
      </c>
      <c r="M8" s="251" t="s">
        <v>3</v>
      </c>
      <c r="N8" s="251" t="s">
        <v>1</v>
      </c>
      <c r="O8" s="251" t="s">
        <v>7</v>
      </c>
      <c r="P8" s="251"/>
      <c r="Q8" s="245" t="s">
        <v>266</v>
      </c>
      <c r="R8" s="273"/>
      <c r="S8" s="84" t="s">
        <v>261</v>
      </c>
      <c r="T8" s="240"/>
    </row>
    <row r="9" spans="1:20" s="246" customFormat="1" ht="13" thickBot="1" x14ac:dyDescent="0.3">
      <c r="A9" s="58" t="s">
        <v>39</v>
      </c>
      <c r="B9" s="59" t="s">
        <v>4</v>
      </c>
      <c r="C9" s="59" t="s">
        <v>2</v>
      </c>
      <c r="D9" s="59" t="s">
        <v>4</v>
      </c>
      <c r="E9" s="59" t="s">
        <v>6</v>
      </c>
      <c r="F9" s="59" t="s">
        <v>8</v>
      </c>
      <c r="G9" s="59" t="s">
        <v>9</v>
      </c>
      <c r="H9" s="266" t="s">
        <v>264</v>
      </c>
      <c r="I9" s="254" t="s">
        <v>7</v>
      </c>
      <c r="J9" s="251"/>
      <c r="K9" s="59" t="s">
        <v>4</v>
      </c>
      <c r="L9" s="59" t="s">
        <v>2</v>
      </c>
      <c r="M9" s="59" t="s">
        <v>4</v>
      </c>
      <c r="N9" s="59" t="s">
        <v>6</v>
      </c>
      <c r="O9" s="59" t="s">
        <v>8</v>
      </c>
      <c r="P9" s="59" t="s">
        <v>9</v>
      </c>
      <c r="Q9" s="266" t="s">
        <v>264</v>
      </c>
      <c r="R9" s="254" t="s">
        <v>7</v>
      </c>
      <c r="S9" s="289" t="s">
        <v>265</v>
      </c>
      <c r="T9" s="240"/>
    </row>
    <row r="10" spans="1:20" s="16" customFormat="1" x14ac:dyDescent="0.25">
      <c r="A10" s="32" t="s">
        <v>13</v>
      </c>
      <c r="B10" s="46">
        <f t="shared" ref="B10:G10" si="0">SUM(B12:B39)</f>
        <v>109454491.01000002</v>
      </c>
      <c r="C10" s="46">
        <f t="shared" si="0"/>
        <v>103196226.00999998</v>
      </c>
      <c r="D10" s="46">
        <f t="shared" si="0"/>
        <v>4680318.93</v>
      </c>
      <c r="E10" s="46">
        <f t="shared" si="0"/>
        <v>820703.82000000007</v>
      </c>
      <c r="F10" s="46">
        <f t="shared" si="0"/>
        <v>572876.63</v>
      </c>
      <c r="G10" s="46">
        <f t="shared" si="0"/>
        <v>49041.54</v>
      </c>
      <c r="H10" s="46">
        <f>SUM(H12:H39)</f>
        <v>0</v>
      </c>
      <c r="I10" s="46">
        <f>SUM(I12:I39)</f>
        <v>135324.07999999999</v>
      </c>
      <c r="J10" s="46"/>
      <c r="K10" s="46">
        <f t="shared" ref="K10:Q10" si="1">SUM(K12:K39)</f>
        <v>76236319.879999995</v>
      </c>
      <c r="L10" s="46">
        <f t="shared" si="1"/>
        <v>60985067.789999992</v>
      </c>
      <c r="M10" s="46">
        <f t="shared" si="1"/>
        <v>11992787.850000001</v>
      </c>
      <c r="N10" s="46">
        <f t="shared" si="1"/>
        <v>1902161.1</v>
      </c>
      <c r="O10" s="46">
        <f t="shared" si="1"/>
        <v>242206.18000000005</v>
      </c>
      <c r="P10" s="46">
        <f t="shared" si="1"/>
        <v>162105.96000000002</v>
      </c>
      <c r="Q10" s="46">
        <f t="shared" si="1"/>
        <v>0</v>
      </c>
      <c r="R10" s="46">
        <f>SUM(R12:R39)</f>
        <v>951991</v>
      </c>
      <c r="S10" s="46">
        <f>SUM(S12:S39)</f>
        <v>0</v>
      </c>
    </row>
    <row r="11" spans="1:20" x14ac:dyDescent="0.25">
      <c r="A11" s="32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112"/>
      <c r="T11" s="36"/>
    </row>
    <row r="12" spans="1:20" x14ac:dyDescent="0.25">
      <c r="A12" s="32" t="s">
        <v>14</v>
      </c>
      <c r="B12" s="33">
        <f>SUM(C12:I12)</f>
        <v>575133.21</v>
      </c>
      <c r="C12" s="33">
        <v>527039.71</v>
      </c>
      <c r="D12" s="33">
        <v>18822.190000000002</v>
      </c>
      <c r="E12" s="33">
        <v>11450.13</v>
      </c>
      <c r="F12" s="33">
        <v>17821.18</v>
      </c>
      <c r="G12" s="33">
        <v>0</v>
      </c>
      <c r="H12" s="33">
        <v>0</v>
      </c>
      <c r="I12" s="33">
        <v>0</v>
      </c>
      <c r="J12" s="33"/>
      <c r="K12" s="33">
        <f>SUM(L12+M12+N12+O12+P12+R12)</f>
        <v>1002026.72</v>
      </c>
      <c r="L12" s="33">
        <v>0</v>
      </c>
      <c r="M12" s="229">
        <v>981598.71999999997</v>
      </c>
      <c r="N12" s="229">
        <v>20428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65"/>
    </row>
    <row r="13" spans="1:20" x14ac:dyDescent="0.25">
      <c r="A13" s="32" t="s">
        <v>15</v>
      </c>
      <c r="B13" s="33">
        <f>SUM(C13:I13)</f>
        <v>9784463.9800000004</v>
      </c>
      <c r="C13" s="33">
        <v>9497958.1400000006</v>
      </c>
      <c r="D13" s="33">
        <v>153014</v>
      </c>
      <c r="E13" s="33">
        <v>58148.78</v>
      </c>
      <c r="F13" s="33">
        <v>75343.06</v>
      </c>
      <c r="G13" s="33">
        <v>0</v>
      </c>
      <c r="H13" s="33">
        <v>0</v>
      </c>
      <c r="I13" s="33">
        <v>0</v>
      </c>
      <c r="J13" s="95"/>
      <c r="K13" s="33">
        <f t="shared" ref="K13:K39" si="2">SUM(L13+M13+N13+O13+P13+R13)</f>
        <v>163803.32</v>
      </c>
      <c r="L13" s="33">
        <v>83333</v>
      </c>
      <c r="M13" s="33">
        <v>80470.320000000007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65"/>
    </row>
    <row r="14" spans="1:20" s="36" customFormat="1" x14ac:dyDescent="0.25">
      <c r="A14" s="33" t="s">
        <v>16</v>
      </c>
      <c r="B14" s="33">
        <f>SUM(C14:I14)</f>
        <v>17339745.050000001</v>
      </c>
      <c r="C14" s="33">
        <v>17177637.73</v>
      </c>
      <c r="D14" s="33">
        <v>162107.35</v>
      </c>
      <c r="E14" s="33">
        <v>-0.03</v>
      </c>
      <c r="F14" s="33">
        <v>0</v>
      </c>
      <c r="G14" s="33">
        <v>0</v>
      </c>
      <c r="H14" s="33">
        <v>0</v>
      </c>
      <c r="I14" s="33">
        <v>0</v>
      </c>
      <c r="J14" s="33"/>
      <c r="K14" s="33">
        <f t="shared" si="2"/>
        <v>1214432.02</v>
      </c>
      <c r="L14" s="33">
        <v>22187.5</v>
      </c>
      <c r="M14" s="33">
        <v>237408.59</v>
      </c>
      <c r="N14" s="33">
        <v>2844.93</v>
      </c>
      <c r="O14" s="33">
        <v>0</v>
      </c>
      <c r="P14" s="33">
        <v>0</v>
      </c>
      <c r="Q14" s="33">
        <v>0</v>
      </c>
      <c r="R14" s="33">
        <v>951991</v>
      </c>
      <c r="S14" s="33">
        <v>0</v>
      </c>
      <c r="T14" s="65"/>
    </row>
    <row r="15" spans="1:20" x14ac:dyDescent="0.25">
      <c r="A15" s="33" t="s">
        <v>17</v>
      </c>
      <c r="B15" s="33">
        <f>SUM(C15:I15)</f>
        <v>15162564.5</v>
      </c>
      <c r="C15" s="33">
        <v>14985305.92</v>
      </c>
      <c r="D15" s="33">
        <v>86965.5</v>
      </c>
      <c r="E15" s="33">
        <v>23024.080000000002</v>
      </c>
      <c r="F15" s="33">
        <v>67269</v>
      </c>
      <c r="G15" s="33">
        <v>0</v>
      </c>
      <c r="H15" s="33">
        <v>0</v>
      </c>
      <c r="I15" s="33">
        <v>0</v>
      </c>
      <c r="J15" s="33"/>
      <c r="K15" s="33">
        <f t="shared" si="2"/>
        <v>17757727.050000001</v>
      </c>
      <c r="L15" s="229">
        <v>16866926.600000001</v>
      </c>
      <c r="M15" s="229">
        <v>636661.22</v>
      </c>
      <c r="N15" s="229">
        <v>226931.88</v>
      </c>
      <c r="O15" s="229">
        <v>27207.35</v>
      </c>
      <c r="P15" s="33">
        <v>0</v>
      </c>
      <c r="Q15" s="33">
        <v>0</v>
      </c>
      <c r="R15" s="33">
        <v>0</v>
      </c>
      <c r="S15" s="33">
        <v>0</v>
      </c>
      <c r="T15" s="65"/>
    </row>
    <row r="16" spans="1:20" x14ac:dyDescent="0.25">
      <c r="A16" s="33" t="s">
        <v>18</v>
      </c>
      <c r="B16" s="33">
        <f>SUM(C16:I16)</f>
        <v>2282104.7599999998</v>
      </c>
      <c r="C16" s="33">
        <v>1817591.69</v>
      </c>
      <c r="D16" s="33">
        <v>357129.99</v>
      </c>
      <c r="E16" s="33">
        <v>36509.32</v>
      </c>
      <c r="F16" s="33">
        <v>49535.89</v>
      </c>
      <c r="G16" s="33">
        <v>21337.870000000003</v>
      </c>
      <c r="H16" s="33">
        <v>0</v>
      </c>
      <c r="I16" s="33">
        <v>0</v>
      </c>
      <c r="J16" s="33"/>
      <c r="K16" s="33">
        <f t="shared" si="2"/>
        <v>1656801.6900000002</v>
      </c>
      <c r="L16" s="229">
        <v>1485888.12</v>
      </c>
      <c r="M16" s="229">
        <v>1776</v>
      </c>
      <c r="N16" s="229">
        <v>23267.91</v>
      </c>
      <c r="O16" s="229">
        <v>142659.62000000002</v>
      </c>
      <c r="P16" s="229">
        <v>3210.04</v>
      </c>
      <c r="Q16" s="33">
        <v>0</v>
      </c>
      <c r="R16" s="33">
        <v>0</v>
      </c>
      <c r="S16" s="33">
        <v>0</v>
      </c>
      <c r="T16" s="65"/>
    </row>
    <row r="17" spans="1:20" x14ac:dyDescent="0.25">
      <c r="A17" s="33"/>
      <c r="B17" s="95"/>
      <c r="C17" s="33"/>
      <c r="D17" s="33"/>
      <c r="E17" s="33"/>
      <c r="F17" s="33"/>
      <c r="G17" s="33"/>
      <c r="H17" s="95"/>
      <c r="I17" s="95"/>
      <c r="J17" s="95"/>
      <c r="K17" s="33"/>
      <c r="L17" s="33"/>
      <c r="M17" s="33"/>
      <c r="N17" s="52"/>
      <c r="O17" s="33"/>
      <c r="P17" s="33"/>
      <c r="Q17" s="95"/>
      <c r="R17" s="112"/>
      <c r="S17" s="95"/>
      <c r="T17" s="36"/>
    </row>
    <row r="18" spans="1:20" x14ac:dyDescent="0.25">
      <c r="A18" s="33" t="s">
        <v>19</v>
      </c>
      <c r="B18" s="33">
        <f>SUM(C18:I18)</f>
        <v>674229.84</v>
      </c>
      <c r="C18" s="33">
        <v>465232.25</v>
      </c>
      <c r="D18" s="33">
        <v>194834.1</v>
      </c>
      <c r="E18" s="33">
        <v>5939.09</v>
      </c>
      <c r="F18" s="33">
        <v>8224.4</v>
      </c>
      <c r="G18" s="33">
        <v>0</v>
      </c>
      <c r="H18" s="33">
        <v>0</v>
      </c>
      <c r="I18" s="33">
        <v>0</v>
      </c>
      <c r="J18" s="33"/>
      <c r="K18" s="33">
        <f t="shared" si="2"/>
        <v>924215.17</v>
      </c>
      <c r="L18" s="33">
        <v>899891.58000000007</v>
      </c>
      <c r="M18" s="33">
        <v>4780</v>
      </c>
      <c r="N18" s="52">
        <v>13069.25</v>
      </c>
      <c r="O18" s="33">
        <v>3673.94</v>
      </c>
      <c r="P18" s="33">
        <v>2800.4</v>
      </c>
      <c r="Q18" s="33">
        <v>0</v>
      </c>
      <c r="R18" s="33">
        <v>0</v>
      </c>
      <c r="S18" s="33">
        <v>0</v>
      </c>
      <c r="T18" s="65"/>
    </row>
    <row r="19" spans="1:20" x14ac:dyDescent="0.25">
      <c r="A19" s="33" t="s">
        <v>20</v>
      </c>
      <c r="B19" s="33">
        <f>SUM(C19:I19)</f>
        <v>1799273.5</v>
      </c>
      <c r="C19" s="33">
        <v>1700433.41</v>
      </c>
      <c r="D19" s="33">
        <v>68752.56</v>
      </c>
      <c r="E19" s="33">
        <v>15403.82</v>
      </c>
      <c r="F19" s="33">
        <v>14683.71</v>
      </c>
      <c r="G19" s="33">
        <v>0</v>
      </c>
      <c r="H19" s="33">
        <v>0</v>
      </c>
      <c r="I19" s="33">
        <v>0</v>
      </c>
      <c r="J19" s="33"/>
      <c r="K19" s="33">
        <f t="shared" si="2"/>
        <v>4024685.14</v>
      </c>
      <c r="L19" s="33">
        <v>3512069.3000000003</v>
      </c>
      <c r="M19" s="33">
        <v>220048.24</v>
      </c>
      <c r="N19" s="52">
        <v>274097.02</v>
      </c>
      <c r="O19" s="33">
        <v>18470.580000000002</v>
      </c>
      <c r="P19" s="33">
        <v>0</v>
      </c>
      <c r="Q19" s="33">
        <v>0</v>
      </c>
      <c r="R19" s="33">
        <v>0</v>
      </c>
      <c r="S19" s="33">
        <v>0</v>
      </c>
      <c r="T19" s="36"/>
    </row>
    <row r="20" spans="1:20" x14ac:dyDescent="0.25">
      <c r="A20" s="33" t="s">
        <v>21</v>
      </c>
      <c r="B20" s="33">
        <f>SUM(C20:I20)</f>
        <v>1750915.2</v>
      </c>
      <c r="C20" s="33">
        <v>1466399.15</v>
      </c>
      <c r="D20" s="33">
        <v>224840</v>
      </c>
      <c r="E20" s="33">
        <v>9822.19</v>
      </c>
      <c r="F20" s="33">
        <v>48277.26</v>
      </c>
      <c r="G20" s="33">
        <v>1576.6</v>
      </c>
      <c r="H20" s="33">
        <v>0</v>
      </c>
      <c r="I20" s="33">
        <v>0</v>
      </c>
      <c r="J20" s="33"/>
      <c r="K20" s="33">
        <f t="shared" si="2"/>
        <v>1810039.1500000001</v>
      </c>
      <c r="L20" s="33">
        <v>1777437.75</v>
      </c>
      <c r="M20" s="33">
        <v>6632.76</v>
      </c>
      <c r="N20" s="52">
        <v>19471.52</v>
      </c>
      <c r="O20" s="33">
        <v>1722.29</v>
      </c>
      <c r="P20" s="33">
        <v>4774.83</v>
      </c>
      <c r="Q20" s="33">
        <v>0</v>
      </c>
      <c r="R20" s="33">
        <v>0</v>
      </c>
      <c r="S20" s="33">
        <v>0</v>
      </c>
      <c r="T20" s="65"/>
    </row>
    <row r="21" spans="1:20" x14ac:dyDescent="0.25">
      <c r="A21" s="33" t="s">
        <v>22</v>
      </c>
      <c r="B21" s="33">
        <f>SUM(C21:I21)</f>
        <v>3849270.1599999997</v>
      </c>
      <c r="C21" s="33">
        <v>3742790.5</v>
      </c>
      <c r="D21" s="33">
        <v>89745.9</v>
      </c>
      <c r="E21" s="33">
        <v>8056.61</v>
      </c>
      <c r="F21" s="33">
        <v>8677.15</v>
      </c>
      <c r="G21" s="33">
        <v>0</v>
      </c>
      <c r="H21" s="33">
        <v>0</v>
      </c>
      <c r="I21" s="33">
        <v>0</v>
      </c>
      <c r="J21" s="33"/>
      <c r="K21" s="33">
        <f t="shared" si="2"/>
        <v>3510068.67</v>
      </c>
      <c r="L21" s="33">
        <v>0</v>
      </c>
      <c r="M21" s="33">
        <v>3487609.23</v>
      </c>
      <c r="N21" s="52">
        <v>21945.23</v>
      </c>
      <c r="O21" s="33">
        <v>514.21</v>
      </c>
      <c r="P21" s="33">
        <v>0</v>
      </c>
      <c r="Q21" s="33">
        <v>0</v>
      </c>
      <c r="R21" s="33">
        <v>0</v>
      </c>
      <c r="S21" s="33">
        <v>0</v>
      </c>
      <c r="T21" s="65"/>
    </row>
    <row r="22" spans="1:20" x14ac:dyDescent="0.25">
      <c r="A22" s="33" t="s">
        <v>23</v>
      </c>
      <c r="B22" s="33">
        <f>SUM(C22:I22)</f>
        <v>1284922.4899999998</v>
      </c>
      <c r="C22" s="33">
        <v>917688.73</v>
      </c>
      <c r="D22" s="33">
        <v>300053.67000000004</v>
      </c>
      <c r="E22" s="33">
        <v>54880.149999999994</v>
      </c>
      <c r="F22" s="33">
        <v>12299.94</v>
      </c>
      <c r="G22" s="33">
        <v>0</v>
      </c>
      <c r="H22" s="33">
        <v>0</v>
      </c>
      <c r="I22" s="33">
        <v>0</v>
      </c>
      <c r="J22" s="33"/>
      <c r="K22" s="33">
        <f t="shared" si="2"/>
        <v>734543</v>
      </c>
      <c r="L22" s="33">
        <v>0</v>
      </c>
      <c r="M22" s="33">
        <v>733183</v>
      </c>
      <c r="N22" s="52">
        <v>1360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65"/>
    </row>
    <row r="23" spans="1:20" x14ac:dyDescent="0.25">
      <c r="A23" s="33"/>
      <c r="B23" s="95"/>
      <c r="C23" s="33"/>
      <c r="D23" s="33"/>
      <c r="E23" s="33"/>
      <c r="F23" s="33"/>
      <c r="G23" s="33"/>
      <c r="H23" s="95"/>
      <c r="I23" s="95"/>
      <c r="J23" s="95"/>
      <c r="K23" s="33"/>
      <c r="L23" s="33"/>
      <c r="M23" s="33"/>
      <c r="N23" s="52"/>
      <c r="O23" s="33"/>
      <c r="P23" s="33"/>
      <c r="Q23" s="95"/>
      <c r="R23" s="95"/>
      <c r="S23" s="95"/>
      <c r="T23" s="65"/>
    </row>
    <row r="24" spans="1:20" x14ac:dyDescent="0.25">
      <c r="A24" s="33" t="s">
        <v>24</v>
      </c>
      <c r="B24" s="33">
        <f>SUM(C24:I24)</f>
        <v>2129102.79</v>
      </c>
      <c r="C24" s="33">
        <v>2079777.58</v>
      </c>
      <c r="D24" s="33">
        <v>15706.630000000001</v>
      </c>
      <c r="E24" s="33">
        <v>18318.62</v>
      </c>
      <c r="F24" s="33">
        <v>15299.96</v>
      </c>
      <c r="G24" s="33">
        <v>0</v>
      </c>
      <c r="H24" s="33">
        <v>0</v>
      </c>
      <c r="I24" s="33">
        <v>0</v>
      </c>
      <c r="J24" s="33"/>
      <c r="K24" s="33">
        <f t="shared" si="2"/>
        <v>376019.29</v>
      </c>
      <c r="L24" s="33">
        <v>136485.35999999999</v>
      </c>
      <c r="M24" s="33">
        <v>48098.75</v>
      </c>
      <c r="N24" s="52">
        <v>188946.68</v>
      </c>
      <c r="O24" s="33">
        <v>2488.5</v>
      </c>
      <c r="P24" s="33">
        <v>0</v>
      </c>
      <c r="Q24" s="33">
        <v>0</v>
      </c>
      <c r="R24" s="33">
        <v>0</v>
      </c>
      <c r="S24" s="33">
        <v>0</v>
      </c>
      <c r="T24" s="65"/>
    </row>
    <row r="25" spans="1:20" x14ac:dyDescent="0.25">
      <c r="A25" s="33" t="s">
        <v>25</v>
      </c>
      <c r="B25" s="33">
        <f>SUM(C25:I25)</f>
        <v>672525.8899999999</v>
      </c>
      <c r="C25" s="33">
        <v>608694.67999999993</v>
      </c>
      <c r="D25" s="33">
        <v>30824.400000000001</v>
      </c>
      <c r="E25" s="33">
        <v>22052.739999999998</v>
      </c>
      <c r="F25" s="33">
        <v>10189.609999999999</v>
      </c>
      <c r="G25" s="33">
        <v>764.46</v>
      </c>
      <c r="H25" s="33">
        <v>0</v>
      </c>
      <c r="I25" s="33">
        <v>0</v>
      </c>
      <c r="J25" s="33"/>
      <c r="K25" s="33">
        <f t="shared" si="2"/>
        <v>665186.73</v>
      </c>
      <c r="L25" s="33">
        <v>638202.74</v>
      </c>
      <c r="M25" s="33">
        <v>882.28</v>
      </c>
      <c r="N25" s="52">
        <v>15261.6</v>
      </c>
      <c r="O25" s="33">
        <v>2360.71</v>
      </c>
      <c r="P25" s="33">
        <v>8479.4</v>
      </c>
      <c r="Q25" s="33">
        <v>0</v>
      </c>
      <c r="R25" s="33">
        <v>0</v>
      </c>
      <c r="S25" s="33">
        <v>0</v>
      </c>
      <c r="T25" s="65"/>
    </row>
    <row r="26" spans="1:20" x14ac:dyDescent="0.25">
      <c r="A26" s="33" t="s">
        <v>26</v>
      </c>
      <c r="B26" s="33">
        <f>SUM(C26:I26)</f>
        <v>2846016.7100000004</v>
      </c>
      <c r="C26" s="33">
        <v>2810774.99</v>
      </c>
      <c r="D26" s="33">
        <v>12603.6</v>
      </c>
      <c r="E26" s="33">
        <v>13850.83</v>
      </c>
      <c r="F26" s="33">
        <v>6130.67</v>
      </c>
      <c r="G26" s="33">
        <v>2656.62</v>
      </c>
      <c r="H26" s="33">
        <v>0</v>
      </c>
      <c r="I26" s="33">
        <v>0</v>
      </c>
      <c r="J26" s="95"/>
      <c r="K26" s="33">
        <f t="shared" si="2"/>
        <v>4225331.0200000005</v>
      </c>
      <c r="L26" s="33">
        <v>4020603.22</v>
      </c>
      <c r="M26" s="33">
        <v>7078</v>
      </c>
      <c r="N26" s="52">
        <v>173906.59000000003</v>
      </c>
      <c r="O26" s="33">
        <v>8542.61</v>
      </c>
      <c r="P26" s="33">
        <v>15200.6</v>
      </c>
      <c r="Q26" s="33">
        <v>0</v>
      </c>
      <c r="R26" s="33">
        <v>0</v>
      </c>
      <c r="S26" s="33">
        <v>0</v>
      </c>
      <c r="T26" s="65"/>
    </row>
    <row r="27" spans="1:20" x14ac:dyDescent="0.25">
      <c r="A27" s="33" t="s">
        <v>27</v>
      </c>
      <c r="B27" s="33">
        <f>SUM(C27:I27)</f>
        <v>4221793</v>
      </c>
      <c r="C27" s="33">
        <v>3780312</v>
      </c>
      <c r="D27" s="33">
        <v>398855</v>
      </c>
      <c r="E27" s="33">
        <v>13891</v>
      </c>
      <c r="F27" s="33">
        <v>28735</v>
      </c>
      <c r="G27" s="33">
        <v>0</v>
      </c>
      <c r="H27" s="33">
        <v>0</v>
      </c>
      <c r="I27" s="33">
        <v>0</v>
      </c>
      <c r="J27" s="95"/>
      <c r="K27" s="33">
        <f t="shared" si="2"/>
        <v>9086788</v>
      </c>
      <c r="L27" s="33">
        <v>8534977</v>
      </c>
      <c r="M27" s="33">
        <v>271408</v>
      </c>
      <c r="N27" s="52">
        <v>271741</v>
      </c>
      <c r="O27" s="33">
        <v>8662</v>
      </c>
      <c r="P27" s="33">
        <v>0</v>
      </c>
      <c r="Q27" s="33">
        <v>0</v>
      </c>
      <c r="R27" s="33">
        <v>0</v>
      </c>
      <c r="S27" s="33">
        <v>0</v>
      </c>
      <c r="T27" s="65"/>
    </row>
    <row r="28" spans="1:20" x14ac:dyDescent="0.25">
      <c r="A28" s="33" t="s">
        <v>28</v>
      </c>
      <c r="B28" s="33">
        <f>SUM(C28:I28)</f>
        <v>498673.57999999996</v>
      </c>
      <c r="C28" s="33">
        <v>496265.97</v>
      </c>
      <c r="D28" s="33">
        <v>0</v>
      </c>
      <c r="E28" s="33">
        <v>1641.25</v>
      </c>
      <c r="F28" s="33">
        <v>766.36</v>
      </c>
      <c r="G28" s="33">
        <v>0</v>
      </c>
      <c r="H28" s="33">
        <v>0</v>
      </c>
      <c r="I28" s="33">
        <v>0</v>
      </c>
      <c r="J28" s="95"/>
      <c r="K28" s="33">
        <f t="shared" si="2"/>
        <v>463484.88999999996</v>
      </c>
      <c r="L28" s="33">
        <v>69680.679999999993</v>
      </c>
      <c r="M28" s="33">
        <v>392124.67</v>
      </c>
      <c r="N28" s="52">
        <v>1679.54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65"/>
    </row>
    <row r="29" spans="1:20" x14ac:dyDescent="0.25">
      <c r="A29" s="33"/>
      <c r="B29" s="95"/>
      <c r="C29" s="33"/>
      <c r="D29" s="33"/>
      <c r="E29" s="33"/>
      <c r="F29" s="33"/>
      <c r="G29" s="33"/>
      <c r="H29" s="95"/>
      <c r="I29" s="95"/>
      <c r="J29" s="95"/>
      <c r="K29" s="33"/>
      <c r="L29" s="33"/>
      <c r="M29" s="33"/>
      <c r="N29" s="52"/>
      <c r="O29" s="33"/>
      <c r="P29" s="33"/>
      <c r="Q29" s="95"/>
      <c r="R29" s="95"/>
      <c r="S29" s="95"/>
      <c r="T29" s="65"/>
    </row>
    <row r="30" spans="1:20" x14ac:dyDescent="0.25">
      <c r="A30" s="32" t="s">
        <v>145</v>
      </c>
      <c r="B30" s="33">
        <f>SUM(C30:I30)</f>
        <v>12274564.77</v>
      </c>
      <c r="C30" s="33">
        <v>11952004.640000001</v>
      </c>
      <c r="D30" s="33">
        <v>77258.53</v>
      </c>
      <c r="E30" s="33">
        <v>204436.06</v>
      </c>
      <c r="F30" s="33">
        <v>40865.54</v>
      </c>
      <c r="G30" s="33">
        <v>0</v>
      </c>
      <c r="H30" s="33">
        <v>0</v>
      </c>
      <c r="I30" s="33">
        <v>0</v>
      </c>
      <c r="J30" s="95"/>
      <c r="K30" s="33">
        <f t="shared" si="2"/>
        <v>721.92</v>
      </c>
      <c r="L30" s="33">
        <v>0</v>
      </c>
      <c r="M30" s="33">
        <v>0</v>
      </c>
      <c r="N30" s="52">
        <v>721.92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65"/>
    </row>
    <row r="31" spans="1:20" x14ac:dyDescent="0.25">
      <c r="A31" s="33" t="s">
        <v>29</v>
      </c>
      <c r="B31" s="33">
        <f>SUM(C31:I31)</f>
        <v>22185066.829999994</v>
      </c>
      <c r="C31" s="33">
        <v>20451611.27</v>
      </c>
      <c r="D31" s="33">
        <v>1367394.47</v>
      </c>
      <c r="E31" s="33">
        <v>139775.22999999998</v>
      </c>
      <c r="F31" s="33">
        <v>75852.790000000008</v>
      </c>
      <c r="G31" s="33">
        <v>15108.990000000002</v>
      </c>
      <c r="H31" s="33">
        <v>0</v>
      </c>
      <c r="I31" s="33">
        <v>135324.07999999999</v>
      </c>
      <c r="J31" s="95"/>
      <c r="K31" s="33">
        <f t="shared" si="2"/>
        <v>17873677.550000001</v>
      </c>
      <c r="L31" s="33">
        <v>15158172.609999999</v>
      </c>
      <c r="M31" s="33">
        <v>2507915.62</v>
      </c>
      <c r="N31" s="52">
        <v>104301.41</v>
      </c>
      <c r="O31" s="33">
        <v>1770.98</v>
      </c>
      <c r="P31" s="33">
        <v>101516.93000000001</v>
      </c>
      <c r="Q31" s="33">
        <v>0</v>
      </c>
      <c r="R31" s="33">
        <v>0</v>
      </c>
      <c r="S31" s="33">
        <v>0</v>
      </c>
      <c r="T31" s="65"/>
    </row>
    <row r="32" spans="1:20" x14ac:dyDescent="0.25">
      <c r="A32" s="33" t="s">
        <v>30</v>
      </c>
      <c r="B32" s="33">
        <f>SUM(C32:I32)</f>
        <v>600455.5199999999</v>
      </c>
      <c r="C32" s="33">
        <v>508601.58</v>
      </c>
      <c r="D32" s="33">
        <v>52251.76</v>
      </c>
      <c r="E32" s="33">
        <v>23706.09</v>
      </c>
      <c r="F32" s="33">
        <v>8299.09</v>
      </c>
      <c r="G32" s="33">
        <v>7597</v>
      </c>
      <c r="H32" s="33">
        <v>0</v>
      </c>
      <c r="I32" s="33">
        <v>0</v>
      </c>
      <c r="J32" s="95"/>
      <c r="K32" s="33">
        <f t="shared" si="2"/>
        <v>911743.33000000007</v>
      </c>
      <c r="L32" s="33">
        <v>887464.55</v>
      </c>
      <c r="M32" s="33">
        <v>0</v>
      </c>
      <c r="N32" s="52">
        <v>24278.780000000002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65"/>
    </row>
    <row r="33" spans="1:20" x14ac:dyDescent="0.25">
      <c r="A33" s="33" t="s">
        <v>31</v>
      </c>
      <c r="B33" s="33">
        <f>SUM(C33:I33)</f>
        <v>1763965.4899999998</v>
      </c>
      <c r="C33" s="33">
        <v>1592835.5599999998</v>
      </c>
      <c r="D33" s="33">
        <v>46802.73</v>
      </c>
      <c r="E33" s="33">
        <v>119106.05</v>
      </c>
      <c r="F33" s="33">
        <v>5221.1499999999996</v>
      </c>
      <c r="G33" s="33">
        <v>0</v>
      </c>
      <c r="H33" s="33">
        <v>0</v>
      </c>
      <c r="I33" s="33">
        <v>0</v>
      </c>
      <c r="J33" s="95"/>
      <c r="K33" s="33">
        <f t="shared" si="2"/>
        <v>2732484.9399999995</v>
      </c>
      <c r="L33" s="33">
        <v>2566556.67</v>
      </c>
      <c r="M33" s="33">
        <v>40915.339999999997</v>
      </c>
      <c r="N33" s="52">
        <v>90952.61</v>
      </c>
      <c r="O33" s="33">
        <v>12385.32</v>
      </c>
      <c r="P33" s="33">
        <v>21675</v>
      </c>
      <c r="Q33" s="33">
        <v>0</v>
      </c>
      <c r="R33" s="33">
        <v>0</v>
      </c>
      <c r="S33" s="33">
        <v>0</v>
      </c>
      <c r="T33" s="65"/>
    </row>
    <row r="34" spans="1:20" x14ac:dyDescent="0.25">
      <c r="A34" s="33" t="s">
        <v>32</v>
      </c>
      <c r="B34" s="33">
        <f>SUM(C34:I34)</f>
        <v>1240008.0599999998</v>
      </c>
      <c r="C34" s="33">
        <v>1197522.52</v>
      </c>
      <c r="D34" s="33">
        <v>18685.400000000001</v>
      </c>
      <c r="E34" s="33">
        <v>3842.75</v>
      </c>
      <c r="F34" s="33">
        <v>19957.39</v>
      </c>
      <c r="G34" s="33">
        <v>0</v>
      </c>
      <c r="H34" s="33">
        <v>0</v>
      </c>
      <c r="I34" s="33">
        <v>0</v>
      </c>
      <c r="J34" s="95"/>
      <c r="K34" s="33">
        <f t="shared" si="2"/>
        <v>546024.82000000007</v>
      </c>
      <c r="L34" s="33">
        <v>534365.05000000005</v>
      </c>
      <c r="M34" s="33">
        <v>507</v>
      </c>
      <c r="N34" s="52">
        <v>5570.97</v>
      </c>
      <c r="O34" s="33">
        <v>1133.04</v>
      </c>
      <c r="P34" s="33">
        <v>4448.76</v>
      </c>
      <c r="Q34" s="33">
        <v>0</v>
      </c>
      <c r="R34" s="33">
        <v>0</v>
      </c>
      <c r="S34" s="33">
        <v>0</v>
      </c>
      <c r="T34" s="65"/>
    </row>
    <row r="35" spans="1:20" x14ac:dyDescent="0.25">
      <c r="A35" s="33"/>
      <c r="B35" s="95"/>
      <c r="C35" s="33"/>
      <c r="D35" s="33"/>
      <c r="E35" s="33"/>
      <c r="F35" s="33"/>
      <c r="G35" s="33"/>
      <c r="H35" s="95"/>
      <c r="I35" s="95"/>
      <c r="J35" s="95"/>
      <c r="K35" s="33"/>
      <c r="L35" s="33"/>
      <c r="M35" s="33"/>
      <c r="N35" s="52"/>
      <c r="O35" s="33"/>
      <c r="P35" s="33"/>
      <c r="Q35" s="33"/>
      <c r="R35" s="33"/>
      <c r="S35" s="33"/>
      <c r="T35" s="65"/>
    </row>
    <row r="36" spans="1:20" x14ac:dyDescent="0.25">
      <c r="A36" s="33" t="s">
        <v>33</v>
      </c>
      <c r="B36" s="33">
        <f>SUM(C36:I36)</f>
        <v>331497.12</v>
      </c>
      <c r="C36" s="33">
        <v>151837.35</v>
      </c>
      <c r="D36" s="33">
        <v>129918.70999999999</v>
      </c>
      <c r="E36" s="33">
        <v>15205.53</v>
      </c>
      <c r="F36" s="33">
        <v>34535.53</v>
      </c>
      <c r="G36" s="33">
        <v>0</v>
      </c>
      <c r="H36" s="33">
        <v>0</v>
      </c>
      <c r="I36" s="33">
        <v>0</v>
      </c>
      <c r="J36" s="95"/>
      <c r="K36" s="33">
        <f t="shared" si="2"/>
        <v>68420.75</v>
      </c>
      <c r="L36" s="33">
        <v>68420.75</v>
      </c>
      <c r="M36" s="33">
        <v>0</v>
      </c>
      <c r="N36" s="52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65"/>
    </row>
    <row r="37" spans="1:20" x14ac:dyDescent="0.25">
      <c r="A37" s="33" t="s">
        <v>34</v>
      </c>
      <c r="B37" s="33">
        <f>SUM(C37:I37)</f>
        <v>2073708.9300000002</v>
      </c>
      <c r="C37" s="33">
        <v>1934555.47</v>
      </c>
      <c r="D37" s="33">
        <v>127102.47</v>
      </c>
      <c r="E37" s="33">
        <v>7790.12</v>
      </c>
      <c r="F37" s="33">
        <v>4260.87</v>
      </c>
      <c r="G37" s="33">
        <v>0</v>
      </c>
      <c r="H37" s="33">
        <v>0</v>
      </c>
      <c r="I37" s="33">
        <v>0</v>
      </c>
      <c r="J37" s="95"/>
      <c r="K37" s="33">
        <f t="shared" si="2"/>
        <v>3450300.64</v>
      </c>
      <c r="L37" s="33">
        <v>931643.05</v>
      </c>
      <c r="M37" s="33">
        <v>2305852.4900000002</v>
      </c>
      <c r="N37" s="52">
        <v>205892.33</v>
      </c>
      <c r="O37" s="33">
        <v>6912.77</v>
      </c>
      <c r="P37" s="33">
        <v>0</v>
      </c>
      <c r="Q37" s="33">
        <v>0</v>
      </c>
      <c r="R37" s="33">
        <v>0</v>
      </c>
      <c r="S37" s="33">
        <v>0</v>
      </c>
      <c r="T37" s="65"/>
    </row>
    <row r="38" spans="1:20" x14ac:dyDescent="0.25">
      <c r="A38" s="33" t="s">
        <v>35</v>
      </c>
      <c r="B38" s="33">
        <f>SUM(C38:I38)</f>
        <v>3760777.2</v>
      </c>
      <c r="C38" s="33">
        <v>2985408.64</v>
      </c>
      <c r="D38" s="33">
        <v>745899.97</v>
      </c>
      <c r="E38" s="33">
        <v>9706.51</v>
      </c>
      <c r="F38" s="33">
        <v>19762.080000000002</v>
      </c>
      <c r="G38" s="33">
        <v>0</v>
      </c>
      <c r="H38" s="33">
        <v>0</v>
      </c>
      <c r="I38" s="33">
        <v>0</v>
      </c>
      <c r="J38" s="95"/>
      <c r="K38" s="33">
        <f t="shared" si="2"/>
        <v>2088267.8900000001</v>
      </c>
      <c r="L38" s="33">
        <v>1877595.72</v>
      </c>
      <c r="M38" s="33">
        <v>6721.99</v>
      </c>
      <c r="N38" s="52">
        <v>200823.56999999998</v>
      </c>
      <c r="O38" s="33">
        <v>3126.6099999999997</v>
      </c>
      <c r="P38" s="33">
        <v>0</v>
      </c>
      <c r="Q38" s="33">
        <v>0</v>
      </c>
      <c r="R38" s="33">
        <v>0</v>
      </c>
      <c r="S38" s="33">
        <v>0</v>
      </c>
      <c r="T38" s="65"/>
    </row>
    <row r="39" spans="1:20" x14ac:dyDescent="0.25">
      <c r="A39" s="28" t="s">
        <v>36</v>
      </c>
      <c r="B39" s="28">
        <f>SUM(C39:I39)</f>
        <v>353712.43000000005</v>
      </c>
      <c r="C39" s="28">
        <v>347946.53</v>
      </c>
      <c r="D39" s="28">
        <v>750</v>
      </c>
      <c r="E39" s="28">
        <v>4146.8999999999996</v>
      </c>
      <c r="F39" s="28">
        <v>869</v>
      </c>
      <c r="G39" s="28">
        <v>0</v>
      </c>
      <c r="H39" s="28">
        <v>0</v>
      </c>
      <c r="I39" s="28">
        <v>0</v>
      </c>
      <c r="J39" s="96"/>
      <c r="K39" s="33">
        <f t="shared" si="2"/>
        <v>949526.18</v>
      </c>
      <c r="L39" s="28">
        <v>913166.54</v>
      </c>
      <c r="M39" s="28">
        <v>21115.63</v>
      </c>
      <c r="N39" s="122">
        <v>14668.36</v>
      </c>
      <c r="O39" s="28">
        <v>575.65</v>
      </c>
      <c r="P39" s="28">
        <v>0</v>
      </c>
      <c r="Q39" s="28">
        <v>0</v>
      </c>
      <c r="R39" s="28">
        <v>0</v>
      </c>
      <c r="S39" s="28">
        <v>0</v>
      </c>
      <c r="T39" s="65"/>
    </row>
    <row r="40" spans="1:20" ht="12.75" customHeight="1" x14ac:dyDescent="0.25">
      <c r="A40" s="70" t="s">
        <v>217</v>
      </c>
      <c r="B40" s="292" t="s">
        <v>270</v>
      </c>
      <c r="C40" s="292"/>
      <c r="D40" s="292"/>
      <c r="E40" s="292"/>
      <c r="F40" s="292"/>
      <c r="G40" s="292"/>
      <c r="H40" s="292"/>
      <c r="I40" s="292"/>
      <c r="K40" s="292" t="s">
        <v>270</v>
      </c>
      <c r="L40" s="268"/>
      <c r="M40" s="268"/>
      <c r="N40" s="268"/>
      <c r="O40" s="268"/>
      <c r="P40" s="268"/>
      <c r="Q40" s="268"/>
      <c r="R40" s="268"/>
      <c r="T40" s="36"/>
    </row>
    <row r="41" spans="1:20" x14ac:dyDescent="0.25">
      <c r="B41" s="293" t="s">
        <v>271</v>
      </c>
      <c r="C41" s="293"/>
      <c r="D41" s="293"/>
      <c r="E41" s="293"/>
      <c r="F41" s="293"/>
      <c r="G41" s="293"/>
      <c r="H41" s="293"/>
      <c r="I41" s="293"/>
      <c r="K41" s="293" t="s">
        <v>271</v>
      </c>
      <c r="L41" s="269"/>
      <c r="M41" s="269"/>
      <c r="N41" s="269"/>
      <c r="O41" s="269"/>
      <c r="P41" s="269"/>
      <c r="Q41" s="269"/>
      <c r="R41" s="269"/>
      <c r="T41" s="36"/>
    </row>
    <row r="42" spans="1:20" x14ac:dyDescent="0.25">
      <c r="L42" s="35"/>
      <c r="M42" s="35"/>
      <c r="N42" s="35"/>
      <c r="O42" s="35"/>
      <c r="P42" s="35"/>
      <c r="Q42" s="35"/>
      <c r="T42" s="36"/>
    </row>
    <row r="43" spans="1:20" s="132" customForma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161"/>
      <c r="S43" s="35"/>
      <c r="T43" s="35"/>
    </row>
    <row r="44" spans="1:20" s="132" customForma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61"/>
      <c r="S44" s="35"/>
      <c r="T44" s="35"/>
    </row>
    <row r="45" spans="1:20" s="132" customForma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61"/>
      <c r="S45" s="35"/>
      <c r="T45" s="35"/>
    </row>
    <row r="46" spans="1:20" s="132" customForma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132" customForma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R47" s="161"/>
      <c r="S47" s="35"/>
      <c r="T47" s="35"/>
    </row>
    <row r="48" spans="1:20" s="132" customForma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R48" s="161"/>
      <c r="S48" s="35"/>
      <c r="T48" s="35"/>
    </row>
    <row r="49" spans="1:20" s="132" customForma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169"/>
      <c r="M49" s="35"/>
      <c r="N49" s="35"/>
      <c r="O49" s="35"/>
      <c r="P49" s="35"/>
      <c r="R49" s="161"/>
      <c r="S49" s="35"/>
      <c r="T49" s="35"/>
    </row>
    <row r="50" spans="1:20" s="132" customForma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161"/>
      <c r="S50" s="35"/>
      <c r="T50" s="35"/>
    </row>
    <row r="51" spans="1:20" s="132" customForma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161"/>
      <c r="S51" s="35"/>
      <c r="T51" s="35"/>
    </row>
    <row r="52" spans="1:20" s="132" customForma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s="132" customForma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s="132" customForma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s="132" customForma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s="132" customForma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61"/>
      <c r="S56" s="35"/>
      <c r="T56" s="35"/>
    </row>
    <row r="57" spans="1:20" s="132" customForma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161"/>
      <c r="S57" s="35"/>
      <c r="T57" s="35"/>
    </row>
    <row r="58" spans="1:20" s="132" customForma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161"/>
      <c r="S58" s="35"/>
      <c r="T58" s="35"/>
    </row>
    <row r="59" spans="1:20" s="132" customForma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161"/>
      <c r="S59" s="35"/>
      <c r="T59" s="35"/>
    </row>
    <row r="60" spans="1:20" s="132" customForma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161"/>
      <c r="S60" s="35"/>
      <c r="T60" s="35"/>
    </row>
    <row r="61" spans="1:20" s="132" customForma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61"/>
      <c r="S61" s="35"/>
      <c r="T61" s="35"/>
    </row>
    <row r="62" spans="1:20" s="132" customForma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161"/>
      <c r="S62" s="35"/>
      <c r="T62" s="35"/>
    </row>
    <row r="63" spans="1:20" s="132" customForma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161"/>
      <c r="S63" s="35"/>
      <c r="T63" s="35"/>
    </row>
    <row r="64" spans="1:20" s="132" customForma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161"/>
      <c r="S64" s="35"/>
      <c r="T64" s="35"/>
    </row>
    <row r="65" spans="1:21" s="132" customForma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161"/>
      <c r="S65" s="35"/>
      <c r="T65" s="35"/>
    </row>
    <row r="66" spans="1:21" s="132" customForma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161"/>
      <c r="S66" s="35"/>
      <c r="T66" s="35"/>
    </row>
    <row r="67" spans="1:21" s="132" customForma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161"/>
      <c r="S67" s="35"/>
      <c r="T67" s="35"/>
    </row>
    <row r="68" spans="1:21" s="132" customForma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161"/>
      <c r="S68" s="35"/>
      <c r="T68" s="35"/>
    </row>
    <row r="69" spans="1:21" s="132" customForma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161"/>
      <c r="S69" s="35"/>
      <c r="T69" s="35"/>
    </row>
    <row r="70" spans="1:21" s="132" customFormat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161"/>
      <c r="S70" s="35"/>
      <c r="T70" s="35"/>
    </row>
    <row r="71" spans="1:21" s="132" customForma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161"/>
      <c r="S71" s="35"/>
      <c r="T71" s="35"/>
    </row>
    <row r="72" spans="1:21" s="132" customFormat="1" x14ac:dyDescent="0.25">
      <c r="A72" s="35"/>
      <c r="B72" s="35"/>
      <c r="C72" s="35"/>
      <c r="D72" s="35"/>
      <c r="E72" s="35"/>
      <c r="F72" s="35"/>
      <c r="G72" s="35"/>
      <c r="I72" s="35"/>
      <c r="J72" s="35"/>
      <c r="K72" s="35"/>
      <c r="L72" s="169"/>
      <c r="M72" s="35"/>
      <c r="N72" s="35"/>
      <c r="O72" s="35"/>
      <c r="P72" s="35"/>
      <c r="Q72" s="35"/>
      <c r="R72" s="161"/>
      <c r="S72" s="35"/>
      <c r="T72" s="35"/>
    </row>
    <row r="73" spans="1:21" s="132" customForma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161"/>
      <c r="S73" s="35"/>
      <c r="T73" s="35"/>
    </row>
    <row r="74" spans="1:21" s="132" customFormat="1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161"/>
      <c r="S74" s="35"/>
      <c r="T74" s="35"/>
    </row>
    <row r="75" spans="1:21" x14ac:dyDescent="0.25">
      <c r="L75" s="35"/>
      <c r="M75" s="35"/>
      <c r="N75" s="35"/>
      <c r="O75" s="35"/>
      <c r="P75" s="35"/>
      <c r="Q75" s="35"/>
      <c r="R75" s="161"/>
      <c r="S75" s="132"/>
      <c r="T75" s="35"/>
      <c r="U75" s="132"/>
    </row>
    <row r="76" spans="1:21" s="132" customFormat="1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S76" s="35"/>
      <c r="T76" s="35"/>
    </row>
    <row r="77" spans="1:21" s="132" customFormat="1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161"/>
      <c r="S77" s="35"/>
      <c r="T77" s="35"/>
      <c r="U77" s="25"/>
    </row>
    <row r="78" spans="1:21" s="132" customFormat="1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161"/>
      <c r="S78" s="35"/>
      <c r="T78" s="25"/>
    </row>
    <row r="79" spans="1:21" s="132" customFormat="1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161"/>
      <c r="S79" s="35"/>
      <c r="T79" s="35"/>
    </row>
    <row r="80" spans="1:21" x14ac:dyDescent="0.25">
      <c r="I80" s="35"/>
      <c r="K80" s="35"/>
      <c r="L80" s="35"/>
      <c r="M80" s="35"/>
      <c r="N80" s="35"/>
      <c r="O80" s="35"/>
      <c r="P80" s="35"/>
      <c r="Q80" s="35"/>
      <c r="R80" s="161"/>
      <c r="S80" s="35"/>
      <c r="T80" s="35"/>
      <c r="U80" s="132"/>
    </row>
    <row r="81" spans="1:21" s="132" customFormat="1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161"/>
      <c r="S81" s="36"/>
      <c r="T81" s="35"/>
    </row>
    <row r="82" spans="1:21" s="132" customFormat="1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6"/>
      <c r="L82" s="36"/>
      <c r="M82" s="36"/>
      <c r="N82" s="36"/>
      <c r="O82" s="36"/>
      <c r="P82" s="36"/>
      <c r="Q82" s="36"/>
      <c r="R82" s="83"/>
      <c r="S82" s="35"/>
      <c r="T82" s="35"/>
      <c r="U82" s="25"/>
    </row>
    <row r="83" spans="1:21" s="132" customFormat="1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161"/>
      <c r="S83" s="35"/>
      <c r="T83" s="25"/>
    </row>
    <row r="84" spans="1:21" s="132" customFormat="1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161"/>
      <c r="S84" s="35"/>
      <c r="T84" s="35"/>
    </row>
    <row r="85" spans="1:21" x14ac:dyDescent="0.25">
      <c r="K85" s="35"/>
      <c r="L85" s="35"/>
      <c r="M85" s="35"/>
      <c r="N85" s="35"/>
      <c r="O85" s="35"/>
      <c r="P85" s="35"/>
      <c r="Q85" s="35"/>
      <c r="R85" s="161"/>
      <c r="S85" s="35"/>
      <c r="T85" s="35"/>
      <c r="U85" s="132"/>
    </row>
    <row r="86" spans="1:21" s="132" customFormat="1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161"/>
      <c r="S86" s="36"/>
      <c r="T86" s="35"/>
    </row>
    <row r="87" spans="1:21" s="132" customFormat="1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161"/>
      <c r="S87" s="35"/>
      <c r="T87" s="35"/>
      <c r="U87" s="25"/>
    </row>
    <row r="88" spans="1:21" s="132" customFormat="1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161"/>
      <c r="S88" s="35"/>
      <c r="T88" s="25"/>
    </row>
    <row r="89" spans="1:21" s="132" customFormat="1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6"/>
      <c r="L89" s="36"/>
      <c r="M89" s="36"/>
      <c r="N89" s="36"/>
      <c r="O89" s="36"/>
      <c r="P89" s="36"/>
      <c r="Q89" s="36"/>
      <c r="R89" s="161"/>
      <c r="S89" s="35"/>
      <c r="T89" s="35"/>
    </row>
    <row r="90" spans="1:21" s="132" customFormat="1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161"/>
      <c r="S90" s="35"/>
      <c r="T90" s="35"/>
    </row>
    <row r="91" spans="1:21" s="132" customFormat="1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161"/>
      <c r="S91" s="36"/>
      <c r="T91" s="35"/>
    </row>
    <row r="92" spans="1:21" s="132" customFormat="1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83"/>
      <c r="S92" s="35"/>
      <c r="T92" s="35"/>
    </row>
    <row r="93" spans="1:21" s="132" customFormat="1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161"/>
      <c r="S93" s="35"/>
    </row>
    <row r="94" spans="1:21" s="132" customFormat="1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161"/>
      <c r="S94" s="35"/>
      <c r="T94" s="35"/>
    </row>
    <row r="95" spans="1:21" s="132" customFormat="1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161"/>
      <c r="S95" s="35"/>
      <c r="T95" s="35"/>
    </row>
    <row r="96" spans="1:21" s="132" customFormat="1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6"/>
      <c r="M96" s="36"/>
      <c r="N96" s="36"/>
      <c r="O96" s="36"/>
      <c r="P96" s="36"/>
      <c r="Q96" s="36"/>
      <c r="R96" s="161"/>
      <c r="S96" s="35"/>
      <c r="T96" s="35"/>
    </row>
    <row r="97" spans="1:21" s="132" customFormat="1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161"/>
      <c r="S97" s="35"/>
      <c r="T97" s="35"/>
    </row>
    <row r="98" spans="1:21" s="132" customFormat="1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161"/>
      <c r="S98" s="35"/>
      <c r="T98" s="35"/>
    </row>
    <row r="99" spans="1:21" x14ac:dyDescent="0.25">
      <c r="K99" s="35"/>
      <c r="L99" s="35"/>
      <c r="M99" s="35"/>
      <c r="N99" s="35"/>
      <c r="O99" s="35"/>
      <c r="P99" s="35"/>
      <c r="Q99" s="35"/>
      <c r="R99" s="161"/>
      <c r="S99" s="35"/>
      <c r="T99" s="35"/>
      <c r="U99" s="132"/>
    </row>
    <row r="100" spans="1:21" x14ac:dyDescent="0.25">
      <c r="K100" s="35"/>
      <c r="L100" s="35"/>
      <c r="M100" s="35"/>
      <c r="N100" s="35"/>
      <c r="O100" s="35"/>
      <c r="P100" s="35"/>
      <c r="Q100" s="35"/>
      <c r="R100" s="161"/>
      <c r="S100" s="35"/>
      <c r="T100" s="35"/>
      <c r="U100" s="132"/>
    </row>
    <row r="101" spans="1:21" x14ac:dyDescent="0.25">
      <c r="K101" s="35"/>
      <c r="L101" s="35"/>
      <c r="M101" s="35"/>
      <c r="N101" s="35"/>
      <c r="O101" s="35"/>
      <c r="P101" s="35"/>
      <c r="Q101" s="35"/>
      <c r="R101" s="161"/>
      <c r="S101" s="35"/>
      <c r="T101" s="35"/>
    </row>
    <row r="102" spans="1:21" x14ac:dyDescent="0.25">
      <c r="K102" s="35"/>
      <c r="L102" s="35"/>
      <c r="M102" s="35"/>
      <c r="N102" s="35"/>
      <c r="O102" s="35"/>
      <c r="P102" s="35"/>
      <c r="Q102" s="35"/>
      <c r="R102" s="161"/>
      <c r="S102" s="35"/>
      <c r="T102" s="36"/>
    </row>
    <row r="103" spans="1:21" x14ac:dyDescent="0.25">
      <c r="L103" s="35"/>
      <c r="M103" s="35"/>
      <c r="N103" s="35"/>
      <c r="O103" s="35"/>
      <c r="P103" s="35"/>
      <c r="Q103" s="35"/>
      <c r="R103" s="161"/>
      <c r="S103" s="35"/>
      <c r="T103" s="36"/>
    </row>
    <row r="104" spans="1:21" x14ac:dyDescent="0.25">
      <c r="L104" s="35"/>
      <c r="M104" s="35"/>
      <c r="N104" s="35"/>
      <c r="O104" s="35"/>
      <c r="P104" s="35"/>
      <c r="Q104" s="35"/>
      <c r="R104" s="161"/>
      <c r="S104" s="35"/>
      <c r="T104" s="36"/>
    </row>
    <row r="105" spans="1:21" x14ac:dyDescent="0.25">
      <c r="L105" s="35"/>
      <c r="M105" s="35"/>
      <c r="N105" s="35"/>
      <c r="O105" s="35"/>
      <c r="P105" s="35"/>
      <c r="Q105" s="35"/>
      <c r="R105" s="161"/>
      <c r="T105" s="36"/>
    </row>
    <row r="106" spans="1:21" x14ac:dyDescent="0.25">
      <c r="L106" s="35"/>
      <c r="M106" s="35"/>
      <c r="N106" s="35"/>
      <c r="O106" s="35"/>
      <c r="P106" s="35"/>
      <c r="Q106" s="35"/>
      <c r="T106" s="36"/>
    </row>
    <row r="107" spans="1:21" x14ac:dyDescent="0.25">
      <c r="L107" s="35"/>
      <c r="M107" s="35"/>
      <c r="N107" s="35"/>
      <c r="O107" s="35"/>
      <c r="P107" s="35"/>
      <c r="Q107" s="35"/>
      <c r="T107" s="36"/>
    </row>
    <row r="108" spans="1:21" x14ac:dyDescent="0.25">
      <c r="L108" s="35"/>
      <c r="M108" s="35"/>
      <c r="N108" s="35"/>
      <c r="O108" s="35"/>
      <c r="P108" s="35"/>
      <c r="Q108" s="35"/>
      <c r="T108" s="36"/>
    </row>
    <row r="109" spans="1:21" x14ac:dyDescent="0.25">
      <c r="L109" s="35"/>
      <c r="M109" s="35"/>
      <c r="N109" s="35"/>
      <c r="O109" s="35"/>
      <c r="P109" s="35"/>
      <c r="Q109" s="35"/>
      <c r="T109" s="36"/>
    </row>
    <row r="110" spans="1:21" x14ac:dyDescent="0.25">
      <c r="T110" s="36"/>
    </row>
    <row r="111" spans="1:21" x14ac:dyDescent="0.25">
      <c r="T111" s="36"/>
    </row>
    <row r="112" spans="1:21" x14ac:dyDescent="0.25">
      <c r="T112" s="36"/>
    </row>
    <row r="113" spans="20:20" x14ac:dyDescent="0.25">
      <c r="T113" s="36"/>
    </row>
    <row r="114" spans="20:20" x14ac:dyDescent="0.25">
      <c r="T114" s="36"/>
    </row>
    <row r="115" spans="20:20" x14ac:dyDescent="0.25">
      <c r="T115" s="36"/>
    </row>
    <row r="116" spans="20:20" x14ac:dyDescent="0.25">
      <c r="T116" s="36"/>
    </row>
    <row r="117" spans="20:20" x14ac:dyDescent="0.25">
      <c r="T117" s="36"/>
    </row>
    <row r="118" spans="20:20" x14ac:dyDescent="0.25">
      <c r="T118" s="36"/>
    </row>
    <row r="119" spans="20:20" x14ac:dyDescent="0.25">
      <c r="T119" s="36"/>
    </row>
    <row r="120" spans="20:20" x14ac:dyDescent="0.25">
      <c r="T120" s="36"/>
    </row>
    <row r="121" spans="20:20" x14ac:dyDescent="0.25">
      <c r="T121" s="36"/>
    </row>
    <row r="122" spans="20:20" x14ac:dyDescent="0.25">
      <c r="T122" s="36"/>
    </row>
    <row r="123" spans="20:20" x14ac:dyDescent="0.25">
      <c r="T123" s="36"/>
    </row>
    <row r="124" spans="20:20" x14ac:dyDescent="0.25">
      <c r="T124" s="36"/>
    </row>
    <row r="125" spans="20:20" x14ac:dyDescent="0.25">
      <c r="T125" s="36"/>
    </row>
    <row r="126" spans="20:20" x14ac:dyDescent="0.25">
      <c r="T126" s="36"/>
    </row>
    <row r="127" spans="20:20" x14ac:dyDescent="0.25">
      <c r="T127" s="36"/>
    </row>
    <row r="128" spans="20:20" x14ac:dyDescent="0.25">
      <c r="T128" s="36"/>
    </row>
    <row r="129" spans="20:20" x14ac:dyDescent="0.25">
      <c r="T129" s="36"/>
    </row>
    <row r="130" spans="20:20" x14ac:dyDescent="0.25">
      <c r="T130" s="36"/>
    </row>
    <row r="131" spans="20:20" x14ac:dyDescent="0.25">
      <c r="T131" s="36"/>
    </row>
    <row r="132" spans="20:20" x14ac:dyDescent="0.25">
      <c r="T132" s="36"/>
    </row>
    <row r="133" spans="20:20" x14ac:dyDescent="0.25">
      <c r="T133" s="36"/>
    </row>
    <row r="134" spans="20:20" x14ac:dyDescent="0.25">
      <c r="T134" s="36"/>
    </row>
    <row r="135" spans="20:20" x14ac:dyDescent="0.25">
      <c r="T135" s="36"/>
    </row>
    <row r="136" spans="20:20" x14ac:dyDescent="0.25">
      <c r="T136" s="36"/>
    </row>
    <row r="137" spans="20:20" x14ac:dyDescent="0.25">
      <c r="T137" s="36"/>
    </row>
    <row r="138" spans="20:20" x14ac:dyDescent="0.25">
      <c r="T138" s="36"/>
    </row>
    <row r="139" spans="20:20" x14ac:dyDescent="0.25">
      <c r="T139" s="36"/>
    </row>
    <row r="140" spans="20:20" x14ac:dyDescent="0.25">
      <c r="T140" s="36"/>
    </row>
    <row r="141" spans="20:20" x14ac:dyDescent="0.25">
      <c r="T141" s="36"/>
    </row>
    <row r="142" spans="20:20" x14ac:dyDescent="0.25">
      <c r="T142" s="36"/>
    </row>
    <row r="143" spans="20:20" x14ac:dyDescent="0.25">
      <c r="T143" s="36"/>
    </row>
    <row r="144" spans="20:20" x14ac:dyDescent="0.25">
      <c r="T144" s="36"/>
    </row>
    <row r="145" spans="20:20" x14ac:dyDescent="0.25">
      <c r="T145" s="36"/>
    </row>
    <row r="146" spans="20:20" x14ac:dyDescent="0.25">
      <c r="T146" s="36"/>
    </row>
    <row r="147" spans="20:20" x14ac:dyDescent="0.25">
      <c r="T147" s="36"/>
    </row>
    <row r="148" spans="20:20" x14ac:dyDescent="0.25">
      <c r="T148" s="36"/>
    </row>
    <row r="149" spans="20:20" x14ac:dyDescent="0.25">
      <c r="T149" s="36"/>
    </row>
    <row r="150" spans="20:20" x14ac:dyDescent="0.25">
      <c r="T150" s="36"/>
    </row>
    <row r="151" spans="20:20" x14ac:dyDescent="0.25">
      <c r="T151" s="36"/>
    </row>
    <row r="152" spans="20:20" x14ac:dyDescent="0.25">
      <c r="T152" s="36"/>
    </row>
    <row r="153" spans="20:20" x14ac:dyDescent="0.25">
      <c r="T153" s="36"/>
    </row>
    <row r="154" spans="20:20" x14ac:dyDescent="0.25">
      <c r="T154" s="36"/>
    </row>
    <row r="155" spans="20:20" x14ac:dyDescent="0.25">
      <c r="T155" s="36"/>
    </row>
    <row r="156" spans="20:20" x14ac:dyDescent="0.25">
      <c r="T156" s="36"/>
    </row>
    <row r="157" spans="20:20" x14ac:dyDescent="0.25">
      <c r="T157" s="36"/>
    </row>
    <row r="158" spans="20:20" x14ac:dyDescent="0.25">
      <c r="T158" s="36"/>
    </row>
    <row r="159" spans="20:20" x14ac:dyDescent="0.25">
      <c r="T159" s="36"/>
    </row>
    <row r="160" spans="20:20" x14ac:dyDescent="0.25">
      <c r="T160" s="36"/>
    </row>
    <row r="161" spans="20:20" x14ac:dyDescent="0.25">
      <c r="T161" s="36"/>
    </row>
    <row r="162" spans="20:20" x14ac:dyDescent="0.25">
      <c r="T162" s="36"/>
    </row>
    <row r="163" spans="20:20" x14ac:dyDescent="0.25">
      <c r="T163" s="36"/>
    </row>
    <row r="164" spans="20:20" x14ac:dyDescent="0.25">
      <c r="T164" s="36"/>
    </row>
    <row r="165" spans="20:20" x14ac:dyDescent="0.25">
      <c r="T165" s="36"/>
    </row>
    <row r="166" spans="20:20" x14ac:dyDescent="0.25">
      <c r="T166" s="36"/>
    </row>
    <row r="167" spans="20:20" x14ac:dyDescent="0.25">
      <c r="T167" s="36"/>
    </row>
    <row r="168" spans="20:20" x14ac:dyDescent="0.25">
      <c r="T168" s="36"/>
    </row>
    <row r="169" spans="20:20" x14ac:dyDescent="0.25">
      <c r="T169" s="36"/>
    </row>
    <row r="170" spans="20:20" x14ac:dyDescent="0.25">
      <c r="T170" s="36"/>
    </row>
    <row r="171" spans="20:20" x14ac:dyDescent="0.25">
      <c r="T171" s="36"/>
    </row>
    <row r="172" spans="20:20" x14ac:dyDescent="0.25">
      <c r="T172" s="36"/>
    </row>
    <row r="173" spans="20:20" x14ac:dyDescent="0.25">
      <c r="T173" s="36"/>
    </row>
    <row r="174" spans="20:20" x14ac:dyDescent="0.25">
      <c r="T174" s="36"/>
    </row>
    <row r="175" spans="20:20" x14ac:dyDescent="0.25">
      <c r="T175" s="36"/>
    </row>
    <row r="176" spans="20:20" x14ac:dyDescent="0.25">
      <c r="T176" s="36"/>
    </row>
    <row r="177" spans="20:20" x14ac:dyDescent="0.25">
      <c r="T177" s="36"/>
    </row>
    <row r="178" spans="20:20" x14ac:dyDescent="0.25">
      <c r="T178" s="36"/>
    </row>
    <row r="179" spans="20:20" x14ac:dyDescent="0.25">
      <c r="T179" s="36"/>
    </row>
    <row r="180" spans="20:20" x14ac:dyDescent="0.25">
      <c r="T180" s="36"/>
    </row>
    <row r="181" spans="20:20" x14ac:dyDescent="0.25">
      <c r="T181" s="36"/>
    </row>
    <row r="182" spans="20:20" x14ac:dyDescent="0.25">
      <c r="T182" s="36"/>
    </row>
    <row r="183" spans="20:20" x14ac:dyDescent="0.25">
      <c r="T183" s="36"/>
    </row>
    <row r="184" spans="20:20" x14ac:dyDescent="0.25">
      <c r="T184" s="36"/>
    </row>
    <row r="185" spans="20:20" x14ac:dyDescent="0.25">
      <c r="T185" s="36"/>
    </row>
    <row r="186" spans="20:20" x14ac:dyDescent="0.25">
      <c r="T186" s="36"/>
    </row>
    <row r="187" spans="20:20" x14ac:dyDescent="0.25">
      <c r="T187" s="36"/>
    </row>
    <row r="188" spans="20:20" x14ac:dyDescent="0.25">
      <c r="T188" s="36"/>
    </row>
    <row r="189" spans="20:20" x14ac:dyDescent="0.25">
      <c r="T189" s="36"/>
    </row>
    <row r="190" spans="20:20" x14ac:dyDescent="0.25">
      <c r="T190" s="36"/>
    </row>
    <row r="191" spans="20:20" x14ac:dyDescent="0.25">
      <c r="T191" s="36"/>
    </row>
    <row r="192" spans="20:20" x14ac:dyDescent="0.25">
      <c r="T192" s="36"/>
    </row>
    <row r="193" spans="20:20" x14ac:dyDescent="0.25">
      <c r="T193" s="36"/>
    </row>
    <row r="194" spans="20:20" x14ac:dyDescent="0.25">
      <c r="T194" s="36"/>
    </row>
    <row r="195" spans="20:20" x14ac:dyDescent="0.25">
      <c r="T195" s="36"/>
    </row>
    <row r="196" spans="20:20" x14ac:dyDescent="0.25">
      <c r="T196" s="36"/>
    </row>
    <row r="197" spans="20:20" x14ac:dyDescent="0.25">
      <c r="T197" s="36"/>
    </row>
    <row r="198" spans="20:20" x14ac:dyDescent="0.25">
      <c r="T198" s="36"/>
    </row>
    <row r="199" spans="20:20" x14ac:dyDescent="0.25">
      <c r="T199" s="36"/>
    </row>
    <row r="200" spans="20:20" x14ac:dyDescent="0.25">
      <c r="T200" s="36"/>
    </row>
    <row r="201" spans="20:20" x14ac:dyDescent="0.25">
      <c r="T201" s="36"/>
    </row>
    <row r="202" spans="20:20" x14ac:dyDescent="0.25">
      <c r="T202" s="36"/>
    </row>
    <row r="203" spans="20:20" x14ac:dyDescent="0.25">
      <c r="T203" s="36"/>
    </row>
    <row r="204" spans="20:20" x14ac:dyDescent="0.25">
      <c r="T204" s="36"/>
    </row>
    <row r="205" spans="20:20" x14ac:dyDescent="0.25">
      <c r="T205" s="36"/>
    </row>
    <row r="206" spans="20:20" x14ac:dyDescent="0.25">
      <c r="T206" s="36"/>
    </row>
    <row r="207" spans="20:20" x14ac:dyDescent="0.25">
      <c r="T207" s="36"/>
    </row>
    <row r="208" spans="20:20" x14ac:dyDescent="0.25">
      <c r="T208" s="36"/>
    </row>
    <row r="209" spans="20:20" x14ac:dyDescent="0.25">
      <c r="T209" s="36"/>
    </row>
    <row r="210" spans="20:20" x14ac:dyDescent="0.25">
      <c r="T210" s="36"/>
    </row>
    <row r="211" spans="20:20" x14ac:dyDescent="0.25">
      <c r="T211" s="36"/>
    </row>
    <row r="212" spans="20:20" x14ac:dyDescent="0.25">
      <c r="T212" s="36"/>
    </row>
    <row r="213" spans="20:20" x14ac:dyDescent="0.25">
      <c r="T213" s="36"/>
    </row>
    <row r="214" spans="20:20" x14ac:dyDescent="0.25">
      <c r="T214" s="36"/>
    </row>
    <row r="215" spans="20:20" x14ac:dyDescent="0.25">
      <c r="T215" s="36"/>
    </row>
    <row r="216" spans="20:20" x14ac:dyDescent="0.25">
      <c r="T216" s="36"/>
    </row>
    <row r="217" spans="20:20" x14ac:dyDescent="0.25">
      <c r="T217" s="36"/>
    </row>
    <row r="218" spans="20:20" x14ac:dyDescent="0.25">
      <c r="T218" s="36"/>
    </row>
    <row r="219" spans="20:20" x14ac:dyDescent="0.25">
      <c r="T219" s="36"/>
    </row>
    <row r="220" spans="20:20" x14ac:dyDescent="0.25">
      <c r="T220" s="36"/>
    </row>
    <row r="221" spans="20:20" x14ac:dyDescent="0.25">
      <c r="T221" s="36"/>
    </row>
    <row r="222" spans="20:20" x14ac:dyDescent="0.25">
      <c r="T222" s="36"/>
    </row>
    <row r="223" spans="20:20" x14ac:dyDescent="0.25">
      <c r="T223" s="36"/>
    </row>
    <row r="224" spans="20:20" x14ac:dyDescent="0.25">
      <c r="T224" s="36"/>
    </row>
    <row r="225" spans="20:20" x14ac:dyDescent="0.25">
      <c r="T225" s="36"/>
    </row>
    <row r="226" spans="20:20" x14ac:dyDescent="0.25">
      <c r="T226" s="36"/>
    </row>
    <row r="227" spans="20:20" x14ac:dyDescent="0.25">
      <c r="T227" s="36"/>
    </row>
    <row r="228" spans="20:20" x14ac:dyDescent="0.25">
      <c r="T228" s="36"/>
    </row>
    <row r="229" spans="20:20" x14ac:dyDescent="0.25">
      <c r="T229" s="36"/>
    </row>
    <row r="230" spans="20:20" x14ac:dyDescent="0.25">
      <c r="T230" s="36"/>
    </row>
    <row r="231" spans="20:20" x14ac:dyDescent="0.25">
      <c r="T231" s="36"/>
    </row>
    <row r="232" spans="20:20" x14ac:dyDescent="0.25">
      <c r="T232" s="36"/>
    </row>
    <row r="233" spans="20:20" x14ac:dyDescent="0.25">
      <c r="T233" s="36"/>
    </row>
    <row r="234" spans="20:20" x14ac:dyDescent="0.25">
      <c r="T234" s="36"/>
    </row>
    <row r="235" spans="20:20" x14ac:dyDescent="0.25">
      <c r="T235" s="36"/>
    </row>
    <row r="236" spans="20:20" x14ac:dyDescent="0.25">
      <c r="T236" s="36"/>
    </row>
    <row r="237" spans="20:20" x14ac:dyDescent="0.25">
      <c r="T237" s="36"/>
    </row>
    <row r="238" spans="20:20" x14ac:dyDescent="0.25">
      <c r="T238" s="36"/>
    </row>
    <row r="239" spans="20:20" x14ac:dyDescent="0.25">
      <c r="T239" s="36"/>
    </row>
    <row r="240" spans="20:20" x14ac:dyDescent="0.25">
      <c r="T240" s="36"/>
    </row>
    <row r="241" spans="20:20" x14ac:dyDescent="0.25">
      <c r="T241" s="36"/>
    </row>
    <row r="242" spans="20:20" x14ac:dyDescent="0.25">
      <c r="T242" s="36"/>
    </row>
    <row r="243" spans="20:20" x14ac:dyDescent="0.25">
      <c r="T243" s="36"/>
    </row>
    <row r="244" spans="20:20" x14ac:dyDescent="0.25">
      <c r="T244" s="36"/>
    </row>
    <row r="245" spans="20:20" x14ac:dyDescent="0.25">
      <c r="T245" s="36"/>
    </row>
    <row r="246" spans="20:20" x14ac:dyDescent="0.25">
      <c r="T246" s="36"/>
    </row>
    <row r="247" spans="20:20" x14ac:dyDescent="0.25">
      <c r="T247" s="36"/>
    </row>
    <row r="248" spans="20:20" x14ac:dyDescent="0.25">
      <c r="T248" s="36"/>
    </row>
    <row r="249" spans="20:20" x14ac:dyDescent="0.25">
      <c r="T249" s="36"/>
    </row>
    <row r="250" spans="20:20" x14ac:dyDescent="0.25">
      <c r="T250" s="36"/>
    </row>
    <row r="251" spans="20:20" x14ac:dyDescent="0.25">
      <c r="T251" s="36"/>
    </row>
    <row r="252" spans="20:20" x14ac:dyDescent="0.25">
      <c r="T252" s="36"/>
    </row>
    <row r="253" spans="20:20" x14ac:dyDescent="0.25">
      <c r="T253" s="36"/>
    </row>
    <row r="254" spans="20:20" x14ac:dyDescent="0.25">
      <c r="T254" s="36"/>
    </row>
    <row r="255" spans="20:20" x14ac:dyDescent="0.25">
      <c r="T255" s="36"/>
    </row>
    <row r="256" spans="20:20" x14ac:dyDescent="0.25">
      <c r="T256" s="36"/>
    </row>
    <row r="257" spans="20:20" x14ac:dyDescent="0.25">
      <c r="T257" s="36"/>
    </row>
    <row r="258" spans="20:20" x14ac:dyDescent="0.25">
      <c r="T258" s="36"/>
    </row>
    <row r="259" spans="20:20" x14ac:dyDescent="0.25">
      <c r="T259" s="36"/>
    </row>
    <row r="260" spans="20:20" x14ac:dyDescent="0.25">
      <c r="T260" s="36"/>
    </row>
    <row r="261" spans="20:20" x14ac:dyDescent="0.25">
      <c r="T261" s="36"/>
    </row>
    <row r="262" spans="20:20" x14ac:dyDescent="0.25">
      <c r="T262" s="36"/>
    </row>
    <row r="263" spans="20:20" x14ac:dyDescent="0.25">
      <c r="T263" s="36"/>
    </row>
    <row r="264" spans="20:20" x14ac:dyDescent="0.25">
      <c r="T264" s="36"/>
    </row>
    <row r="265" spans="20:20" x14ac:dyDescent="0.25">
      <c r="T265" s="36"/>
    </row>
    <row r="266" spans="20:20" x14ac:dyDescent="0.25">
      <c r="T266" s="36"/>
    </row>
    <row r="267" spans="20:20" x14ac:dyDescent="0.25">
      <c r="T267" s="36"/>
    </row>
    <row r="268" spans="20:20" x14ac:dyDescent="0.25">
      <c r="T268" s="36"/>
    </row>
    <row r="269" spans="20:20" x14ac:dyDescent="0.25">
      <c r="T269" s="36"/>
    </row>
    <row r="270" spans="20:20" x14ac:dyDescent="0.25">
      <c r="T270" s="36"/>
    </row>
    <row r="271" spans="20:20" x14ac:dyDescent="0.25">
      <c r="T271" s="36"/>
    </row>
    <row r="272" spans="20:20" x14ac:dyDescent="0.25">
      <c r="T272" s="36"/>
    </row>
    <row r="273" spans="20:20" x14ac:dyDescent="0.25">
      <c r="T273" s="36"/>
    </row>
    <row r="274" spans="20:20" x14ac:dyDescent="0.25">
      <c r="T274" s="36"/>
    </row>
    <row r="275" spans="20:20" x14ac:dyDescent="0.25">
      <c r="T275" s="36"/>
    </row>
    <row r="276" spans="20:20" x14ac:dyDescent="0.25">
      <c r="T276" s="36"/>
    </row>
    <row r="277" spans="20:20" x14ac:dyDescent="0.25">
      <c r="T277" s="36"/>
    </row>
    <row r="278" spans="20:20" x14ac:dyDescent="0.25">
      <c r="T278" s="36"/>
    </row>
    <row r="279" spans="20:20" x14ac:dyDescent="0.25">
      <c r="T279" s="36"/>
    </row>
    <row r="280" spans="20:20" x14ac:dyDescent="0.25">
      <c r="T280" s="36"/>
    </row>
    <row r="281" spans="20:20" x14ac:dyDescent="0.25">
      <c r="T281" s="36"/>
    </row>
    <row r="282" spans="20:20" x14ac:dyDescent="0.25">
      <c r="T282" s="36"/>
    </row>
    <row r="283" spans="20:20" x14ac:dyDescent="0.25">
      <c r="T283" s="36"/>
    </row>
    <row r="284" spans="20:20" x14ac:dyDescent="0.25">
      <c r="T284" s="36"/>
    </row>
    <row r="285" spans="20:20" x14ac:dyDescent="0.25">
      <c r="T285" s="36"/>
    </row>
    <row r="286" spans="20:20" x14ac:dyDescent="0.25">
      <c r="T286" s="36"/>
    </row>
    <row r="287" spans="20:20" x14ac:dyDescent="0.25">
      <c r="T287" s="36"/>
    </row>
    <row r="288" spans="20:20" x14ac:dyDescent="0.25">
      <c r="T288" s="36"/>
    </row>
    <row r="289" spans="20:20" x14ac:dyDescent="0.25">
      <c r="T289" s="36"/>
    </row>
    <row r="290" spans="20:20" x14ac:dyDescent="0.25">
      <c r="T290" s="36"/>
    </row>
    <row r="291" spans="20:20" x14ac:dyDescent="0.25">
      <c r="T291" s="36"/>
    </row>
    <row r="292" spans="20:20" x14ac:dyDescent="0.25">
      <c r="T292" s="36"/>
    </row>
    <row r="293" spans="20:20" x14ac:dyDescent="0.25">
      <c r="T293" s="36"/>
    </row>
    <row r="294" spans="20:20" x14ac:dyDescent="0.25">
      <c r="T294" s="36"/>
    </row>
    <row r="295" spans="20:20" x14ac:dyDescent="0.25">
      <c r="T295" s="36"/>
    </row>
    <row r="296" spans="20:20" x14ac:dyDescent="0.25">
      <c r="T296" s="36"/>
    </row>
    <row r="297" spans="20:20" x14ac:dyDescent="0.25">
      <c r="T297" s="36"/>
    </row>
    <row r="298" spans="20:20" x14ac:dyDescent="0.25">
      <c r="T298" s="36"/>
    </row>
    <row r="299" spans="20:20" x14ac:dyDescent="0.25">
      <c r="T299" s="36"/>
    </row>
    <row r="300" spans="20:20" x14ac:dyDescent="0.25">
      <c r="T300" s="36"/>
    </row>
    <row r="301" spans="20:20" x14ac:dyDescent="0.25">
      <c r="T301" s="36"/>
    </row>
    <row r="302" spans="20:20" x14ac:dyDescent="0.25">
      <c r="T302" s="36"/>
    </row>
    <row r="303" spans="20:20" x14ac:dyDescent="0.25">
      <c r="T303" s="36"/>
    </row>
    <row r="304" spans="20:20" x14ac:dyDescent="0.25">
      <c r="T304" s="36"/>
    </row>
    <row r="305" spans="20:20" x14ac:dyDescent="0.25">
      <c r="T305" s="36"/>
    </row>
    <row r="306" spans="20:20" x14ac:dyDescent="0.25">
      <c r="T306" s="36"/>
    </row>
    <row r="307" spans="20:20" x14ac:dyDescent="0.25">
      <c r="T307" s="36"/>
    </row>
    <row r="308" spans="20:20" x14ac:dyDescent="0.25">
      <c r="T308" s="36"/>
    </row>
    <row r="309" spans="20:20" x14ac:dyDescent="0.25">
      <c r="T309" s="36"/>
    </row>
    <row r="310" spans="20:20" x14ac:dyDescent="0.25">
      <c r="T310" s="36"/>
    </row>
    <row r="311" spans="20:20" x14ac:dyDescent="0.25">
      <c r="T311" s="36"/>
    </row>
    <row r="312" spans="20:20" x14ac:dyDescent="0.25">
      <c r="T312" s="36"/>
    </row>
    <row r="313" spans="20:20" x14ac:dyDescent="0.25">
      <c r="T313" s="36"/>
    </row>
    <row r="314" spans="20:20" x14ac:dyDescent="0.25">
      <c r="T314" s="36"/>
    </row>
    <row r="315" spans="20:20" x14ac:dyDescent="0.25">
      <c r="T315" s="36"/>
    </row>
    <row r="316" spans="20:20" x14ac:dyDescent="0.25">
      <c r="T316" s="36"/>
    </row>
    <row r="317" spans="20:20" x14ac:dyDescent="0.25">
      <c r="T317" s="36"/>
    </row>
    <row r="318" spans="20:20" x14ac:dyDescent="0.25">
      <c r="T318" s="36"/>
    </row>
    <row r="319" spans="20:20" x14ac:dyDescent="0.25">
      <c r="T319" s="36"/>
    </row>
    <row r="320" spans="20:20" x14ac:dyDescent="0.25">
      <c r="T320" s="36"/>
    </row>
    <row r="321" spans="20:20" x14ac:dyDescent="0.25">
      <c r="T321" s="36"/>
    </row>
    <row r="322" spans="20:20" x14ac:dyDescent="0.25">
      <c r="T322" s="36"/>
    </row>
    <row r="323" spans="20:20" x14ac:dyDescent="0.25">
      <c r="T323" s="36"/>
    </row>
    <row r="324" spans="20:20" x14ac:dyDescent="0.25">
      <c r="T324" s="36"/>
    </row>
    <row r="325" spans="20:20" x14ac:dyDescent="0.25">
      <c r="T325" s="36"/>
    </row>
    <row r="326" spans="20:20" x14ac:dyDescent="0.25">
      <c r="T326" s="36"/>
    </row>
    <row r="327" spans="20:20" x14ac:dyDescent="0.25">
      <c r="T327" s="36"/>
    </row>
    <row r="328" spans="20:20" x14ac:dyDescent="0.25">
      <c r="T328" s="36"/>
    </row>
    <row r="329" spans="20:20" x14ac:dyDescent="0.25">
      <c r="T329" s="36"/>
    </row>
    <row r="330" spans="20:20" x14ac:dyDescent="0.25">
      <c r="T330" s="36"/>
    </row>
    <row r="331" spans="20:20" x14ac:dyDescent="0.25">
      <c r="T331" s="36"/>
    </row>
    <row r="332" spans="20:20" x14ac:dyDescent="0.25">
      <c r="T332" s="36"/>
    </row>
    <row r="333" spans="20:20" x14ac:dyDescent="0.25">
      <c r="T333" s="36"/>
    </row>
    <row r="334" spans="20:20" x14ac:dyDescent="0.25">
      <c r="T334" s="36"/>
    </row>
    <row r="335" spans="20:20" x14ac:dyDescent="0.25">
      <c r="T335" s="36"/>
    </row>
    <row r="336" spans="20:20" x14ac:dyDescent="0.25">
      <c r="T336" s="36"/>
    </row>
    <row r="337" spans="20:20" x14ac:dyDescent="0.25">
      <c r="T337" s="36"/>
    </row>
    <row r="338" spans="20:20" x14ac:dyDescent="0.25">
      <c r="T338" s="36"/>
    </row>
    <row r="339" spans="20:20" x14ac:dyDescent="0.25">
      <c r="T339" s="36"/>
    </row>
    <row r="340" spans="20:20" x14ac:dyDescent="0.25">
      <c r="T340" s="36"/>
    </row>
    <row r="341" spans="20:20" x14ac:dyDescent="0.25">
      <c r="T341" s="36"/>
    </row>
    <row r="342" spans="20:20" x14ac:dyDescent="0.25">
      <c r="T342" s="36"/>
    </row>
    <row r="343" spans="20:20" x14ac:dyDescent="0.25">
      <c r="T343" s="36"/>
    </row>
    <row r="344" spans="20:20" x14ac:dyDescent="0.25">
      <c r="T344" s="36"/>
    </row>
    <row r="345" spans="20:20" x14ac:dyDescent="0.25">
      <c r="T345" s="36"/>
    </row>
    <row r="346" spans="20:20" x14ac:dyDescent="0.25">
      <c r="T346" s="36"/>
    </row>
    <row r="347" spans="20:20" x14ac:dyDescent="0.25">
      <c r="T347" s="36"/>
    </row>
    <row r="348" spans="20:20" x14ac:dyDescent="0.25">
      <c r="T348" s="36"/>
    </row>
    <row r="349" spans="20:20" x14ac:dyDescent="0.25">
      <c r="T349" s="36"/>
    </row>
    <row r="350" spans="20:20" x14ac:dyDescent="0.25">
      <c r="T350" s="36"/>
    </row>
    <row r="351" spans="20:20" x14ac:dyDescent="0.25">
      <c r="T351" s="36"/>
    </row>
    <row r="352" spans="20:20" x14ac:dyDescent="0.25">
      <c r="T352" s="36"/>
    </row>
    <row r="353" spans="20:20" x14ac:dyDescent="0.25">
      <c r="T353" s="36"/>
    </row>
    <row r="354" spans="20:20" x14ac:dyDescent="0.25">
      <c r="T354" s="36"/>
    </row>
    <row r="355" spans="20:20" x14ac:dyDescent="0.25">
      <c r="T355" s="36"/>
    </row>
    <row r="356" spans="20:20" x14ac:dyDescent="0.25">
      <c r="T356" s="36"/>
    </row>
    <row r="357" spans="20:20" x14ac:dyDescent="0.25">
      <c r="T357" s="36"/>
    </row>
    <row r="358" spans="20:20" x14ac:dyDescent="0.25">
      <c r="T358" s="36"/>
    </row>
    <row r="359" spans="20:20" x14ac:dyDescent="0.25">
      <c r="T359" s="36"/>
    </row>
    <row r="360" spans="20:20" x14ac:dyDescent="0.25">
      <c r="T360" s="36"/>
    </row>
    <row r="361" spans="20:20" x14ac:dyDescent="0.25">
      <c r="T361" s="36"/>
    </row>
    <row r="362" spans="20:20" x14ac:dyDescent="0.25">
      <c r="T362" s="36"/>
    </row>
    <row r="363" spans="20:20" x14ac:dyDescent="0.25">
      <c r="T363" s="36"/>
    </row>
    <row r="364" spans="20:20" x14ac:dyDescent="0.25">
      <c r="T364" s="36"/>
    </row>
    <row r="365" spans="20:20" x14ac:dyDescent="0.25">
      <c r="T365" s="36"/>
    </row>
    <row r="366" spans="20:20" x14ac:dyDescent="0.25">
      <c r="T366" s="36"/>
    </row>
    <row r="367" spans="20:20" x14ac:dyDescent="0.25">
      <c r="T367" s="36"/>
    </row>
    <row r="368" spans="20:20" x14ac:dyDescent="0.25">
      <c r="T368" s="36"/>
    </row>
    <row r="369" spans="20:20" x14ac:dyDescent="0.25">
      <c r="T369" s="36"/>
    </row>
    <row r="370" spans="20:20" x14ac:dyDescent="0.25">
      <c r="T370" s="36"/>
    </row>
    <row r="371" spans="20:20" x14ac:dyDescent="0.25">
      <c r="T371" s="36"/>
    </row>
    <row r="372" spans="20:20" x14ac:dyDescent="0.25">
      <c r="T372" s="36"/>
    </row>
    <row r="373" spans="20:20" x14ac:dyDescent="0.25">
      <c r="T373" s="36"/>
    </row>
    <row r="374" spans="20:20" x14ac:dyDescent="0.25">
      <c r="T374" s="36"/>
    </row>
    <row r="375" spans="20:20" x14ac:dyDescent="0.25">
      <c r="T375" s="36"/>
    </row>
    <row r="376" spans="20:20" x14ac:dyDescent="0.25">
      <c r="T376" s="36"/>
    </row>
    <row r="377" spans="20:20" x14ac:dyDescent="0.25">
      <c r="T377" s="36"/>
    </row>
    <row r="378" spans="20:20" x14ac:dyDescent="0.25">
      <c r="T378" s="36"/>
    </row>
    <row r="379" spans="20:20" x14ac:dyDescent="0.25">
      <c r="T379" s="36"/>
    </row>
    <row r="380" spans="20:20" x14ac:dyDescent="0.25">
      <c r="T380" s="36"/>
    </row>
    <row r="381" spans="20:20" x14ac:dyDescent="0.25">
      <c r="T381" s="36"/>
    </row>
    <row r="382" spans="20:20" x14ac:dyDescent="0.25">
      <c r="T382" s="36"/>
    </row>
    <row r="383" spans="20:20" x14ac:dyDescent="0.25">
      <c r="T383" s="36"/>
    </row>
    <row r="384" spans="20:20" x14ac:dyDescent="0.25">
      <c r="T384" s="36"/>
    </row>
    <row r="385" spans="20:20" x14ac:dyDescent="0.25">
      <c r="T385" s="36"/>
    </row>
    <row r="386" spans="20:20" x14ac:dyDescent="0.25">
      <c r="T386" s="36"/>
    </row>
    <row r="387" spans="20:20" x14ac:dyDescent="0.25">
      <c r="T387" s="36"/>
    </row>
    <row r="388" spans="20:20" x14ac:dyDescent="0.25">
      <c r="T388" s="36"/>
    </row>
    <row r="389" spans="20:20" x14ac:dyDescent="0.25">
      <c r="T389" s="36"/>
    </row>
    <row r="390" spans="20:20" x14ac:dyDescent="0.25">
      <c r="T390" s="36"/>
    </row>
    <row r="391" spans="20:20" x14ac:dyDescent="0.25">
      <c r="T391" s="36"/>
    </row>
    <row r="392" spans="20:20" x14ac:dyDescent="0.25">
      <c r="T392" s="36"/>
    </row>
    <row r="393" spans="20:20" x14ac:dyDescent="0.25">
      <c r="T393" s="36"/>
    </row>
    <row r="394" spans="20:20" x14ac:dyDescent="0.25">
      <c r="T394" s="36"/>
    </row>
    <row r="395" spans="20:20" x14ac:dyDescent="0.25">
      <c r="T395" s="36"/>
    </row>
    <row r="396" spans="20:20" x14ac:dyDescent="0.25">
      <c r="T396" s="36"/>
    </row>
    <row r="397" spans="20:20" x14ac:dyDescent="0.25">
      <c r="T397" s="36"/>
    </row>
    <row r="398" spans="20:20" x14ac:dyDescent="0.25">
      <c r="T398" s="36"/>
    </row>
    <row r="399" spans="20:20" x14ac:dyDescent="0.25">
      <c r="T399" s="36"/>
    </row>
    <row r="400" spans="20:20" x14ac:dyDescent="0.25">
      <c r="T400" s="36"/>
    </row>
    <row r="401" spans="20:20" x14ac:dyDescent="0.25">
      <c r="T401" s="36"/>
    </row>
    <row r="402" spans="20:20" x14ac:dyDescent="0.25">
      <c r="T402" s="36"/>
    </row>
    <row r="403" spans="20:20" x14ac:dyDescent="0.25">
      <c r="T403" s="36"/>
    </row>
    <row r="404" spans="20:20" x14ac:dyDescent="0.25">
      <c r="T404" s="36"/>
    </row>
    <row r="405" spans="20:20" x14ac:dyDescent="0.25">
      <c r="T405" s="36"/>
    </row>
    <row r="406" spans="20:20" x14ac:dyDescent="0.25">
      <c r="T406" s="36"/>
    </row>
    <row r="407" spans="20:20" x14ac:dyDescent="0.25">
      <c r="T407" s="36"/>
    </row>
    <row r="408" spans="20:20" x14ac:dyDescent="0.25">
      <c r="T408" s="36"/>
    </row>
    <row r="409" spans="20:20" x14ac:dyDescent="0.25">
      <c r="T409" s="36"/>
    </row>
    <row r="410" spans="20:20" x14ac:dyDescent="0.25">
      <c r="T410" s="36"/>
    </row>
    <row r="411" spans="20:20" x14ac:dyDescent="0.25">
      <c r="T411" s="36"/>
    </row>
    <row r="412" spans="20:20" x14ac:dyDescent="0.25">
      <c r="T412" s="36"/>
    </row>
    <row r="413" spans="20:20" x14ac:dyDescent="0.25">
      <c r="T413" s="36"/>
    </row>
    <row r="414" spans="20:20" x14ac:dyDescent="0.25">
      <c r="T414" s="36"/>
    </row>
    <row r="415" spans="20:20" x14ac:dyDescent="0.25">
      <c r="T415" s="36"/>
    </row>
    <row r="416" spans="20:20" x14ac:dyDescent="0.25">
      <c r="T416" s="36"/>
    </row>
    <row r="417" spans="20:20" x14ac:dyDescent="0.25">
      <c r="T417" s="36"/>
    </row>
    <row r="418" spans="20:20" x14ac:dyDescent="0.25">
      <c r="T418" s="36"/>
    </row>
    <row r="419" spans="20:20" x14ac:dyDescent="0.25">
      <c r="T419" s="36"/>
    </row>
    <row r="420" spans="20:20" x14ac:dyDescent="0.25">
      <c r="T420" s="36"/>
    </row>
    <row r="421" spans="20:20" x14ac:dyDescent="0.25">
      <c r="T421" s="36"/>
    </row>
    <row r="422" spans="20:20" x14ac:dyDescent="0.25">
      <c r="T422" s="36"/>
    </row>
    <row r="423" spans="20:20" x14ac:dyDescent="0.25">
      <c r="T423" s="36"/>
    </row>
    <row r="424" spans="20:20" x14ac:dyDescent="0.25">
      <c r="T424" s="36"/>
    </row>
    <row r="425" spans="20:20" x14ac:dyDescent="0.25">
      <c r="T425" s="36"/>
    </row>
    <row r="426" spans="20:20" x14ac:dyDescent="0.25">
      <c r="T426" s="36"/>
    </row>
    <row r="427" spans="20:20" x14ac:dyDescent="0.25">
      <c r="T427" s="36"/>
    </row>
    <row r="428" spans="20:20" x14ac:dyDescent="0.25">
      <c r="T428" s="36"/>
    </row>
    <row r="429" spans="20:20" x14ac:dyDescent="0.25">
      <c r="T429" s="36"/>
    </row>
    <row r="430" spans="20:20" x14ac:dyDescent="0.25">
      <c r="T430" s="36"/>
    </row>
    <row r="431" spans="20:20" x14ac:dyDescent="0.25">
      <c r="T431" s="36"/>
    </row>
    <row r="432" spans="20:20" x14ac:dyDescent="0.25">
      <c r="T432" s="36"/>
    </row>
    <row r="433" spans="20:20" x14ac:dyDescent="0.25">
      <c r="T433" s="36"/>
    </row>
    <row r="434" spans="20:20" x14ac:dyDescent="0.25">
      <c r="T434" s="36"/>
    </row>
    <row r="435" spans="20:20" x14ac:dyDescent="0.25">
      <c r="T435" s="36"/>
    </row>
    <row r="436" spans="20:20" x14ac:dyDescent="0.25">
      <c r="T436" s="36"/>
    </row>
    <row r="437" spans="20:20" x14ac:dyDescent="0.25">
      <c r="T437" s="36"/>
    </row>
    <row r="438" spans="20:20" x14ac:dyDescent="0.25">
      <c r="T438" s="36"/>
    </row>
    <row r="439" spans="20:20" x14ac:dyDescent="0.25">
      <c r="T439" s="36"/>
    </row>
    <row r="440" spans="20:20" x14ac:dyDescent="0.25">
      <c r="T440" s="36"/>
    </row>
    <row r="441" spans="20:20" x14ac:dyDescent="0.25">
      <c r="T441" s="36"/>
    </row>
    <row r="442" spans="20:20" x14ac:dyDescent="0.25">
      <c r="T442" s="36"/>
    </row>
    <row r="443" spans="20:20" x14ac:dyDescent="0.25">
      <c r="T443" s="36"/>
    </row>
    <row r="444" spans="20:20" x14ac:dyDescent="0.25">
      <c r="T444" s="36"/>
    </row>
    <row r="445" spans="20:20" x14ac:dyDescent="0.25">
      <c r="T445" s="36"/>
    </row>
    <row r="446" spans="20:20" x14ac:dyDescent="0.25">
      <c r="T446" s="36"/>
    </row>
    <row r="447" spans="20:20" x14ac:dyDescent="0.25">
      <c r="T447" s="36"/>
    </row>
    <row r="448" spans="20:20" x14ac:dyDescent="0.25">
      <c r="T448" s="36"/>
    </row>
    <row r="449" spans="20:20" x14ac:dyDescent="0.25">
      <c r="T449" s="36"/>
    </row>
    <row r="450" spans="20:20" x14ac:dyDescent="0.25">
      <c r="T450" s="36"/>
    </row>
    <row r="451" spans="20:20" x14ac:dyDescent="0.25">
      <c r="T451" s="36"/>
    </row>
    <row r="452" spans="20:20" x14ac:dyDescent="0.25">
      <c r="T452" s="36"/>
    </row>
    <row r="453" spans="20:20" x14ac:dyDescent="0.25">
      <c r="T453" s="36"/>
    </row>
    <row r="454" spans="20:20" x14ac:dyDescent="0.25">
      <c r="T454" s="36"/>
    </row>
    <row r="455" spans="20:20" x14ac:dyDescent="0.25">
      <c r="T455" s="36"/>
    </row>
    <row r="456" spans="20:20" x14ac:dyDescent="0.25">
      <c r="T456" s="36"/>
    </row>
    <row r="457" spans="20:20" x14ac:dyDescent="0.25">
      <c r="T457" s="36"/>
    </row>
    <row r="458" spans="20:20" x14ac:dyDescent="0.25">
      <c r="T458" s="36"/>
    </row>
    <row r="459" spans="20:20" x14ac:dyDescent="0.25">
      <c r="T459" s="36"/>
    </row>
    <row r="460" spans="20:20" x14ac:dyDescent="0.25">
      <c r="T460" s="36"/>
    </row>
    <row r="461" spans="20:20" x14ac:dyDescent="0.25">
      <c r="T461" s="36"/>
    </row>
    <row r="462" spans="20:20" x14ac:dyDescent="0.25">
      <c r="T462" s="36"/>
    </row>
    <row r="463" spans="20:20" x14ac:dyDescent="0.25">
      <c r="T463" s="36"/>
    </row>
    <row r="464" spans="20:20" x14ac:dyDescent="0.25">
      <c r="T464" s="36"/>
    </row>
    <row r="465" spans="20:20" x14ac:dyDescent="0.25">
      <c r="T465" s="36"/>
    </row>
    <row r="466" spans="20:20" x14ac:dyDescent="0.25">
      <c r="T466" s="36"/>
    </row>
    <row r="467" spans="20:20" x14ac:dyDescent="0.25">
      <c r="T467" s="36"/>
    </row>
    <row r="468" spans="20:20" x14ac:dyDescent="0.25">
      <c r="T468" s="36"/>
    </row>
    <row r="469" spans="20:20" x14ac:dyDescent="0.25">
      <c r="T469" s="36"/>
    </row>
    <row r="470" spans="20:20" x14ac:dyDescent="0.25">
      <c r="T470" s="36"/>
    </row>
    <row r="471" spans="20:20" x14ac:dyDescent="0.25">
      <c r="T471" s="36"/>
    </row>
    <row r="472" spans="20:20" x14ac:dyDescent="0.25">
      <c r="T472" s="36"/>
    </row>
    <row r="473" spans="20:20" x14ac:dyDescent="0.25">
      <c r="T473" s="36"/>
    </row>
    <row r="474" spans="20:20" x14ac:dyDescent="0.25">
      <c r="T474" s="36"/>
    </row>
    <row r="475" spans="20:20" x14ac:dyDescent="0.25">
      <c r="T475" s="36"/>
    </row>
    <row r="476" spans="20:20" x14ac:dyDescent="0.25">
      <c r="T476" s="36"/>
    </row>
    <row r="477" spans="20:20" x14ac:dyDescent="0.25">
      <c r="T477" s="36"/>
    </row>
    <row r="478" spans="20:20" x14ac:dyDescent="0.25">
      <c r="T478" s="36"/>
    </row>
    <row r="479" spans="20:20" x14ac:dyDescent="0.25">
      <c r="T479" s="36"/>
    </row>
    <row r="480" spans="20:20" x14ac:dyDescent="0.25">
      <c r="T480" s="36"/>
    </row>
    <row r="481" spans="20:20" x14ac:dyDescent="0.25">
      <c r="T481" s="36"/>
    </row>
    <row r="482" spans="20:20" x14ac:dyDescent="0.25">
      <c r="T482" s="36"/>
    </row>
    <row r="483" spans="20:20" x14ac:dyDescent="0.25">
      <c r="T483" s="36"/>
    </row>
    <row r="484" spans="20:20" x14ac:dyDescent="0.25">
      <c r="T484" s="36"/>
    </row>
    <row r="485" spans="20:20" x14ac:dyDescent="0.25">
      <c r="T485" s="36"/>
    </row>
    <row r="486" spans="20:20" x14ac:dyDescent="0.25">
      <c r="T486" s="36"/>
    </row>
    <row r="487" spans="20:20" x14ac:dyDescent="0.25">
      <c r="T487" s="36"/>
    </row>
    <row r="488" spans="20:20" x14ac:dyDescent="0.25">
      <c r="T488" s="36"/>
    </row>
    <row r="489" spans="20:20" x14ac:dyDescent="0.25">
      <c r="T489" s="36"/>
    </row>
    <row r="490" spans="20:20" x14ac:dyDescent="0.25">
      <c r="T490" s="36"/>
    </row>
    <row r="491" spans="20:20" x14ac:dyDescent="0.25">
      <c r="T491" s="36"/>
    </row>
    <row r="492" spans="20:20" x14ac:dyDescent="0.25">
      <c r="T492" s="36"/>
    </row>
    <row r="493" spans="20:20" x14ac:dyDescent="0.25">
      <c r="T493" s="36"/>
    </row>
    <row r="494" spans="20:20" x14ac:dyDescent="0.25">
      <c r="T494" s="36"/>
    </row>
    <row r="495" spans="20:20" x14ac:dyDescent="0.25">
      <c r="T495" s="36"/>
    </row>
    <row r="496" spans="20:20" x14ac:dyDescent="0.25">
      <c r="T496" s="36"/>
    </row>
    <row r="497" spans="20:20" x14ac:dyDescent="0.25">
      <c r="T497" s="36"/>
    </row>
    <row r="498" spans="20:20" x14ac:dyDescent="0.25">
      <c r="T498" s="36"/>
    </row>
    <row r="499" spans="20:20" x14ac:dyDescent="0.25">
      <c r="T499" s="36"/>
    </row>
    <row r="500" spans="20:20" x14ac:dyDescent="0.25">
      <c r="T500" s="36"/>
    </row>
    <row r="501" spans="20:20" x14ac:dyDescent="0.25">
      <c r="T501" s="36"/>
    </row>
    <row r="502" spans="20:20" x14ac:dyDescent="0.25">
      <c r="T502" s="36"/>
    </row>
    <row r="503" spans="20:20" x14ac:dyDescent="0.25">
      <c r="T503" s="36"/>
    </row>
    <row r="504" spans="20:20" x14ac:dyDescent="0.25">
      <c r="T504" s="36"/>
    </row>
    <row r="505" spans="20:20" x14ac:dyDescent="0.25">
      <c r="T505" s="36"/>
    </row>
    <row r="506" spans="20:20" x14ac:dyDescent="0.25">
      <c r="T506" s="36"/>
    </row>
    <row r="507" spans="20:20" x14ac:dyDescent="0.25">
      <c r="T507" s="36"/>
    </row>
    <row r="508" spans="20:20" x14ac:dyDescent="0.25">
      <c r="T508" s="36"/>
    </row>
    <row r="509" spans="20:20" x14ac:dyDescent="0.25">
      <c r="T509" s="36"/>
    </row>
    <row r="510" spans="20:20" x14ac:dyDescent="0.25">
      <c r="T510" s="36"/>
    </row>
    <row r="511" spans="20:20" x14ac:dyDescent="0.25">
      <c r="T511" s="36"/>
    </row>
    <row r="512" spans="20:20" x14ac:dyDescent="0.25">
      <c r="T512" s="36"/>
    </row>
    <row r="513" spans="20:20" x14ac:dyDescent="0.25">
      <c r="T513" s="36"/>
    </row>
    <row r="514" spans="20:20" x14ac:dyDescent="0.25">
      <c r="T514" s="36"/>
    </row>
    <row r="515" spans="20:20" x14ac:dyDescent="0.25">
      <c r="T515" s="36"/>
    </row>
    <row r="516" spans="20:20" x14ac:dyDescent="0.25">
      <c r="T516" s="36"/>
    </row>
    <row r="517" spans="20:20" x14ac:dyDescent="0.25">
      <c r="T517" s="36"/>
    </row>
    <row r="518" spans="20:20" x14ac:dyDescent="0.25">
      <c r="T518" s="36"/>
    </row>
    <row r="519" spans="20:20" x14ac:dyDescent="0.25">
      <c r="T519" s="36"/>
    </row>
    <row r="520" spans="20:20" x14ac:dyDescent="0.25">
      <c r="T520" s="36"/>
    </row>
    <row r="521" spans="20:20" x14ac:dyDescent="0.25">
      <c r="T521" s="36"/>
    </row>
    <row r="522" spans="20:20" x14ac:dyDescent="0.25">
      <c r="T522" s="36"/>
    </row>
    <row r="523" spans="20:20" x14ac:dyDescent="0.25">
      <c r="T523" s="36"/>
    </row>
    <row r="524" spans="20:20" x14ac:dyDescent="0.25">
      <c r="T524" s="36"/>
    </row>
    <row r="525" spans="20:20" x14ac:dyDescent="0.25">
      <c r="T525" s="36"/>
    </row>
    <row r="526" spans="20:20" x14ac:dyDescent="0.25">
      <c r="T526" s="36"/>
    </row>
    <row r="527" spans="20:20" x14ac:dyDescent="0.25">
      <c r="T527" s="36"/>
    </row>
    <row r="528" spans="20:20" x14ac:dyDescent="0.25">
      <c r="T528" s="36"/>
    </row>
    <row r="529" spans="20:20" x14ac:dyDescent="0.25">
      <c r="T529" s="36"/>
    </row>
    <row r="530" spans="20:20" x14ac:dyDescent="0.25">
      <c r="T530" s="36"/>
    </row>
    <row r="531" spans="20:20" x14ac:dyDescent="0.25">
      <c r="T531" s="36"/>
    </row>
    <row r="532" spans="20:20" x14ac:dyDescent="0.25">
      <c r="T532" s="36"/>
    </row>
    <row r="533" spans="20:20" x14ac:dyDescent="0.25">
      <c r="T533" s="36"/>
    </row>
    <row r="534" spans="20:20" x14ac:dyDescent="0.25">
      <c r="T534" s="36"/>
    </row>
    <row r="535" spans="20:20" x14ac:dyDescent="0.25">
      <c r="T535" s="36"/>
    </row>
    <row r="536" spans="20:20" x14ac:dyDescent="0.25">
      <c r="T536" s="36"/>
    </row>
    <row r="537" spans="20:20" x14ac:dyDescent="0.25">
      <c r="T537" s="36"/>
    </row>
    <row r="538" spans="20:20" x14ac:dyDescent="0.25">
      <c r="T538" s="36"/>
    </row>
    <row r="539" spans="20:20" x14ac:dyDescent="0.25">
      <c r="T539" s="36"/>
    </row>
    <row r="540" spans="20:20" x14ac:dyDescent="0.25">
      <c r="T540" s="36"/>
    </row>
    <row r="541" spans="20:20" x14ac:dyDescent="0.25">
      <c r="T541" s="36"/>
    </row>
    <row r="542" spans="20:20" x14ac:dyDescent="0.25">
      <c r="T542" s="36"/>
    </row>
    <row r="543" spans="20:20" x14ac:dyDescent="0.25">
      <c r="T543" s="36"/>
    </row>
    <row r="544" spans="20:20" x14ac:dyDescent="0.25">
      <c r="T544" s="36"/>
    </row>
    <row r="545" spans="20:20" x14ac:dyDescent="0.25">
      <c r="T545" s="36"/>
    </row>
    <row r="546" spans="20:20" x14ac:dyDescent="0.25">
      <c r="T546" s="36"/>
    </row>
    <row r="547" spans="20:20" x14ac:dyDescent="0.25">
      <c r="T547" s="36"/>
    </row>
    <row r="548" spans="20:20" x14ac:dyDescent="0.25">
      <c r="T548" s="36"/>
    </row>
    <row r="549" spans="20:20" x14ac:dyDescent="0.25">
      <c r="T549" s="36"/>
    </row>
    <row r="550" spans="20:20" x14ac:dyDescent="0.25">
      <c r="T550" s="36"/>
    </row>
    <row r="551" spans="20:20" x14ac:dyDescent="0.25">
      <c r="T551" s="36"/>
    </row>
    <row r="552" spans="20:20" x14ac:dyDescent="0.25">
      <c r="T552" s="36"/>
    </row>
    <row r="553" spans="20:20" x14ac:dyDescent="0.25">
      <c r="T553" s="36"/>
    </row>
    <row r="554" spans="20:20" x14ac:dyDescent="0.25">
      <c r="T554" s="36"/>
    </row>
    <row r="555" spans="20:20" x14ac:dyDescent="0.25">
      <c r="T555" s="36"/>
    </row>
    <row r="556" spans="20:20" x14ac:dyDescent="0.25">
      <c r="T556" s="36"/>
    </row>
    <row r="557" spans="20:20" x14ac:dyDescent="0.25">
      <c r="T557" s="36"/>
    </row>
    <row r="558" spans="20:20" x14ac:dyDescent="0.25">
      <c r="T558" s="36"/>
    </row>
    <row r="559" spans="20:20" x14ac:dyDescent="0.25">
      <c r="T559" s="36"/>
    </row>
    <row r="560" spans="20:20" x14ac:dyDescent="0.25">
      <c r="T560" s="36"/>
    </row>
    <row r="561" spans="20:20" x14ac:dyDescent="0.25">
      <c r="T561" s="36"/>
    </row>
    <row r="562" spans="20:20" x14ac:dyDescent="0.25">
      <c r="T562" s="36"/>
    </row>
    <row r="563" spans="20:20" x14ac:dyDescent="0.25">
      <c r="T563" s="36"/>
    </row>
    <row r="564" spans="20:20" x14ac:dyDescent="0.25">
      <c r="T564" s="36"/>
    </row>
    <row r="565" spans="20:20" x14ac:dyDescent="0.25">
      <c r="T565" s="36"/>
    </row>
    <row r="566" spans="20:20" x14ac:dyDescent="0.25">
      <c r="T566" s="36"/>
    </row>
    <row r="567" spans="20:20" x14ac:dyDescent="0.25">
      <c r="T567" s="36"/>
    </row>
    <row r="568" spans="20:20" x14ac:dyDescent="0.25">
      <c r="T568" s="36"/>
    </row>
    <row r="569" spans="20:20" x14ac:dyDescent="0.25">
      <c r="T569" s="36"/>
    </row>
    <row r="570" spans="20:20" x14ac:dyDescent="0.25">
      <c r="T570" s="36"/>
    </row>
    <row r="571" spans="20:20" x14ac:dyDescent="0.25">
      <c r="T571" s="36"/>
    </row>
    <row r="572" spans="20:20" x14ac:dyDescent="0.25">
      <c r="T572" s="36"/>
    </row>
    <row r="573" spans="20:20" x14ac:dyDescent="0.25">
      <c r="T573" s="36"/>
    </row>
    <row r="574" spans="20:20" x14ac:dyDescent="0.25">
      <c r="T574" s="36"/>
    </row>
    <row r="575" spans="20:20" x14ac:dyDescent="0.25">
      <c r="T575" s="36"/>
    </row>
    <row r="576" spans="20:20" x14ac:dyDescent="0.25">
      <c r="T576" s="36"/>
    </row>
    <row r="577" spans="20:20" x14ac:dyDescent="0.25">
      <c r="T577" s="36"/>
    </row>
    <row r="578" spans="20:20" x14ac:dyDescent="0.25">
      <c r="T578" s="36"/>
    </row>
    <row r="579" spans="20:20" x14ac:dyDescent="0.25">
      <c r="T579" s="36"/>
    </row>
    <row r="580" spans="20:20" x14ac:dyDescent="0.25">
      <c r="T580" s="36"/>
    </row>
    <row r="581" spans="20:20" x14ac:dyDescent="0.25">
      <c r="T581" s="36"/>
    </row>
    <row r="582" spans="20:20" x14ac:dyDescent="0.25">
      <c r="T582" s="36"/>
    </row>
    <row r="583" spans="20:20" x14ac:dyDescent="0.25">
      <c r="T583" s="36"/>
    </row>
    <row r="584" spans="20:20" x14ac:dyDescent="0.25">
      <c r="T584" s="36"/>
    </row>
    <row r="585" spans="20:20" x14ac:dyDescent="0.25">
      <c r="T585" s="36"/>
    </row>
    <row r="586" spans="20:20" x14ac:dyDescent="0.25">
      <c r="T586" s="36"/>
    </row>
    <row r="587" spans="20:20" x14ac:dyDescent="0.25">
      <c r="T587" s="36"/>
    </row>
    <row r="588" spans="20:20" x14ac:dyDescent="0.25">
      <c r="T588" s="36"/>
    </row>
    <row r="589" spans="20:20" x14ac:dyDescent="0.25">
      <c r="T589" s="36"/>
    </row>
    <row r="590" spans="20:20" x14ac:dyDescent="0.25">
      <c r="T590" s="36"/>
    </row>
    <row r="591" spans="20:20" x14ac:dyDescent="0.25">
      <c r="T591" s="36"/>
    </row>
    <row r="592" spans="20:20" x14ac:dyDescent="0.25">
      <c r="T592" s="36"/>
    </row>
    <row r="593" spans="20:20" x14ac:dyDescent="0.25">
      <c r="T593" s="36"/>
    </row>
    <row r="594" spans="20:20" x14ac:dyDescent="0.25">
      <c r="T594" s="36"/>
    </row>
    <row r="595" spans="20:20" x14ac:dyDescent="0.25">
      <c r="T595" s="36"/>
    </row>
    <row r="596" spans="20:20" x14ac:dyDescent="0.25">
      <c r="T596" s="36"/>
    </row>
    <row r="597" spans="20:20" x14ac:dyDescent="0.25">
      <c r="T597" s="36"/>
    </row>
    <row r="598" spans="20:20" x14ac:dyDescent="0.25">
      <c r="T598" s="36"/>
    </row>
    <row r="599" spans="20:20" x14ac:dyDescent="0.25">
      <c r="T599" s="36"/>
    </row>
    <row r="600" spans="20:20" x14ac:dyDescent="0.25">
      <c r="T600" s="36"/>
    </row>
    <row r="601" spans="20:20" x14ac:dyDescent="0.25">
      <c r="T601" s="36"/>
    </row>
    <row r="602" spans="20:20" x14ac:dyDescent="0.25">
      <c r="T602" s="36"/>
    </row>
    <row r="603" spans="20:20" x14ac:dyDescent="0.25">
      <c r="T603" s="36"/>
    </row>
    <row r="604" spans="20:20" x14ac:dyDescent="0.25">
      <c r="T604" s="36"/>
    </row>
    <row r="605" spans="20:20" x14ac:dyDescent="0.25">
      <c r="T605" s="36"/>
    </row>
    <row r="606" spans="20:20" x14ac:dyDescent="0.25">
      <c r="T606" s="36"/>
    </row>
    <row r="607" spans="20:20" x14ac:dyDescent="0.25">
      <c r="T607" s="36"/>
    </row>
    <row r="608" spans="20:20" x14ac:dyDescent="0.25">
      <c r="T608" s="36"/>
    </row>
    <row r="609" spans="20:20" x14ac:dyDescent="0.25">
      <c r="T609" s="36"/>
    </row>
    <row r="610" spans="20:20" x14ac:dyDescent="0.25">
      <c r="T610" s="36"/>
    </row>
    <row r="611" spans="20:20" x14ac:dyDescent="0.25">
      <c r="T611" s="36"/>
    </row>
    <row r="612" spans="20:20" x14ac:dyDescent="0.25">
      <c r="T612" s="36"/>
    </row>
    <row r="613" spans="20:20" x14ac:dyDescent="0.25">
      <c r="T613" s="36"/>
    </row>
    <row r="614" spans="20:20" x14ac:dyDescent="0.25">
      <c r="T614" s="36"/>
    </row>
    <row r="615" spans="20:20" x14ac:dyDescent="0.25">
      <c r="T615" s="36"/>
    </row>
    <row r="616" spans="20:20" x14ac:dyDescent="0.25">
      <c r="T616" s="36"/>
    </row>
    <row r="617" spans="20:20" x14ac:dyDescent="0.25">
      <c r="T617" s="36"/>
    </row>
    <row r="618" spans="20:20" x14ac:dyDescent="0.25">
      <c r="T618" s="36"/>
    </row>
    <row r="619" spans="20:20" x14ac:dyDescent="0.25">
      <c r="T619" s="36"/>
    </row>
    <row r="620" spans="20:20" x14ac:dyDescent="0.25">
      <c r="T620" s="36"/>
    </row>
    <row r="621" spans="20:20" x14ac:dyDescent="0.25">
      <c r="T621" s="36"/>
    </row>
    <row r="622" spans="20:20" x14ac:dyDescent="0.25">
      <c r="T622" s="36"/>
    </row>
    <row r="623" spans="20:20" x14ac:dyDescent="0.25">
      <c r="T623" s="36"/>
    </row>
    <row r="624" spans="20:20" x14ac:dyDescent="0.25">
      <c r="T624" s="36"/>
    </row>
    <row r="625" spans="20:20" x14ac:dyDescent="0.25">
      <c r="T625" s="36"/>
    </row>
    <row r="626" spans="20:20" x14ac:dyDescent="0.25">
      <c r="T626" s="36"/>
    </row>
    <row r="627" spans="20:20" x14ac:dyDescent="0.25">
      <c r="T627" s="36"/>
    </row>
    <row r="628" spans="20:20" x14ac:dyDescent="0.25">
      <c r="T628" s="36"/>
    </row>
    <row r="629" spans="20:20" x14ac:dyDescent="0.25">
      <c r="T629" s="36"/>
    </row>
    <row r="630" spans="20:20" x14ac:dyDescent="0.25">
      <c r="T630" s="36"/>
    </row>
    <row r="631" spans="20:20" x14ac:dyDescent="0.25">
      <c r="T631" s="36"/>
    </row>
    <row r="632" spans="20:20" x14ac:dyDescent="0.25">
      <c r="T632" s="36"/>
    </row>
    <row r="633" spans="20:20" x14ac:dyDescent="0.25">
      <c r="T633" s="36"/>
    </row>
    <row r="634" spans="20:20" x14ac:dyDescent="0.25">
      <c r="T634" s="36"/>
    </row>
    <row r="635" spans="20:20" x14ac:dyDescent="0.25">
      <c r="T635" s="36"/>
    </row>
    <row r="636" spans="20:20" x14ac:dyDescent="0.25">
      <c r="T636" s="36"/>
    </row>
    <row r="637" spans="20:20" x14ac:dyDescent="0.25">
      <c r="T637" s="36"/>
    </row>
    <row r="638" spans="20:20" x14ac:dyDescent="0.25">
      <c r="T638" s="36"/>
    </row>
    <row r="639" spans="20:20" x14ac:dyDescent="0.25">
      <c r="T639" s="36"/>
    </row>
    <row r="640" spans="20:20" x14ac:dyDescent="0.25">
      <c r="T640" s="36"/>
    </row>
    <row r="641" spans="20:20" x14ac:dyDescent="0.25">
      <c r="T641" s="36"/>
    </row>
    <row r="642" spans="20:20" x14ac:dyDescent="0.25">
      <c r="T642" s="36"/>
    </row>
    <row r="643" spans="20:20" x14ac:dyDescent="0.25">
      <c r="T643" s="36"/>
    </row>
    <row r="644" spans="20:20" x14ac:dyDescent="0.25">
      <c r="T644" s="36"/>
    </row>
    <row r="645" spans="20:20" x14ac:dyDescent="0.25">
      <c r="T645" s="36"/>
    </row>
    <row r="646" spans="20:20" x14ac:dyDescent="0.25">
      <c r="T646" s="36"/>
    </row>
    <row r="647" spans="20:20" x14ac:dyDescent="0.25">
      <c r="T647" s="36"/>
    </row>
    <row r="648" spans="20:20" x14ac:dyDescent="0.25">
      <c r="T648" s="36"/>
    </row>
    <row r="649" spans="20:20" x14ac:dyDescent="0.25">
      <c r="T649" s="36"/>
    </row>
    <row r="650" spans="20:20" x14ac:dyDescent="0.25">
      <c r="T650" s="36"/>
    </row>
    <row r="651" spans="20:20" x14ac:dyDescent="0.25">
      <c r="T651" s="36"/>
    </row>
    <row r="652" spans="20:20" x14ac:dyDescent="0.25">
      <c r="T652" s="36"/>
    </row>
    <row r="653" spans="20:20" x14ac:dyDescent="0.25">
      <c r="T653" s="36"/>
    </row>
    <row r="654" spans="20:20" x14ac:dyDescent="0.25">
      <c r="T654" s="36"/>
    </row>
    <row r="655" spans="20:20" x14ac:dyDescent="0.25">
      <c r="T655" s="36"/>
    </row>
    <row r="656" spans="20:20" x14ac:dyDescent="0.25">
      <c r="T656" s="36"/>
    </row>
    <row r="657" spans="20:20" x14ac:dyDescent="0.25">
      <c r="T657" s="36"/>
    </row>
    <row r="658" spans="20:20" x14ac:dyDescent="0.25">
      <c r="T658" s="36"/>
    </row>
    <row r="659" spans="20:20" x14ac:dyDescent="0.25">
      <c r="T659" s="36"/>
    </row>
    <row r="660" spans="20:20" x14ac:dyDescent="0.25">
      <c r="T660" s="36"/>
    </row>
    <row r="661" spans="20:20" x14ac:dyDescent="0.25">
      <c r="T661" s="36"/>
    </row>
    <row r="662" spans="20:20" x14ac:dyDescent="0.25">
      <c r="T662" s="36"/>
    </row>
    <row r="663" spans="20:20" x14ac:dyDescent="0.25">
      <c r="T663" s="36"/>
    </row>
    <row r="664" spans="20:20" x14ac:dyDescent="0.25">
      <c r="T664" s="36"/>
    </row>
    <row r="665" spans="20:20" x14ac:dyDescent="0.25">
      <c r="T665" s="36"/>
    </row>
    <row r="666" spans="20:20" x14ac:dyDescent="0.25">
      <c r="T666" s="36"/>
    </row>
    <row r="667" spans="20:20" x14ac:dyDescent="0.25">
      <c r="T667" s="36"/>
    </row>
    <row r="668" spans="20:20" x14ac:dyDescent="0.25">
      <c r="T668" s="36"/>
    </row>
    <row r="669" spans="20:20" x14ac:dyDescent="0.25">
      <c r="T669" s="36"/>
    </row>
    <row r="670" spans="20:20" x14ac:dyDescent="0.25">
      <c r="T670" s="36"/>
    </row>
    <row r="671" spans="20:20" x14ac:dyDescent="0.25">
      <c r="T671" s="36"/>
    </row>
    <row r="672" spans="20:20" x14ac:dyDescent="0.25">
      <c r="T672" s="36"/>
    </row>
    <row r="673" spans="20:20" x14ac:dyDescent="0.25">
      <c r="T673" s="36"/>
    </row>
    <row r="674" spans="20:20" x14ac:dyDescent="0.25">
      <c r="T674" s="36"/>
    </row>
    <row r="675" spans="20:20" x14ac:dyDescent="0.25">
      <c r="T675" s="36"/>
    </row>
    <row r="676" spans="20:20" x14ac:dyDescent="0.25">
      <c r="T676" s="36"/>
    </row>
    <row r="677" spans="20:20" x14ac:dyDescent="0.25">
      <c r="T677" s="36"/>
    </row>
    <row r="678" spans="20:20" x14ac:dyDescent="0.25">
      <c r="T678" s="36"/>
    </row>
    <row r="679" spans="20:20" x14ac:dyDescent="0.25">
      <c r="T679" s="36"/>
    </row>
    <row r="680" spans="20:20" x14ac:dyDescent="0.25">
      <c r="T680" s="36"/>
    </row>
    <row r="681" spans="20:20" x14ac:dyDescent="0.25">
      <c r="T681" s="36"/>
    </row>
    <row r="682" spans="20:20" x14ac:dyDescent="0.25">
      <c r="T682" s="36"/>
    </row>
    <row r="683" spans="20:20" x14ac:dyDescent="0.25">
      <c r="T683" s="36"/>
    </row>
    <row r="684" spans="20:20" x14ac:dyDescent="0.25">
      <c r="T684" s="36"/>
    </row>
    <row r="685" spans="20:20" x14ac:dyDescent="0.25">
      <c r="T685" s="36"/>
    </row>
    <row r="686" spans="20:20" x14ac:dyDescent="0.25">
      <c r="T686" s="36"/>
    </row>
    <row r="687" spans="20:20" x14ac:dyDescent="0.25">
      <c r="T687" s="36"/>
    </row>
    <row r="688" spans="20:20" x14ac:dyDescent="0.25">
      <c r="T688" s="36"/>
    </row>
    <row r="689" spans="20:20" x14ac:dyDescent="0.25">
      <c r="T689" s="36"/>
    </row>
    <row r="690" spans="20:20" x14ac:dyDescent="0.25">
      <c r="T690" s="36"/>
    </row>
    <row r="691" spans="20:20" x14ac:dyDescent="0.25">
      <c r="T691" s="36"/>
    </row>
    <row r="692" spans="20:20" x14ac:dyDescent="0.25">
      <c r="T692" s="36"/>
    </row>
    <row r="693" spans="20:20" x14ac:dyDescent="0.25">
      <c r="T693" s="36"/>
    </row>
    <row r="694" spans="20:20" x14ac:dyDescent="0.25">
      <c r="T694" s="36"/>
    </row>
    <row r="695" spans="20:20" x14ac:dyDescent="0.25">
      <c r="T695" s="36"/>
    </row>
    <row r="696" spans="20:20" x14ac:dyDescent="0.25">
      <c r="T696" s="36"/>
    </row>
    <row r="697" spans="20:20" x14ac:dyDescent="0.25">
      <c r="T697" s="36"/>
    </row>
    <row r="698" spans="20:20" x14ac:dyDescent="0.25">
      <c r="T698" s="36"/>
    </row>
    <row r="699" spans="20:20" x14ac:dyDescent="0.25">
      <c r="T699" s="36"/>
    </row>
    <row r="700" spans="20:20" x14ac:dyDescent="0.25">
      <c r="T700" s="36"/>
    </row>
    <row r="701" spans="20:20" x14ac:dyDescent="0.25">
      <c r="T701" s="36"/>
    </row>
    <row r="702" spans="20:20" x14ac:dyDescent="0.25">
      <c r="T702" s="36"/>
    </row>
    <row r="703" spans="20:20" x14ac:dyDescent="0.25">
      <c r="T703" s="36"/>
    </row>
    <row r="704" spans="20:20" x14ac:dyDescent="0.25">
      <c r="T704" s="36"/>
    </row>
    <row r="705" spans="20:20" x14ac:dyDescent="0.25">
      <c r="T705" s="36"/>
    </row>
    <row r="706" spans="20:20" x14ac:dyDescent="0.25">
      <c r="T706" s="36"/>
    </row>
    <row r="707" spans="20:20" x14ac:dyDescent="0.25">
      <c r="T707" s="36"/>
    </row>
    <row r="708" spans="20:20" x14ac:dyDescent="0.25">
      <c r="T708" s="36"/>
    </row>
    <row r="709" spans="20:20" x14ac:dyDescent="0.25">
      <c r="T709" s="36"/>
    </row>
    <row r="710" spans="20:20" x14ac:dyDescent="0.25">
      <c r="T710" s="36"/>
    </row>
    <row r="711" spans="20:20" x14ac:dyDescent="0.25">
      <c r="T711" s="36"/>
    </row>
    <row r="712" spans="20:20" x14ac:dyDescent="0.25">
      <c r="T712" s="36"/>
    </row>
    <row r="713" spans="20:20" x14ac:dyDescent="0.25">
      <c r="T713" s="36"/>
    </row>
    <row r="714" spans="20:20" x14ac:dyDescent="0.25">
      <c r="T714" s="36"/>
    </row>
    <row r="715" spans="20:20" x14ac:dyDescent="0.25">
      <c r="T715" s="36"/>
    </row>
    <row r="716" spans="20:20" x14ac:dyDescent="0.25">
      <c r="T716" s="36"/>
    </row>
    <row r="717" spans="20:20" x14ac:dyDescent="0.25">
      <c r="T717" s="36"/>
    </row>
    <row r="718" spans="20:20" x14ac:dyDescent="0.25">
      <c r="T718" s="36"/>
    </row>
    <row r="719" spans="20:20" x14ac:dyDescent="0.25">
      <c r="T719" s="36"/>
    </row>
    <row r="720" spans="20:20" x14ac:dyDescent="0.25">
      <c r="T720" s="36"/>
    </row>
    <row r="721" spans="20:20" x14ac:dyDescent="0.25">
      <c r="T721" s="36"/>
    </row>
    <row r="722" spans="20:20" x14ac:dyDescent="0.25">
      <c r="T722" s="36"/>
    </row>
    <row r="723" spans="20:20" x14ac:dyDescent="0.25">
      <c r="T723" s="36"/>
    </row>
    <row r="724" spans="20:20" x14ac:dyDescent="0.25">
      <c r="T724" s="36"/>
    </row>
    <row r="725" spans="20:20" x14ac:dyDescent="0.25">
      <c r="T725" s="36"/>
    </row>
    <row r="726" spans="20:20" x14ac:dyDescent="0.25">
      <c r="T726" s="36"/>
    </row>
    <row r="727" spans="20:20" x14ac:dyDescent="0.25">
      <c r="T727" s="36"/>
    </row>
    <row r="728" spans="20:20" x14ac:dyDescent="0.25">
      <c r="T728" s="36"/>
    </row>
    <row r="729" spans="20:20" x14ac:dyDescent="0.25">
      <c r="T729" s="36"/>
    </row>
    <row r="730" spans="20:20" x14ac:dyDescent="0.25">
      <c r="T730" s="36"/>
    </row>
    <row r="731" spans="20:20" x14ac:dyDescent="0.25">
      <c r="T731" s="36"/>
    </row>
    <row r="732" spans="20:20" x14ac:dyDescent="0.25">
      <c r="T732" s="36"/>
    </row>
    <row r="733" spans="20:20" x14ac:dyDescent="0.25">
      <c r="T733" s="36"/>
    </row>
    <row r="734" spans="20:20" x14ac:dyDescent="0.25">
      <c r="T734" s="36"/>
    </row>
    <row r="735" spans="20:20" x14ac:dyDescent="0.25">
      <c r="T735" s="36"/>
    </row>
    <row r="736" spans="20:20" x14ac:dyDescent="0.25">
      <c r="T736" s="36"/>
    </row>
    <row r="737" spans="20:20" x14ac:dyDescent="0.25">
      <c r="T737" s="36"/>
    </row>
    <row r="738" spans="20:20" x14ac:dyDescent="0.25">
      <c r="T738" s="36"/>
    </row>
    <row r="739" spans="20:20" x14ac:dyDescent="0.25">
      <c r="T739" s="36"/>
    </row>
    <row r="740" spans="20:20" x14ac:dyDescent="0.25">
      <c r="T740" s="36"/>
    </row>
    <row r="741" spans="20:20" x14ac:dyDescent="0.25">
      <c r="T741" s="36"/>
    </row>
    <row r="742" spans="20:20" x14ac:dyDescent="0.25">
      <c r="T742" s="36"/>
    </row>
    <row r="743" spans="20:20" x14ac:dyDescent="0.25">
      <c r="T743" s="36"/>
    </row>
    <row r="744" spans="20:20" x14ac:dyDescent="0.25">
      <c r="T744" s="36"/>
    </row>
    <row r="745" spans="20:20" x14ac:dyDescent="0.25">
      <c r="T745" s="36"/>
    </row>
    <row r="746" spans="20:20" x14ac:dyDescent="0.25">
      <c r="T746" s="36"/>
    </row>
    <row r="747" spans="20:20" x14ac:dyDescent="0.25">
      <c r="T747" s="36"/>
    </row>
    <row r="748" spans="20:20" x14ac:dyDescent="0.25">
      <c r="T748" s="36"/>
    </row>
    <row r="749" spans="20:20" x14ac:dyDescent="0.25">
      <c r="T749" s="36"/>
    </row>
    <row r="750" spans="20:20" x14ac:dyDescent="0.25">
      <c r="T750" s="36"/>
    </row>
    <row r="751" spans="20:20" x14ac:dyDescent="0.25">
      <c r="T751" s="36"/>
    </row>
    <row r="752" spans="20:20" x14ac:dyDescent="0.25">
      <c r="T752" s="36"/>
    </row>
    <row r="753" spans="20:20" x14ac:dyDescent="0.25">
      <c r="T753" s="36"/>
    </row>
    <row r="754" spans="20:20" x14ac:dyDescent="0.25">
      <c r="T754" s="36"/>
    </row>
    <row r="755" spans="20:20" x14ac:dyDescent="0.25">
      <c r="T755" s="36"/>
    </row>
    <row r="756" spans="20:20" x14ac:dyDescent="0.25">
      <c r="T756" s="36"/>
    </row>
    <row r="757" spans="20:20" x14ac:dyDescent="0.25">
      <c r="T757" s="36"/>
    </row>
    <row r="758" spans="20:20" x14ac:dyDescent="0.25">
      <c r="T758" s="36"/>
    </row>
    <row r="759" spans="20:20" x14ac:dyDescent="0.25">
      <c r="T759" s="36"/>
    </row>
    <row r="760" spans="20:20" x14ac:dyDescent="0.25">
      <c r="T760" s="36"/>
    </row>
    <row r="761" spans="20:20" x14ac:dyDescent="0.25">
      <c r="T761" s="36"/>
    </row>
    <row r="762" spans="20:20" x14ac:dyDescent="0.25">
      <c r="T762" s="36"/>
    </row>
    <row r="763" spans="20:20" x14ac:dyDescent="0.25">
      <c r="T763" s="36"/>
    </row>
    <row r="764" spans="20:20" x14ac:dyDescent="0.25">
      <c r="T764" s="36"/>
    </row>
    <row r="765" spans="20:20" x14ac:dyDescent="0.25">
      <c r="T765" s="36"/>
    </row>
    <row r="766" spans="20:20" x14ac:dyDescent="0.25">
      <c r="T766" s="36"/>
    </row>
    <row r="767" spans="20:20" x14ac:dyDescent="0.25">
      <c r="T767" s="36"/>
    </row>
    <row r="768" spans="20:20" x14ac:dyDescent="0.25">
      <c r="T768" s="36"/>
    </row>
    <row r="769" spans="20:20" x14ac:dyDescent="0.25">
      <c r="T769" s="36"/>
    </row>
    <row r="770" spans="20:20" x14ac:dyDescent="0.25">
      <c r="T770" s="36"/>
    </row>
    <row r="771" spans="20:20" x14ac:dyDescent="0.25">
      <c r="T771" s="36"/>
    </row>
    <row r="772" spans="20:20" x14ac:dyDescent="0.25">
      <c r="T772" s="36"/>
    </row>
    <row r="773" spans="20:20" x14ac:dyDescent="0.25">
      <c r="T773" s="36"/>
    </row>
    <row r="774" spans="20:20" x14ac:dyDescent="0.25">
      <c r="T774" s="36"/>
    </row>
    <row r="775" spans="20:20" x14ac:dyDescent="0.25">
      <c r="T775" s="36"/>
    </row>
    <row r="776" spans="20:20" x14ac:dyDescent="0.25">
      <c r="T776" s="36"/>
    </row>
    <row r="777" spans="20:20" x14ac:dyDescent="0.25">
      <c r="T777" s="36"/>
    </row>
    <row r="778" spans="20:20" x14ac:dyDescent="0.25">
      <c r="T778" s="36"/>
    </row>
    <row r="779" spans="20:20" x14ac:dyDescent="0.25">
      <c r="T779" s="36"/>
    </row>
    <row r="780" spans="20:20" x14ac:dyDescent="0.25">
      <c r="T780" s="36"/>
    </row>
    <row r="781" spans="20:20" x14ac:dyDescent="0.25">
      <c r="T781" s="36"/>
    </row>
    <row r="782" spans="20:20" x14ac:dyDescent="0.25">
      <c r="T782" s="36"/>
    </row>
    <row r="783" spans="20:20" x14ac:dyDescent="0.25">
      <c r="T783" s="36"/>
    </row>
    <row r="784" spans="20:20" x14ac:dyDescent="0.25">
      <c r="T784" s="36"/>
    </row>
    <row r="785" spans="20:20" x14ac:dyDescent="0.25">
      <c r="T785" s="36"/>
    </row>
    <row r="786" spans="20:20" x14ac:dyDescent="0.25">
      <c r="T786" s="36"/>
    </row>
    <row r="787" spans="20:20" x14ac:dyDescent="0.25">
      <c r="T787" s="36"/>
    </row>
    <row r="788" spans="20:20" x14ac:dyDescent="0.25">
      <c r="T788" s="36"/>
    </row>
    <row r="789" spans="20:20" x14ac:dyDescent="0.25">
      <c r="T789" s="36"/>
    </row>
    <row r="790" spans="20:20" x14ac:dyDescent="0.25">
      <c r="T790" s="36"/>
    </row>
    <row r="791" spans="20:20" x14ac:dyDescent="0.25">
      <c r="T791" s="36"/>
    </row>
    <row r="792" spans="20:20" x14ac:dyDescent="0.25">
      <c r="T792" s="36"/>
    </row>
    <row r="793" spans="20:20" x14ac:dyDescent="0.25">
      <c r="T793" s="36"/>
    </row>
    <row r="794" spans="20:20" x14ac:dyDescent="0.25">
      <c r="T794" s="36"/>
    </row>
    <row r="795" spans="20:20" x14ac:dyDescent="0.25">
      <c r="T795" s="36"/>
    </row>
    <row r="796" spans="20:20" x14ac:dyDescent="0.25">
      <c r="T796" s="36"/>
    </row>
    <row r="797" spans="20:20" x14ac:dyDescent="0.25">
      <c r="T797" s="36"/>
    </row>
    <row r="798" spans="20:20" x14ac:dyDescent="0.25">
      <c r="T798" s="36"/>
    </row>
    <row r="799" spans="20:20" x14ac:dyDescent="0.25">
      <c r="T799" s="36"/>
    </row>
    <row r="800" spans="20:20" x14ac:dyDescent="0.25">
      <c r="T800" s="36"/>
    </row>
    <row r="801" spans="20:20" x14ac:dyDescent="0.25">
      <c r="T801" s="36"/>
    </row>
    <row r="802" spans="20:20" x14ac:dyDescent="0.25">
      <c r="T802" s="36"/>
    </row>
    <row r="803" spans="20:20" x14ac:dyDescent="0.25">
      <c r="T803" s="36"/>
    </row>
    <row r="804" spans="20:20" x14ac:dyDescent="0.25">
      <c r="T804" s="36"/>
    </row>
    <row r="805" spans="20:20" x14ac:dyDescent="0.25">
      <c r="T805" s="36"/>
    </row>
    <row r="806" spans="20:20" x14ac:dyDescent="0.25">
      <c r="T806" s="36"/>
    </row>
    <row r="807" spans="20:20" x14ac:dyDescent="0.25">
      <c r="T807" s="36"/>
    </row>
    <row r="808" spans="20:20" x14ac:dyDescent="0.25">
      <c r="T808" s="36"/>
    </row>
    <row r="809" spans="20:20" x14ac:dyDescent="0.25">
      <c r="T809" s="36"/>
    </row>
    <row r="810" spans="20:20" x14ac:dyDescent="0.25">
      <c r="T810" s="36"/>
    </row>
    <row r="811" spans="20:20" x14ac:dyDescent="0.25">
      <c r="T811" s="36"/>
    </row>
    <row r="812" spans="20:20" x14ac:dyDescent="0.25">
      <c r="T812" s="36"/>
    </row>
    <row r="813" spans="20:20" x14ac:dyDescent="0.25">
      <c r="T813" s="36"/>
    </row>
    <row r="814" spans="20:20" x14ac:dyDescent="0.25">
      <c r="T814" s="36"/>
    </row>
    <row r="815" spans="20:20" x14ac:dyDescent="0.25">
      <c r="T815" s="36"/>
    </row>
    <row r="816" spans="20:20" x14ac:dyDescent="0.25">
      <c r="T816" s="36"/>
    </row>
    <row r="817" spans="20:20" x14ac:dyDescent="0.25">
      <c r="T817" s="36"/>
    </row>
    <row r="818" spans="20:20" x14ac:dyDescent="0.25">
      <c r="T818" s="36"/>
    </row>
    <row r="819" spans="20:20" x14ac:dyDescent="0.25">
      <c r="T819" s="36"/>
    </row>
    <row r="820" spans="20:20" x14ac:dyDescent="0.25">
      <c r="T820" s="36"/>
    </row>
    <row r="821" spans="20:20" x14ac:dyDescent="0.25">
      <c r="T821" s="36"/>
    </row>
    <row r="822" spans="20:20" x14ac:dyDescent="0.25">
      <c r="T822" s="36"/>
    </row>
    <row r="823" spans="20:20" x14ac:dyDescent="0.25">
      <c r="T823" s="36"/>
    </row>
    <row r="824" spans="20:20" x14ac:dyDescent="0.25">
      <c r="T824" s="36"/>
    </row>
    <row r="825" spans="20:20" x14ac:dyDescent="0.25">
      <c r="T825" s="36"/>
    </row>
    <row r="826" spans="20:20" x14ac:dyDescent="0.25">
      <c r="T826" s="36"/>
    </row>
    <row r="827" spans="20:20" x14ac:dyDescent="0.25">
      <c r="T827" s="36"/>
    </row>
    <row r="828" spans="20:20" x14ac:dyDescent="0.25">
      <c r="T828" s="36"/>
    </row>
    <row r="829" spans="20:20" x14ac:dyDescent="0.25">
      <c r="T829" s="36"/>
    </row>
    <row r="830" spans="20:20" x14ac:dyDescent="0.25">
      <c r="T830" s="36"/>
    </row>
    <row r="831" spans="20:20" x14ac:dyDescent="0.25">
      <c r="T831" s="36"/>
    </row>
    <row r="832" spans="20:20" x14ac:dyDescent="0.25">
      <c r="T832" s="36"/>
    </row>
    <row r="833" spans="20:20" x14ac:dyDescent="0.25">
      <c r="T833" s="36"/>
    </row>
    <row r="834" spans="20:20" x14ac:dyDescent="0.25">
      <c r="T834" s="36"/>
    </row>
    <row r="835" spans="20:20" x14ac:dyDescent="0.25">
      <c r="T835" s="36"/>
    </row>
    <row r="836" spans="20:20" x14ac:dyDescent="0.25">
      <c r="T836" s="36"/>
    </row>
    <row r="837" spans="20:20" x14ac:dyDescent="0.25">
      <c r="T837" s="36"/>
    </row>
    <row r="838" spans="20:20" x14ac:dyDescent="0.25">
      <c r="T838" s="36"/>
    </row>
    <row r="839" spans="20:20" x14ac:dyDescent="0.25">
      <c r="T839" s="36"/>
    </row>
    <row r="840" spans="20:20" x14ac:dyDescent="0.25">
      <c r="T840" s="36"/>
    </row>
    <row r="841" spans="20:20" x14ac:dyDescent="0.25">
      <c r="T841" s="36"/>
    </row>
    <row r="842" spans="20:20" x14ac:dyDescent="0.25">
      <c r="T842" s="36"/>
    </row>
    <row r="843" spans="20:20" x14ac:dyDescent="0.25">
      <c r="T843" s="36"/>
    </row>
    <row r="844" spans="20:20" x14ac:dyDescent="0.25">
      <c r="T844" s="36"/>
    </row>
    <row r="845" spans="20:20" x14ac:dyDescent="0.25">
      <c r="T845" s="36"/>
    </row>
    <row r="846" spans="20:20" x14ac:dyDescent="0.25">
      <c r="T846" s="36"/>
    </row>
    <row r="847" spans="20:20" x14ac:dyDescent="0.25">
      <c r="T847" s="36"/>
    </row>
    <row r="848" spans="20:20" x14ac:dyDescent="0.25">
      <c r="T848" s="36"/>
    </row>
    <row r="849" spans="20:20" x14ac:dyDescent="0.25">
      <c r="T849" s="36"/>
    </row>
    <row r="850" spans="20:20" x14ac:dyDescent="0.25">
      <c r="T850" s="36"/>
    </row>
    <row r="851" spans="20:20" x14ac:dyDescent="0.25">
      <c r="T851" s="36"/>
    </row>
    <row r="852" spans="20:20" x14ac:dyDescent="0.25">
      <c r="T852" s="36"/>
    </row>
    <row r="853" spans="20:20" x14ac:dyDescent="0.25">
      <c r="T853" s="36"/>
    </row>
    <row r="854" spans="20:20" x14ac:dyDescent="0.25">
      <c r="T854" s="36"/>
    </row>
    <row r="855" spans="20:20" x14ac:dyDescent="0.25">
      <c r="T855" s="36"/>
    </row>
    <row r="856" spans="20:20" x14ac:dyDescent="0.25">
      <c r="T856" s="36"/>
    </row>
    <row r="857" spans="20:20" x14ac:dyDescent="0.25">
      <c r="T857" s="36"/>
    </row>
    <row r="858" spans="20:20" x14ac:dyDescent="0.25">
      <c r="T858" s="36"/>
    </row>
    <row r="859" spans="20:20" x14ac:dyDescent="0.25">
      <c r="T859" s="36"/>
    </row>
    <row r="860" spans="20:20" x14ac:dyDescent="0.25">
      <c r="T860" s="36"/>
    </row>
    <row r="861" spans="20:20" x14ac:dyDescent="0.25">
      <c r="T861" s="36"/>
    </row>
    <row r="862" spans="20:20" x14ac:dyDescent="0.25">
      <c r="T862" s="36"/>
    </row>
    <row r="863" spans="20:20" x14ac:dyDescent="0.25">
      <c r="T863" s="36"/>
    </row>
    <row r="864" spans="20:20" x14ac:dyDescent="0.25">
      <c r="T864" s="36"/>
    </row>
    <row r="865" spans="20:20" x14ac:dyDescent="0.25">
      <c r="T865" s="36"/>
    </row>
    <row r="866" spans="20:20" x14ac:dyDescent="0.25">
      <c r="T866" s="36"/>
    </row>
    <row r="867" spans="20:20" x14ac:dyDescent="0.25">
      <c r="T867" s="36"/>
    </row>
    <row r="868" spans="20:20" x14ac:dyDescent="0.25">
      <c r="T868" s="36"/>
    </row>
    <row r="869" spans="20:20" x14ac:dyDescent="0.25">
      <c r="T869" s="36"/>
    </row>
    <row r="870" spans="20:20" x14ac:dyDescent="0.25">
      <c r="T870" s="36"/>
    </row>
    <row r="871" spans="20:20" x14ac:dyDescent="0.25">
      <c r="T871" s="36"/>
    </row>
    <row r="872" spans="20:20" x14ac:dyDescent="0.25">
      <c r="T872" s="36"/>
    </row>
    <row r="873" spans="20:20" x14ac:dyDescent="0.25">
      <c r="T873" s="36"/>
    </row>
    <row r="874" spans="20:20" x14ac:dyDescent="0.25">
      <c r="T874" s="36"/>
    </row>
    <row r="875" spans="20:20" x14ac:dyDescent="0.25">
      <c r="T875" s="36"/>
    </row>
    <row r="876" spans="20:20" x14ac:dyDescent="0.25">
      <c r="T876" s="36"/>
    </row>
    <row r="877" spans="20:20" x14ac:dyDescent="0.25">
      <c r="T877" s="36"/>
    </row>
    <row r="878" spans="20:20" x14ac:dyDescent="0.25">
      <c r="T878" s="36"/>
    </row>
    <row r="879" spans="20:20" x14ac:dyDescent="0.25">
      <c r="T879" s="36"/>
    </row>
    <row r="880" spans="20:20" x14ac:dyDescent="0.25">
      <c r="T880" s="36"/>
    </row>
    <row r="881" spans="20:20" x14ac:dyDescent="0.25">
      <c r="T881" s="36"/>
    </row>
    <row r="882" spans="20:20" x14ac:dyDescent="0.25">
      <c r="T882" s="36"/>
    </row>
    <row r="883" spans="20:20" x14ac:dyDescent="0.25">
      <c r="T883" s="36"/>
    </row>
    <row r="884" spans="20:20" x14ac:dyDescent="0.25">
      <c r="T884" s="36"/>
    </row>
    <row r="885" spans="20:20" x14ac:dyDescent="0.25">
      <c r="T885" s="36"/>
    </row>
    <row r="886" spans="20:20" x14ac:dyDescent="0.25">
      <c r="T886" s="36"/>
    </row>
    <row r="887" spans="20:20" x14ac:dyDescent="0.25">
      <c r="T887" s="36"/>
    </row>
    <row r="888" spans="20:20" x14ac:dyDescent="0.25">
      <c r="T888" s="36"/>
    </row>
    <row r="889" spans="20:20" x14ac:dyDescent="0.25">
      <c r="T889" s="36"/>
    </row>
    <row r="890" spans="20:20" x14ac:dyDescent="0.25">
      <c r="T890" s="36"/>
    </row>
    <row r="891" spans="20:20" x14ac:dyDescent="0.25">
      <c r="T891" s="36"/>
    </row>
    <row r="892" spans="20:20" x14ac:dyDescent="0.25">
      <c r="T892" s="36"/>
    </row>
    <row r="893" spans="20:20" x14ac:dyDescent="0.25">
      <c r="T893" s="36"/>
    </row>
    <row r="894" spans="20:20" x14ac:dyDescent="0.25">
      <c r="T894" s="36"/>
    </row>
    <row r="895" spans="20:20" x14ac:dyDescent="0.25">
      <c r="T895" s="36"/>
    </row>
    <row r="896" spans="20:20" x14ac:dyDescent="0.25">
      <c r="T896" s="36"/>
    </row>
    <row r="897" spans="20:20" x14ac:dyDescent="0.25">
      <c r="T897" s="36"/>
    </row>
    <row r="898" spans="20:20" x14ac:dyDescent="0.25">
      <c r="T898" s="36"/>
    </row>
    <row r="899" spans="20:20" x14ac:dyDescent="0.25">
      <c r="T899" s="36"/>
    </row>
    <row r="900" spans="20:20" x14ac:dyDescent="0.25">
      <c r="T900" s="36"/>
    </row>
    <row r="901" spans="20:20" x14ac:dyDescent="0.25">
      <c r="T901" s="36"/>
    </row>
    <row r="902" spans="20:20" x14ac:dyDescent="0.25">
      <c r="T902" s="36"/>
    </row>
    <row r="903" spans="20:20" x14ac:dyDescent="0.25">
      <c r="T903" s="36"/>
    </row>
    <row r="904" spans="20:20" x14ac:dyDescent="0.25">
      <c r="T904" s="36"/>
    </row>
    <row r="905" spans="20:20" x14ac:dyDescent="0.25">
      <c r="T905" s="36"/>
    </row>
    <row r="906" spans="20:20" x14ac:dyDescent="0.25">
      <c r="T906" s="36"/>
    </row>
    <row r="907" spans="20:20" x14ac:dyDescent="0.25">
      <c r="T907" s="36"/>
    </row>
    <row r="908" spans="20:20" x14ac:dyDescent="0.25">
      <c r="T908" s="36"/>
    </row>
    <row r="909" spans="20:20" x14ac:dyDescent="0.25">
      <c r="T909" s="36"/>
    </row>
    <row r="910" spans="20:20" x14ac:dyDescent="0.25">
      <c r="T910" s="36"/>
    </row>
    <row r="911" spans="20:20" x14ac:dyDescent="0.25">
      <c r="T911" s="36"/>
    </row>
    <row r="912" spans="20:20" x14ac:dyDescent="0.25">
      <c r="T912" s="36"/>
    </row>
    <row r="913" spans="20:20" x14ac:dyDescent="0.25">
      <c r="T913" s="36"/>
    </row>
    <row r="914" spans="20:20" x14ac:dyDescent="0.25">
      <c r="T914" s="36"/>
    </row>
    <row r="915" spans="20:20" x14ac:dyDescent="0.25">
      <c r="T915" s="36"/>
    </row>
    <row r="916" spans="20:20" x14ac:dyDescent="0.25">
      <c r="T916" s="36"/>
    </row>
    <row r="917" spans="20:20" x14ac:dyDescent="0.25">
      <c r="T917" s="36"/>
    </row>
    <row r="918" spans="20:20" x14ac:dyDescent="0.25">
      <c r="T918" s="36"/>
    </row>
    <row r="919" spans="20:20" x14ac:dyDescent="0.25">
      <c r="T919" s="36"/>
    </row>
    <row r="920" spans="20:20" x14ac:dyDescent="0.25">
      <c r="T920" s="36"/>
    </row>
    <row r="921" spans="20:20" x14ac:dyDescent="0.25">
      <c r="T921" s="36"/>
    </row>
    <row r="922" spans="20:20" x14ac:dyDescent="0.25">
      <c r="T922" s="36"/>
    </row>
    <row r="923" spans="20:20" x14ac:dyDescent="0.25">
      <c r="T923" s="36"/>
    </row>
    <row r="924" spans="20:20" x14ac:dyDescent="0.25">
      <c r="T924" s="36"/>
    </row>
    <row r="925" spans="20:20" x14ac:dyDescent="0.25">
      <c r="T925" s="36"/>
    </row>
    <row r="926" spans="20:20" x14ac:dyDescent="0.25">
      <c r="T926" s="36"/>
    </row>
    <row r="927" spans="20:20" x14ac:dyDescent="0.25">
      <c r="T927" s="36"/>
    </row>
    <row r="928" spans="20:20" x14ac:dyDescent="0.25">
      <c r="T928" s="36"/>
    </row>
    <row r="929" spans="20:20" x14ac:dyDescent="0.25">
      <c r="T929" s="36"/>
    </row>
    <row r="930" spans="20:20" x14ac:dyDescent="0.25">
      <c r="T930" s="36"/>
    </row>
    <row r="931" spans="20:20" x14ac:dyDescent="0.25">
      <c r="T931" s="36"/>
    </row>
    <row r="932" spans="20:20" x14ac:dyDescent="0.25">
      <c r="T932" s="36"/>
    </row>
    <row r="933" spans="20:20" x14ac:dyDescent="0.25">
      <c r="T933" s="36"/>
    </row>
    <row r="934" spans="20:20" x14ac:dyDescent="0.25">
      <c r="T934" s="36"/>
    </row>
    <row r="935" spans="20:20" x14ac:dyDescent="0.25">
      <c r="T935" s="36"/>
    </row>
    <row r="936" spans="20:20" x14ac:dyDescent="0.25">
      <c r="T936" s="36"/>
    </row>
    <row r="937" spans="20:20" x14ac:dyDescent="0.25">
      <c r="T937" s="36"/>
    </row>
    <row r="938" spans="20:20" x14ac:dyDescent="0.25">
      <c r="T938" s="36"/>
    </row>
    <row r="939" spans="20:20" x14ac:dyDescent="0.25">
      <c r="T939" s="36"/>
    </row>
    <row r="940" spans="20:20" x14ac:dyDescent="0.25">
      <c r="T940" s="36"/>
    </row>
    <row r="941" spans="20:20" x14ac:dyDescent="0.25">
      <c r="T941" s="36"/>
    </row>
    <row r="942" spans="20:20" x14ac:dyDescent="0.25">
      <c r="T942" s="36"/>
    </row>
    <row r="943" spans="20:20" x14ac:dyDescent="0.25">
      <c r="T943" s="36"/>
    </row>
    <row r="944" spans="20:20" x14ac:dyDescent="0.25">
      <c r="T944" s="36"/>
    </row>
    <row r="945" spans="20:20" x14ac:dyDescent="0.25">
      <c r="T945" s="36"/>
    </row>
    <row r="946" spans="20:20" x14ac:dyDescent="0.25">
      <c r="T946" s="36"/>
    </row>
    <row r="947" spans="20:20" x14ac:dyDescent="0.25">
      <c r="T947" s="36"/>
    </row>
    <row r="948" spans="20:20" x14ac:dyDescent="0.25">
      <c r="T948" s="36"/>
    </row>
    <row r="949" spans="20:20" x14ac:dyDescent="0.25">
      <c r="T949" s="36"/>
    </row>
    <row r="950" spans="20:20" x14ac:dyDescent="0.25">
      <c r="T950" s="36"/>
    </row>
    <row r="951" spans="20:20" x14ac:dyDescent="0.25">
      <c r="T951" s="36"/>
    </row>
    <row r="952" spans="20:20" x14ac:dyDescent="0.25">
      <c r="T952" s="36"/>
    </row>
    <row r="953" spans="20:20" x14ac:dyDescent="0.25">
      <c r="T953" s="36"/>
    </row>
    <row r="954" spans="20:20" x14ac:dyDescent="0.25">
      <c r="T954" s="36"/>
    </row>
    <row r="955" spans="20:20" x14ac:dyDescent="0.25">
      <c r="T955" s="36"/>
    </row>
    <row r="956" spans="20:20" x14ac:dyDescent="0.25">
      <c r="T956" s="36"/>
    </row>
    <row r="957" spans="20:20" x14ac:dyDescent="0.25">
      <c r="T957" s="36"/>
    </row>
    <row r="958" spans="20:20" x14ac:dyDescent="0.25">
      <c r="T958" s="36"/>
    </row>
    <row r="959" spans="20:20" x14ac:dyDescent="0.25">
      <c r="T959" s="36"/>
    </row>
    <row r="960" spans="20:20" x14ac:dyDescent="0.25">
      <c r="T960" s="36"/>
    </row>
    <row r="961" spans="20:20" x14ac:dyDescent="0.25">
      <c r="T961" s="36"/>
    </row>
    <row r="962" spans="20:20" x14ac:dyDescent="0.25">
      <c r="T962" s="36"/>
    </row>
    <row r="963" spans="20:20" x14ac:dyDescent="0.25">
      <c r="T963" s="36"/>
    </row>
    <row r="964" spans="20:20" x14ac:dyDescent="0.25">
      <c r="T964" s="36"/>
    </row>
    <row r="965" spans="20:20" x14ac:dyDescent="0.25">
      <c r="T965" s="36"/>
    </row>
    <row r="966" spans="20:20" x14ac:dyDescent="0.25">
      <c r="T966" s="36"/>
    </row>
    <row r="967" spans="20:20" x14ac:dyDescent="0.25">
      <c r="T967" s="36"/>
    </row>
    <row r="968" spans="20:20" x14ac:dyDescent="0.25">
      <c r="T968" s="36"/>
    </row>
    <row r="969" spans="20:20" x14ac:dyDescent="0.25">
      <c r="T969" s="36"/>
    </row>
    <row r="970" spans="20:20" x14ac:dyDescent="0.25">
      <c r="T970" s="36"/>
    </row>
    <row r="971" spans="20:20" x14ac:dyDescent="0.25">
      <c r="T971" s="36"/>
    </row>
    <row r="972" spans="20:20" x14ac:dyDescent="0.25">
      <c r="T972" s="36"/>
    </row>
    <row r="973" spans="20:20" x14ac:dyDescent="0.25">
      <c r="T973" s="36"/>
    </row>
    <row r="974" spans="20:20" x14ac:dyDescent="0.25">
      <c r="T974" s="36"/>
    </row>
    <row r="975" spans="20:20" x14ac:dyDescent="0.25">
      <c r="T975" s="36"/>
    </row>
    <row r="976" spans="20:20" x14ac:dyDescent="0.25">
      <c r="T976" s="36"/>
    </row>
    <row r="977" spans="20:20" x14ac:dyDescent="0.25">
      <c r="T977" s="36"/>
    </row>
    <row r="978" spans="20:20" x14ac:dyDescent="0.25">
      <c r="T978" s="36"/>
    </row>
    <row r="979" spans="20:20" x14ac:dyDescent="0.25">
      <c r="T979" s="36"/>
    </row>
    <row r="980" spans="20:20" x14ac:dyDescent="0.25">
      <c r="T980" s="36"/>
    </row>
    <row r="981" spans="20:20" x14ac:dyDescent="0.25">
      <c r="T981" s="36"/>
    </row>
    <row r="982" spans="20:20" x14ac:dyDescent="0.25">
      <c r="T982" s="36"/>
    </row>
    <row r="983" spans="20:20" x14ac:dyDescent="0.25">
      <c r="T983" s="36"/>
    </row>
    <row r="984" spans="20:20" x14ac:dyDescent="0.25">
      <c r="T984" s="36"/>
    </row>
    <row r="985" spans="20:20" x14ac:dyDescent="0.25">
      <c r="T985" s="36"/>
    </row>
    <row r="986" spans="20:20" x14ac:dyDescent="0.25">
      <c r="T986" s="36"/>
    </row>
    <row r="987" spans="20:20" x14ac:dyDescent="0.25">
      <c r="T987" s="36"/>
    </row>
    <row r="988" spans="20:20" x14ac:dyDescent="0.25">
      <c r="T988" s="36"/>
    </row>
    <row r="989" spans="20:20" x14ac:dyDescent="0.25">
      <c r="T989" s="36"/>
    </row>
    <row r="990" spans="20:20" x14ac:dyDescent="0.25">
      <c r="T990" s="36"/>
    </row>
    <row r="991" spans="20:20" x14ac:dyDescent="0.25">
      <c r="T991" s="36"/>
    </row>
    <row r="992" spans="20:20" x14ac:dyDescent="0.25">
      <c r="T992" s="36"/>
    </row>
    <row r="993" spans="20:20" x14ac:dyDescent="0.25">
      <c r="T993" s="36"/>
    </row>
    <row r="994" spans="20:20" x14ac:dyDescent="0.25">
      <c r="T994" s="36"/>
    </row>
    <row r="995" spans="20:20" x14ac:dyDescent="0.25">
      <c r="T995" s="36"/>
    </row>
    <row r="996" spans="20:20" x14ac:dyDescent="0.25">
      <c r="T996" s="36"/>
    </row>
    <row r="997" spans="20:20" x14ac:dyDescent="0.25">
      <c r="T997" s="36"/>
    </row>
    <row r="998" spans="20:20" x14ac:dyDescent="0.25">
      <c r="T998" s="36"/>
    </row>
    <row r="999" spans="20:20" x14ac:dyDescent="0.25">
      <c r="T999" s="36"/>
    </row>
    <row r="1000" spans="20:20" x14ac:dyDescent="0.25">
      <c r="T1000" s="36"/>
    </row>
    <row r="1001" spans="20:20" x14ac:dyDescent="0.25">
      <c r="T1001" s="36"/>
    </row>
    <row r="1002" spans="20:20" x14ac:dyDescent="0.25">
      <c r="T1002" s="36"/>
    </row>
    <row r="1003" spans="20:20" x14ac:dyDescent="0.25">
      <c r="T1003" s="36"/>
    </row>
    <row r="1004" spans="20:20" x14ac:dyDescent="0.25">
      <c r="T1004" s="36"/>
    </row>
    <row r="1005" spans="20:20" x14ac:dyDescent="0.25">
      <c r="T1005" s="36"/>
    </row>
    <row r="1006" spans="20:20" x14ac:dyDescent="0.25">
      <c r="T1006" s="36"/>
    </row>
    <row r="1007" spans="20:20" x14ac:dyDescent="0.25">
      <c r="T1007" s="36"/>
    </row>
    <row r="1008" spans="20:20" x14ac:dyDescent="0.25">
      <c r="T1008" s="36"/>
    </row>
    <row r="1009" spans="20:20" x14ac:dyDescent="0.25">
      <c r="T1009" s="36"/>
    </row>
    <row r="1010" spans="20:20" x14ac:dyDescent="0.25">
      <c r="T1010" s="36"/>
    </row>
    <row r="1011" spans="20:20" x14ac:dyDescent="0.25">
      <c r="T1011" s="36"/>
    </row>
    <row r="1012" spans="20:20" x14ac:dyDescent="0.25">
      <c r="T1012" s="36"/>
    </row>
    <row r="1013" spans="20:20" x14ac:dyDescent="0.25">
      <c r="T1013" s="36"/>
    </row>
    <row r="1014" spans="20:20" x14ac:dyDescent="0.25">
      <c r="T1014" s="36"/>
    </row>
    <row r="1015" spans="20:20" x14ac:dyDescent="0.25">
      <c r="T1015" s="36"/>
    </row>
    <row r="1016" spans="20:20" x14ac:dyDescent="0.25">
      <c r="T1016" s="36"/>
    </row>
    <row r="1017" spans="20:20" x14ac:dyDescent="0.25">
      <c r="T1017" s="36"/>
    </row>
    <row r="1018" spans="20:20" x14ac:dyDescent="0.25">
      <c r="T1018" s="36"/>
    </row>
    <row r="1019" spans="20:20" x14ac:dyDescent="0.25">
      <c r="T1019" s="36"/>
    </row>
    <row r="1020" spans="20:20" x14ac:dyDescent="0.25">
      <c r="T1020" s="36"/>
    </row>
    <row r="1021" spans="20:20" x14ac:dyDescent="0.25">
      <c r="T1021" s="36"/>
    </row>
    <row r="1022" spans="20:20" x14ac:dyDescent="0.25">
      <c r="T1022" s="36"/>
    </row>
    <row r="1023" spans="20:20" x14ac:dyDescent="0.25">
      <c r="T1023" s="36"/>
    </row>
    <row r="1024" spans="20:20" x14ac:dyDescent="0.25">
      <c r="T1024" s="36"/>
    </row>
    <row r="1025" spans="20:20" x14ac:dyDescent="0.25">
      <c r="T1025" s="36"/>
    </row>
    <row r="1026" spans="20:20" x14ac:dyDescent="0.25">
      <c r="T1026" s="36"/>
    </row>
    <row r="1027" spans="20:20" x14ac:dyDescent="0.25">
      <c r="T1027" s="36"/>
    </row>
    <row r="1028" spans="20:20" x14ac:dyDescent="0.25">
      <c r="T1028" s="36"/>
    </row>
    <row r="1029" spans="20:20" x14ac:dyDescent="0.25">
      <c r="T1029" s="36"/>
    </row>
    <row r="1030" spans="20:20" x14ac:dyDescent="0.25">
      <c r="T1030" s="36"/>
    </row>
    <row r="1031" spans="20:20" x14ac:dyDescent="0.25">
      <c r="T1031" s="36"/>
    </row>
    <row r="1032" spans="20:20" x14ac:dyDescent="0.25">
      <c r="T1032" s="36"/>
    </row>
    <row r="1033" spans="20:20" x14ac:dyDescent="0.25">
      <c r="T1033" s="36"/>
    </row>
    <row r="1034" spans="20:20" x14ac:dyDescent="0.25">
      <c r="T1034" s="36"/>
    </row>
    <row r="1035" spans="20:20" x14ac:dyDescent="0.25">
      <c r="T1035" s="36"/>
    </row>
    <row r="1036" spans="20:20" x14ac:dyDescent="0.25">
      <c r="T1036" s="36"/>
    </row>
    <row r="1037" spans="20:20" x14ac:dyDescent="0.25">
      <c r="T1037" s="36"/>
    </row>
    <row r="1038" spans="20:20" x14ac:dyDescent="0.25">
      <c r="T1038" s="36"/>
    </row>
    <row r="1039" spans="20:20" x14ac:dyDescent="0.25">
      <c r="T1039" s="36"/>
    </row>
    <row r="1040" spans="20:20" x14ac:dyDescent="0.25">
      <c r="T1040" s="36"/>
    </row>
    <row r="1041" spans="20:20" x14ac:dyDescent="0.25">
      <c r="T1041" s="36"/>
    </row>
    <row r="1042" spans="20:20" x14ac:dyDescent="0.25">
      <c r="T1042" s="36"/>
    </row>
    <row r="1043" spans="20:20" x14ac:dyDescent="0.25">
      <c r="T1043" s="36"/>
    </row>
    <row r="1044" spans="20:20" x14ac:dyDescent="0.25">
      <c r="T1044" s="36"/>
    </row>
    <row r="1045" spans="20:20" x14ac:dyDescent="0.25">
      <c r="T1045" s="36"/>
    </row>
    <row r="1046" spans="20:20" x14ac:dyDescent="0.25">
      <c r="T1046" s="36"/>
    </row>
    <row r="1047" spans="20:20" x14ac:dyDescent="0.25">
      <c r="T1047" s="36"/>
    </row>
    <row r="1048" spans="20:20" x14ac:dyDescent="0.25">
      <c r="T1048" s="36"/>
    </row>
    <row r="1049" spans="20:20" x14ac:dyDescent="0.25">
      <c r="T1049" s="36"/>
    </row>
    <row r="1050" spans="20:20" x14ac:dyDescent="0.25">
      <c r="T1050" s="36"/>
    </row>
    <row r="1051" spans="20:20" x14ac:dyDescent="0.25">
      <c r="T1051" s="36"/>
    </row>
    <row r="1052" spans="20:20" x14ac:dyDescent="0.25">
      <c r="T1052" s="36"/>
    </row>
    <row r="1053" spans="20:20" x14ac:dyDescent="0.25">
      <c r="T1053" s="36"/>
    </row>
    <row r="1054" spans="20:20" x14ac:dyDescent="0.25">
      <c r="T1054" s="36"/>
    </row>
    <row r="1055" spans="20:20" x14ac:dyDescent="0.25">
      <c r="T1055" s="36"/>
    </row>
    <row r="1056" spans="20:20" x14ac:dyDescent="0.25">
      <c r="T1056" s="36"/>
    </row>
    <row r="1057" spans="20:20" x14ac:dyDescent="0.25">
      <c r="T1057" s="36"/>
    </row>
    <row r="1058" spans="20:20" x14ac:dyDescent="0.25">
      <c r="T1058" s="36"/>
    </row>
    <row r="1059" spans="20:20" x14ac:dyDescent="0.25">
      <c r="T1059" s="36"/>
    </row>
    <row r="1060" spans="20:20" x14ac:dyDescent="0.25">
      <c r="T1060" s="36"/>
    </row>
    <row r="1061" spans="20:20" x14ac:dyDescent="0.25">
      <c r="T1061" s="36"/>
    </row>
    <row r="1062" spans="20:20" x14ac:dyDescent="0.25">
      <c r="T1062" s="36"/>
    </row>
    <row r="1063" spans="20:20" x14ac:dyDescent="0.25">
      <c r="T1063" s="36"/>
    </row>
    <row r="1064" spans="20:20" x14ac:dyDescent="0.25">
      <c r="T1064" s="36"/>
    </row>
    <row r="1065" spans="20:20" x14ac:dyDescent="0.25">
      <c r="T1065" s="36"/>
    </row>
    <row r="1066" spans="20:20" x14ac:dyDescent="0.25">
      <c r="T1066" s="36"/>
    </row>
    <row r="1067" spans="20:20" x14ac:dyDescent="0.25">
      <c r="T1067" s="36"/>
    </row>
    <row r="1068" spans="20:20" x14ac:dyDescent="0.25">
      <c r="T1068" s="36"/>
    </row>
    <row r="1069" spans="20:20" x14ac:dyDescent="0.25">
      <c r="T1069" s="36"/>
    </row>
    <row r="1070" spans="20:20" x14ac:dyDescent="0.25">
      <c r="T1070" s="36"/>
    </row>
    <row r="1071" spans="20:20" x14ac:dyDescent="0.25">
      <c r="T1071" s="36"/>
    </row>
    <row r="1072" spans="20:20" x14ac:dyDescent="0.25">
      <c r="T1072" s="36"/>
    </row>
    <row r="1073" spans="20:20" x14ac:dyDescent="0.25">
      <c r="T1073" s="36"/>
    </row>
    <row r="1074" spans="20:20" x14ac:dyDescent="0.25">
      <c r="T1074" s="36"/>
    </row>
    <row r="1075" spans="20:20" x14ac:dyDescent="0.25">
      <c r="T1075" s="36"/>
    </row>
    <row r="1076" spans="20:20" x14ac:dyDescent="0.25">
      <c r="T1076" s="36"/>
    </row>
    <row r="1077" spans="20:20" x14ac:dyDescent="0.25">
      <c r="T1077" s="36"/>
    </row>
    <row r="1078" spans="20:20" x14ac:dyDescent="0.25">
      <c r="T1078" s="36"/>
    </row>
    <row r="1079" spans="20:20" x14ac:dyDescent="0.25">
      <c r="T1079" s="36"/>
    </row>
    <row r="1080" spans="20:20" x14ac:dyDescent="0.25">
      <c r="T1080" s="36"/>
    </row>
    <row r="1081" spans="20:20" x14ac:dyDescent="0.25">
      <c r="T1081" s="36"/>
    </row>
    <row r="1082" spans="20:20" x14ac:dyDescent="0.25">
      <c r="T1082" s="36"/>
    </row>
    <row r="1083" spans="20:20" x14ac:dyDescent="0.25">
      <c r="T1083" s="36"/>
    </row>
    <row r="1084" spans="20:20" x14ac:dyDescent="0.25">
      <c r="T1084" s="36"/>
    </row>
    <row r="1085" spans="20:20" x14ac:dyDescent="0.25">
      <c r="T1085" s="36"/>
    </row>
    <row r="1086" spans="20:20" x14ac:dyDescent="0.25">
      <c r="T1086" s="36"/>
    </row>
    <row r="1087" spans="20:20" x14ac:dyDescent="0.25">
      <c r="T1087" s="36"/>
    </row>
    <row r="1088" spans="20:20" x14ac:dyDescent="0.25">
      <c r="T1088" s="36"/>
    </row>
    <row r="1089" spans="20:20" x14ac:dyDescent="0.25">
      <c r="T1089" s="36"/>
    </row>
    <row r="1090" spans="20:20" x14ac:dyDescent="0.25">
      <c r="T1090" s="36"/>
    </row>
    <row r="1091" spans="20:20" x14ac:dyDescent="0.25">
      <c r="T1091" s="36"/>
    </row>
    <row r="1092" spans="20:20" x14ac:dyDescent="0.25">
      <c r="T1092" s="36"/>
    </row>
    <row r="1093" spans="20:20" x14ac:dyDescent="0.25">
      <c r="T1093" s="36"/>
    </row>
    <row r="1094" spans="20:20" x14ac:dyDescent="0.25">
      <c r="T1094" s="36"/>
    </row>
    <row r="1095" spans="20:20" x14ac:dyDescent="0.25">
      <c r="T1095" s="36"/>
    </row>
    <row r="1096" spans="20:20" x14ac:dyDescent="0.25">
      <c r="T1096" s="36"/>
    </row>
    <row r="1097" spans="20:20" x14ac:dyDescent="0.25">
      <c r="T1097" s="36"/>
    </row>
    <row r="1098" spans="20:20" x14ac:dyDescent="0.25">
      <c r="T1098" s="36"/>
    </row>
    <row r="1099" spans="20:20" x14ac:dyDescent="0.25">
      <c r="T1099" s="36"/>
    </row>
    <row r="1100" spans="20:20" x14ac:dyDescent="0.25">
      <c r="T1100" s="36"/>
    </row>
    <row r="1101" spans="20:20" x14ac:dyDescent="0.25">
      <c r="T1101" s="36"/>
    </row>
    <row r="1102" spans="20:20" x14ac:dyDescent="0.25">
      <c r="T1102" s="36"/>
    </row>
    <row r="1103" spans="20:20" x14ac:dyDescent="0.25">
      <c r="T1103" s="36"/>
    </row>
    <row r="1104" spans="20:20" x14ac:dyDescent="0.25">
      <c r="T1104" s="36"/>
    </row>
    <row r="1105" spans="20:20" x14ac:dyDescent="0.25">
      <c r="T1105" s="36"/>
    </row>
    <row r="1106" spans="20:20" x14ac:dyDescent="0.25">
      <c r="T1106" s="36"/>
    </row>
    <row r="1107" spans="20:20" x14ac:dyDescent="0.25">
      <c r="T1107" s="36"/>
    </row>
    <row r="1108" spans="20:20" x14ac:dyDescent="0.25">
      <c r="T1108" s="36"/>
    </row>
    <row r="1109" spans="20:20" x14ac:dyDescent="0.25">
      <c r="T1109" s="36"/>
    </row>
    <row r="1110" spans="20:20" x14ac:dyDescent="0.25">
      <c r="T1110" s="36"/>
    </row>
    <row r="1111" spans="20:20" x14ac:dyDescent="0.25">
      <c r="T1111" s="36"/>
    </row>
    <row r="1112" spans="20:20" x14ac:dyDescent="0.25">
      <c r="T1112" s="36"/>
    </row>
    <row r="1113" spans="20:20" x14ac:dyDescent="0.25">
      <c r="T1113" s="36"/>
    </row>
    <row r="1114" spans="20:20" x14ac:dyDescent="0.25">
      <c r="T1114" s="36"/>
    </row>
    <row r="1115" spans="20:20" x14ac:dyDescent="0.25">
      <c r="T1115" s="36"/>
    </row>
    <row r="1116" spans="20:20" x14ac:dyDescent="0.25">
      <c r="T1116" s="36"/>
    </row>
    <row r="1117" spans="20:20" x14ac:dyDescent="0.25">
      <c r="T1117" s="36"/>
    </row>
    <row r="1118" spans="20:20" x14ac:dyDescent="0.25">
      <c r="T1118" s="36"/>
    </row>
    <row r="1119" spans="20:20" x14ac:dyDescent="0.25">
      <c r="T1119" s="36"/>
    </row>
    <row r="1120" spans="20:20" x14ac:dyDescent="0.25">
      <c r="T1120" s="36"/>
    </row>
    <row r="1121" spans="20:20" x14ac:dyDescent="0.25">
      <c r="T1121" s="36"/>
    </row>
    <row r="1122" spans="20:20" x14ac:dyDescent="0.25">
      <c r="T1122" s="36"/>
    </row>
    <row r="1123" spans="20:20" x14ac:dyDescent="0.25">
      <c r="T1123" s="36"/>
    </row>
    <row r="1124" spans="20:20" x14ac:dyDescent="0.25">
      <c r="T1124" s="36"/>
    </row>
    <row r="1125" spans="20:20" x14ac:dyDescent="0.25">
      <c r="T1125" s="36"/>
    </row>
    <row r="1126" spans="20:20" x14ac:dyDescent="0.25">
      <c r="T1126" s="36"/>
    </row>
    <row r="1127" spans="20:20" x14ac:dyDescent="0.25">
      <c r="T1127" s="36"/>
    </row>
    <row r="1128" spans="20:20" x14ac:dyDescent="0.25">
      <c r="T1128" s="36"/>
    </row>
    <row r="1129" spans="20:20" x14ac:dyDescent="0.25">
      <c r="T1129" s="36"/>
    </row>
    <row r="1130" spans="20:20" x14ac:dyDescent="0.25">
      <c r="T1130" s="36"/>
    </row>
    <row r="1131" spans="20:20" x14ac:dyDescent="0.25">
      <c r="T1131" s="36"/>
    </row>
    <row r="1132" spans="20:20" x14ac:dyDescent="0.25">
      <c r="T1132" s="36"/>
    </row>
    <row r="1133" spans="20:20" x14ac:dyDescent="0.25">
      <c r="T1133" s="36"/>
    </row>
    <row r="1134" spans="20:20" x14ac:dyDescent="0.25">
      <c r="T1134" s="36"/>
    </row>
    <row r="1135" spans="20:20" x14ac:dyDescent="0.25">
      <c r="T1135" s="36"/>
    </row>
    <row r="1136" spans="20:20" x14ac:dyDescent="0.25">
      <c r="T1136" s="36"/>
    </row>
    <row r="1137" spans="20:20" x14ac:dyDescent="0.25">
      <c r="T1137" s="36"/>
    </row>
    <row r="1138" spans="20:20" x14ac:dyDescent="0.25">
      <c r="T1138" s="36"/>
    </row>
    <row r="1139" spans="20:20" x14ac:dyDescent="0.25">
      <c r="T1139" s="36"/>
    </row>
    <row r="1140" spans="20:20" x14ac:dyDescent="0.25">
      <c r="T1140" s="36"/>
    </row>
    <row r="1141" spans="20:20" x14ac:dyDescent="0.25">
      <c r="T1141" s="36"/>
    </row>
    <row r="1142" spans="20:20" x14ac:dyDescent="0.25">
      <c r="T1142" s="36"/>
    </row>
    <row r="1143" spans="20:20" x14ac:dyDescent="0.25">
      <c r="T1143" s="36"/>
    </row>
    <row r="1144" spans="20:20" x14ac:dyDescent="0.25">
      <c r="T1144" s="36"/>
    </row>
    <row r="1145" spans="20:20" x14ac:dyDescent="0.25">
      <c r="T1145" s="36"/>
    </row>
    <row r="1146" spans="20:20" x14ac:dyDescent="0.25">
      <c r="T1146" s="36"/>
    </row>
    <row r="1147" spans="20:20" x14ac:dyDescent="0.25">
      <c r="T1147" s="36"/>
    </row>
    <row r="1148" spans="20:20" x14ac:dyDescent="0.25">
      <c r="T1148" s="36"/>
    </row>
    <row r="1149" spans="20:20" x14ac:dyDescent="0.25">
      <c r="T1149" s="36"/>
    </row>
    <row r="1150" spans="20:20" x14ac:dyDescent="0.25">
      <c r="T1150" s="36"/>
    </row>
    <row r="1151" spans="20:20" x14ac:dyDescent="0.25">
      <c r="T1151" s="36"/>
    </row>
    <row r="1152" spans="20:20" x14ac:dyDescent="0.25">
      <c r="T1152" s="36"/>
    </row>
    <row r="1153" spans="20:20" x14ac:dyDescent="0.25">
      <c r="T1153" s="36"/>
    </row>
    <row r="1154" spans="20:20" x14ac:dyDescent="0.25">
      <c r="T1154" s="36"/>
    </row>
    <row r="1155" spans="20:20" x14ac:dyDescent="0.25">
      <c r="T1155" s="36"/>
    </row>
    <row r="1156" spans="20:20" x14ac:dyDescent="0.25">
      <c r="T1156" s="36"/>
    </row>
    <row r="1157" spans="20:20" x14ac:dyDescent="0.25">
      <c r="T1157" s="36"/>
    </row>
    <row r="1158" spans="20:20" x14ac:dyDescent="0.25">
      <c r="T1158" s="36"/>
    </row>
    <row r="1159" spans="20:20" x14ac:dyDescent="0.25">
      <c r="T1159" s="36"/>
    </row>
    <row r="1160" spans="20:20" x14ac:dyDescent="0.25">
      <c r="T1160" s="36"/>
    </row>
    <row r="1161" spans="20:20" x14ac:dyDescent="0.25">
      <c r="T1161" s="36"/>
    </row>
    <row r="1162" spans="20:20" x14ac:dyDescent="0.25">
      <c r="T1162" s="36"/>
    </row>
    <row r="1163" spans="20:20" x14ac:dyDescent="0.25">
      <c r="T1163" s="36"/>
    </row>
    <row r="1164" spans="20:20" x14ac:dyDescent="0.25">
      <c r="T1164" s="36"/>
    </row>
    <row r="1165" spans="20:20" x14ac:dyDescent="0.25">
      <c r="T1165" s="36"/>
    </row>
    <row r="1166" spans="20:20" x14ac:dyDescent="0.25">
      <c r="T1166" s="36"/>
    </row>
    <row r="1167" spans="20:20" x14ac:dyDescent="0.25">
      <c r="T1167" s="36"/>
    </row>
    <row r="1168" spans="20:20" x14ac:dyDescent="0.25">
      <c r="T1168" s="36"/>
    </row>
    <row r="1169" spans="20:20" x14ac:dyDescent="0.25">
      <c r="T1169" s="36"/>
    </row>
    <row r="1170" spans="20:20" x14ac:dyDescent="0.25">
      <c r="T1170" s="36"/>
    </row>
    <row r="1171" spans="20:20" x14ac:dyDescent="0.25">
      <c r="T1171" s="36"/>
    </row>
    <row r="1172" spans="20:20" x14ac:dyDescent="0.25">
      <c r="T1172" s="36"/>
    </row>
    <row r="1173" spans="20:20" x14ac:dyDescent="0.25">
      <c r="T1173" s="36"/>
    </row>
    <row r="1174" spans="20:20" x14ac:dyDescent="0.25">
      <c r="T1174" s="36"/>
    </row>
    <row r="1175" spans="20:20" x14ac:dyDescent="0.25">
      <c r="T1175" s="36"/>
    </row>
    <row r="1176" spans="20:20" x14ac:dyDescent="0.25">
      <c r="T1176" s="36"/>
    </row>
    <row r="1177" spans="20:20" x14ac:dyDescent="0.25">
      <c r="T1177" s="36"/>
    </row>
    <row r="1178" spans="20:20" x14ac:dyDescent="0.25">
      <c r="T1178" s="36"/>
    </row>
    <row r="1179" spans="20:20" x14ac:dyDescent="0.25">
      <c r="T1179" s="36"/>
    </row>
    <row r="1180" spans="20:20" x14ac:dyDescent="0.25">
      <c r="T1180" s="36"/>
    </row>
    <row r="1181" spans="20:20" x14ac:dyDescent="0.25">
      <c r="T1181" s="36"/>
    </row>
    <row r="1182" spans="20:20" x14ac:dyDescent="0.25">
      <c r="T1182" s="36"/>
    </row>
    <row r="1183" spans="20:20" x14ac:dyDescent="0.25">
      <c r="T1183" s="36"/>
    </row>
    <row r="1184" spans="20:20" x14ac:dyDescent="0.25">
      <c r="T1184" s="36"/>
    </row>
    <row r="1185" spans="20:20" x14ac:dyDescent="0.25">
      <c r="T1185" s="36"/>
    </row>
    <row r="1186" spans="20:20" x14ac:dyDescent="0.25">
      <c r="T1186" s="36"/>
    </row>
    <row r="1187" spans="20:20" x14ac:dyDescent="0.25">
      <c r="T1187" s="36"/>
    </row>
    <row r="1188" spans="20:20" x14ac:dyDescent="0.25">
      <c r="T1188" s="36"/>
    </row>
    <row r="1189" spans="20:20" x14ac:dyDescent="0.25">
      <c r="T1189" s="36"/>
    </row>
    <row r="1190" spans="20:20" x14ac:dyDescent="0.25">
      <c r="T1190" s="36"/>
    </row>
    <row r="1191" spans="20:20" x14ac:dyDescent="0.25">
      <c r="T1191" s="36"/>
    </row>
    <row r="1192" spans="20:20" x14ac:dyDescent="0.25">
      <c r="T1192" s="36"/>
    </row>
    <row r="1193" spans="20:20" x14ac:dyDescent="0.25">
      <c r="T1193" s="36"/>
    </row>
    <row r="1194" spans="20:20" x14ac:dyDescent="0.25">
      <c r="T1194" s="36"/>
    </row>
    <row r="1195" spans="20:20" x14ac:dyDescent="0.25">
      <c r="T1195" s="36"/>
    </row>
    <row r="1196" spans="20:20" x14ac:dyDescent="0.25">
      <c r="T1196" s="36"/>
    </row>
    <row r="1197" spans="20:20" x14ac:dyDescent="0.25">
      <c r="T1197" s="36"/>
    </row>
    <row r="1198" spans="20:20" x14ac:dyDescent="0.25">
      <c r="T1198" s="36"/>
    </row>
    <row r="1199" spans="20:20" x14ac:dyDescent="0.25">
      <c r="T1199" s="36"/>
    </row>
    <row r="1200" spans="20:20" x14ac:dyDescent="0.25">
      <c r="T1200" s="36"/>
    </row>
    <row r="1201" spans="20:20" x14ac:dyDescent="0.25">
      <c r="T1201" s="36"/>
    </row>
    <row r="1202" spans="20:20" x14ac:dyDescent="0.25">
      <c r="T1202" s="36"/>
    </row>
    <row r="1203" spans="20:20" x14ac:dyDescent="0.25">
      <c r="T1203" s="36"/>
    </row>
    <row r="1204" spans="20:20" x14ac:dyDescent="0.25">
      <c r="T1204" s="36"/>
    </row>
    <row r="1205" spans="20:20" x14ac:dyDescent="0.25">
      <c r="T1205" s="36"/>
    </row>
    <row r="1206" spans="20:20" x14ac:dyDescent="0.25">
      <c r="T1206" s="36"/>
    </row>
    <row r="1207" spans="20:20" x14ac:dyDescent="0.25">
      <c r="T1207" s="36"/>
    </row>
    <row r="1208" spans="20:20" x14ac:dyDescent="0.25">
      <c r="T1208" s="36"/>
    </row>
    <row r="1209" spans="20:20" x14ac:dyDescent="0.25">
      <c r="T1209" s="36"/>
    </row>
    <row r="1210" spans="20:20" x14ac:dyDescent="0.25">
      <c r="T1210" s="36"/>
    </row>
    <row r="1211" spans="20:20" x14ac:dyDescent="0.25">
      <c r="T1211" s="36"/>
    </row>
    <row r="1212" spans="20:20" x14ac:dyDescent="0.25">
      <c r="T1212" s="36"/>
    </row>
    <row r="1213" spans="20:20" x14ac:dyDescent="0.25">
      <c r="T1213" s="36"/>
    </row>
    <row r="1214" spans="20:20" x14ac:dyDescent="0.25">
      <c r="T1214" s="36"/>
    </row>
    <row r="1215" spans="20:20" x14ac:dyDescent="0.25">
      <c r="T1215" s="36"/>
    </row>
    <row r="1216" spans="20:20" x14ac:dyDescent="0.25">
      <c r="T1216" s="36"/>
    </row>
    <row r="1217" spans="20:20" x14ac:dyDescent="0.25">
      <c r="T1217" s="36"/>
    </row>
    <row r="1218" spans="20:20" x14ac:dyDescent="0.25">
      <c r="T1218" s="36"/>
    </row>
    <row r="1219" spans="20:20" x14ac:dyDescent="0.25">
      <c r="T1219" s="36"/>
    </row>
    <row r="1220" spans="20:20" x14ac:dyDescent="0.25">
      <c r="T1220" s="36"/>
    </row>
    <row r="1221" spans="20:20" x14ac:dyDescent="0.25">
      <c r="T1221" s="36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  <colBreaks count="1" manualBreakCount="1">
    <brk id="9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M305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4.26953125" style="25" customWidth="1"/>
    <col min="2" max="2" width="15.1796875" style="1" customWidth="1"/>
    <col min="3" max="3" width="16" style="1" customWidth="1"/>
    <col min="4" max="4" width="14.453125" style="1" customWidth="1"/>
    <col min="5" max="5" width="14.81640625" style="1" customWidth="1"/>
    <col min="6" max="6" width="13.81640625" style="1" customWidth="1"/>
    <col min="7" max="7" width="13.1796875" style="1" customWidth="1"/>
    <col min="8" max="8" width="11" style="1" customWidth="1"/>
    <col min="9" max="9" width="10.453125" style="1" bestFit="1" customWidth="1"/>
    <col min="10" max="10" width="13.54296875" style="1" customWidth="1"/>
    <col min="11" max="11" width="15.1796875" style="1" customWidth="1"/>
    <col min="12" max="12" width="11.7265625" style="1" customWidth="1"/>
    <col min="13" max="13" width="4.81640625" style="13" customWidth="1"/>
    <col min="14" max="16384" width="9.1796875" style="13"/>
  </cols>
  <sheetData>
    <row r="1" spans="1:13" x14ac:dyDescent="0.25">
      <c r="A1" s="248"/>
      <c r="B1" s="248"/>
      <c r="C1" s="248"/>
      <c r="D1" s="248"/>
      <c r="E1" s="248"/>
      <c r="F1" s="248" t="s">
        <v>134</v>
      </c>
      <c r="G1" s="248"/>
      <c r="H1" s="248"/>
      <c r="I1" s="248"/>
      <c r="J1" s="248"/>
      <c r="K1" s="248"/>
      <c r="L1" s="248"/>
    </row>
    <row r="3" spans="1:13" x14ac:dyDescent="0.25">
      <c r="A3" s="246"/>
      <c r="B3" s="246"/>
      <c r="C3" s="246"/>
      <c r="D3" s="246"/>
      <c r="E3" s="246"/>
      <c r="F3" s="246" t="s">
        <v>247</v>
      </c>
      <c r="G3" s="246"/>
      <c r="H3" s="246"/>
      <c r="I3" s="246"/>
      <c r="J3" s="246"/>
      <c r="K3" s="246"/>
      <c r="L3" s="246"/>
    </row>
    <row r="4" spans="1:13" ht="13" thickBot="1" x14ac:dyDescent="0.3">
      <c r="A4" s="2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63"/>
    </row>
    <row r="5" spans="1:13" ht="13" thickTop="1" x14ac:dyDescent="0.25">
      <c r="A5" s="246"/>
      <c r="B5" s="244" t="s">
        <v>11</v>
      </c>
      <c r="C5" s="244"/>
      <c r="D5" s="244"/>
      <c r="E5" s="244"/>
      <c r="F5" s="235"/>
      <c r="G5" s="235"/>
      <c r="H5" s="235" t="s">
        <v>70</v>
      </c>
      <c r="I5" s="235"/>
      <c r="J5" s="235"/>
    </row>
    <row r="6" spans="1:13" x14ac:dyDescent="0.25">
      <c r="A6" s="19" t="s">
        <v>37</v>
      </c>
      <c r="B6" s="244" t="s">
        <v>64</v>
      </c>
      <c r="C6" s="244" t="s">
        <v>0</v>
      </c>
      <c r="D6" s="244"/>
      <c r="E6" s="244" t="s">
        <v>5</v>
      </c>
      <c r="F6" s="244" t="s">
        <v>11</v>
      </c>
      <c r="G6" s="244"/>
      <c r="H6" s="244"/>
      <c r="I6" s="244"/>
      <c r="J6" s="231"/>
    </row>
    <row r="7" spans="1:13" x14ac:dyDescent="0.25">
      <c r="A7" s="19" t="s">
        <v>38</v>
      </c>
      <c r="B7" s="244" t="s">
        <v>69</v>
      </c>
      <c r="C7" s="244" t="s">
        <v>1</v>
      </c>
      <c r="D7" s="244" t="s">
        <v>3</v>
      </c>
      <c r="E7" s="244" t="s">
        <v>1</v>
      </c>
      <c r="F7" s="244" t="s">
        <v>7</v>
      </c>
      <c r="G7" s="244" t="s">
        <v>75</v>
      </c>
      <c r="H7" s="244" t="s">
        <v>176</v>
      </c>
      <c r="I7" s="231" t="s">
        <v>73</v>
      </c>
      <c r="J7" s="231"/>
      <c r="K7" s="231"/>
      <c r="L7" s="231" t="s">
        <v>7</v>
      </c>
    </row>
    <row r="8" spans="1:13" ht="13" thickBot="1" x14ac:dyDescent="0.3">
      <c r="A8" s="21" t="s">
        <v>39</v>
      </c>
      <c r="B8" s="243" t="s">
        <v>4</v>
      </c>
      <c r="C8" s="243" t="s">
        <v>2</v>
      </c>
      <c r="D8" s="243" t="s">
        <v>4</v>
      </c>
      <c r="E8" s="243" t="s">
        <v>6</v>
      </c>
      <c r="F8" s="243" t="s">
        <v>8</v>
      </c>
      <c r="G8" s="243" t="s">
        <v>4</v>
      </c>
      <c r="H8" s="243" t="s">
        <v>4</v>
      </c>
      <c r="I8" s="243" t="s">
        <v>74</v>
      </c>
      <c r="J8" s="243" t="s">
        <v>7</v>
      </c>
      <c r="K8" s="243" t="s">
        <v>9</v>
      </c>
      <c r="L8" s="243" t="s">
        <v>10</v>
      </c>
    </row>
    <row r="9" spans="1:13" s="74" customFormat="1" x14ac:dyDescent="0.25">
      <c r="A9" s="38" t="s">
        <v>13</v>
      </c>
      <c r="B9" s="130">
        <f>SUM(B11:B38)</f>
        <v>650030783</v>
      </c>
      <c r="C9" s="130">
        <f>SUM(C11:C38)</f>
        <v>239379273.67999992</v>
      </c>
      <c r="D9" s="130">
        <f>SUM(D11:D38)</f>
        <v>347853524.93000001</v>
      </c>
      <c r="E9" s="130">
        <f>SUM(E11:E38)</f>
        <v>21451964.120000008</v>
      </c>
      <c r="F9" s="130">
        <f t="shared" ref="F9:L9" si="0">SUM(F11:F38)</f>
        <v>9099225.6999999993</v>
      </c>
      <c r="G9" s="130">
        <f t="shared" si="0"/>
        <v>4462218.88</v>
      </c>
      <c r="H9" s="130">
        <f t="shared" si="0"/>
        <v>617129.24</v>
      </c>
      <c r="I9" s="12">
        <f t="shared" si="0"/>
        <v>0</v>
      </c>
      <c r="J9" s="130">
        <f t="shared" si="0"/>
        <v>4019877.5799999991</v>
      </c>
      <c r="K9" s="130">
        <f>SUM(K11:K39)</f>
        <v>32459566.259999998</v>
      </c>
      <c r="L9" s="120">
        <f t="shared" si="0"/>
        <v>-212771.69</v>
      </c>
    </row>
    <row r="10" spans="1:13" x14ac:dyDescent="0.25">
      <c r="A10" s="19"/>
      <c r="B10" s="99"/>
      <c r="C10" s="110"/>
      <c r="D10" s="110"/>
      <c r="E10" s="110"/>
      <c r="F10" s="99"/>
      <c r="G10" s="110"/>
      <c r="H10" s="110"/>
      <c r="I10" s="110"/>
      <c r="J10" s="110"/>
      <c r="K10" s="110"/>
      <c r="L10" s="2"/>
    </row>
    <row r="11" spans="1:13" x14ac:dyDescent="0.25">
      <c r="A11" s="19" t="s">
        <v>14</v>
      </c>
      <c r="B11" s="24">
        <f>+C11+D11+E11+F11+K11+L11</f>
        <v>5783854.3700000001</v>
      </c>
      <c r="C11" s="33">
        <v>939098.14</v>
      </c>
      <c r="D11" s="33">
        <v>4352646.3499999996</v>
      </c>
      <c r="E11" s="33">
        <v>182958.2</v>
      </c>
      <c r="F11" s="24">
        <f>SUM(G11:J11)</f>
        <v>40424.86</v>
      </c>
      <c r="G11" s="33">
        <v>0</v>
      </c>
      <c r="H11" s="33">
        <v>0</v>
      </c>
      <c r="I11" s="33"/>
      <c r="J11" s="33">
        <v>40424.86</v>
      </c>
      <c r="K11" s="33">
        <v>268726.82</v>
      </c>
      <c r="L11" s="33">
        <v>0</v>
      </c>
    </row>
    <row r="12" spans="1:13" x14ac:dyDescent="0.25">
      <c r="A12" s="19" t="s">
        <v>15</v>
      </c>
      <c r="B12" s="24">
        <f>+C12+D12+E12+F12+K12+L12</f>
        <v>57016082.189999998</v>
      </c>
      <c r="C12" s="33">
        <v>5789433.7999999998</v>
      </c>
      <c r="D12" s="33">
        <v>49697785.530000001</v>
      </c>
      <c r="E12" s="33">
        <v>456130.41</v>
      </c>
      <c r="F12" s="24">
        <f t="shared" ref="F12:F38" si="1">SUM(G12:J12)</f>
        <v>804033.96</v>
      </c>
      <c r="G12" s="33">
        <v>803148.96</v>
      </c>
      <c r="H12" s="33">
        <v>0</v>
      </c>
      <c r="I12" s="33"/>
      <c r="J12" s="33">
        <v>885</v>
      </c>
      <c r="K12" s="33">
        <v>268698.49</v>
      </c>
      <c r="L12" s="33">
        <v>0</v>
      </c>
    </row>
    <row r="13" spans="1:13" s="83" customFormat="1" x14ac:dyDescent="0.25">
      <c r="A13" s="36" t="s">
        <v>16</v>
      </c>
      <c r="B13" s="24">
        <f>+C13+D13+E13+F13+K13+L13</f>
        <v>41647728.710000008</v>
      </c>
      <c r="C13" s="33">
        <v>4733427.8099999996</v>
      </c>
      <c r="D13" s="33">
        <v>34979058.57</v>
      </c>
      <c r="E13" s="33">
        <v>505602.95</v>
      </c>
      <c r="F13" s="24">
        <f t="shared" si="1"/>
        <v>316827.38</v>
      </c>
      <c r="G13" s="33">
        <v>30115.5</v>
      </c>
      <c r="H13" s="33">
        <v>286711.88</v>
      </c>
      <c r="I13" s="33"/>
      <c r="J13" s="33">
        <v>0</v>
      </c>
      <c r="K13" s="33">
        <v>1112812</v>
      </c>
      <c r="L13" s="33">
        <v>0</v>
      </c>
    </row>
    <row r="14" spans="1:13" x14ac:dyDescent="0.25">
      <c r="A14" s="25" t="s">
        <v>17</v>
      </c>
      <c r="B14" s="24">
        <f>+C14+D14+E14+F14+K14+L14</f>
        <v>73209916.469999999</v>
      </c>
      <c r="C14" s="33">
        <v>40344588</v>
      </c>
      <c r="D14" s="33">
        <v>19885328.75</v>
      </c>
      <c r="E14" s="33">
        <v>5803065</v>
      </c>
      <c r="F14" s="24">
        <f t="shared" si="1"/>
        <v>1313385.72</v>
      </c>
      <c r="G14" s="33">
        <v>968667.19</v>
      </c>
      <c r="H14" s="33">
        <v>0</v>
      </c>
      <c r="I14" s="33"/>
      <c r="J14" s="33">
        <v>344718.53</v>
      </c>
      <c r="K14" s="33">
        <v>5863549</v>
      </c>
      <c r="L14" s="33">
        <v>0</v>
      </c>
    </row>
    <row r="15" spans="1:13" x14ac:dyDescent="0.25">
      <c r="A15" s="25" t="s">
        <v>18</v>
      </c>
      <c r="B15" s="24">
        <f>+C15+D15+E15+F15+K15+L15</f>
        <v>14857801.43</v>
      </c>
      <c r="C15" s="33">
        <v>1394068.33</v>
      </c>
      <c r="D15" s="33">
        <v>13187326.939999999</v>
      </c>
      <c r="E15" s="33">
        <v>5870.99</v>
      </c>
      <c r="F15" s="24">
        <f t="shared" si="1"/>
        <v>30609.51</v>
      </c>
      <c r="G15" s="33">
        <v>2711.66</v>
      </c>
      <c r="H15" s="33">
        <v>0</v>
      </c>
      <c r="I15" s="33"/>
      <c r="J15" s="33">
        <v>27897.85</v>
      </c>
      <c r="K15" s="33">
        <v>239925.66</v>
      </c>
      <c r="L15" s="33">
        <v>0</v>
      </c>
    </row>
    <row r="16" spans="1:13" x14ac:dyDescent="0.25">
      <c r="B16" s="97"/>
      <c r="C16" s="33"/>
      <c r="D16" s="33"/>
      <c r="E16" s="33"/>
      <c r="F16" s="24"/>
      <c r="G16" s="33"/>
      <c r="H16" s="33"/>
      <c r="I16" s="95"/>
      <c r="J16" s="33"/>
      <c r="K16" s="33"/>
      <c r="L16" s="33">
        <v>0</v>
      </c>
    </row>
    <row r="17" spans="1:12" x14ac:dyDescent="0.25">
      <c r="A17" s="25" t="s">
        <v>19</v>
      </c>
      <c r="B17" s="24">
        <f>+C17+D17+E17+F17+K17+L17</f>
        <v>4479075.6400000006</v>
      </c>
      <c r="C17" s="33">
        <v>1794900.04</v>
      </c>
      <c r="D17" s="33">
        <v>1848543.42</v>
      </c>
      <c r="E17" s="33">
        <v>225395.49</v>
      </c>
      <c r="F17" s="24">
        <f t="shared" si="1"/>
        <v>64697.939999999995</v>
      </c>
      <c r="G17" s="33">
        <v>59966.13</v>
      </c>
      <c r="H17" s="33">
        <v>0</v>
      </c>
      <c r="I17" s="33"/>
      <c r="J17" s="33">
        <v>4731.8100000000004</v>
      </c>
      <c r="K17" s="33">
        <v>545538.75</v>
      </c>
      <c r="L17" s="33">
        <v>0</v>
      </c>
    </row>
    <row r="18" spans="1:12" x14ac:dyDescent="0.25">
      <c r="A18" s="25" t="s">
        <v>20</v>
      </c>
      <c r="B18" s="24">
        <f>+C18+D18+E18+F18+K18+L18</f>
        <v>21850729.150000002</v>
      </c>
      <c r="C18" s="33">
        <v>1064980.76</v>
      </c>
      <c r="D18" s="33">
        <v>20417434.379999999</v>
      </c>
      <c r="E18" s="33">
        <v>11321.92</v>
      </c>
      <c r="F18" s="24">
        <f t="shared" si="1"/>
        <v>288007.09000000003</v>
      </c>
      <c r="G18" s="33">
        <v>1583</v>
      </c>
      <c r="H18" s="33">
        <v>0</v>
      </c>
      <c r="I18" s="33"/>
      <c r="J18" s="33">
        <v>286424.09000000003</v>
      </c>
      <c r="K18" s="33">
        <v>68985</v>
      </c>
      <c r="L18" s="33">
        <v>0</v>
      </c>
    </row>
    <row r="19" spans="1:12" x14ac:dyDescent="0.25">
      <c r="A19" s="25" t="s">
        <v>21</v>
      </c>
      <c r="B19" s="24">
        <f>+C19+D19+E19+F19+K19+L19</f>
        <v>10888794.159999998</v>
      </c>
      <c r="C19" s="33">
        <v>863354.76000000013</v>
      </c>
      <c r="D19" s="33">
        <v>9490836.25</v>
      </c>
      <c r="E19" s="33">
        <v>74493.740000000005</v>
      </c>
      <c r="F19" s="24">
        <f t="shared" si="1"/>
        <v>385463.03999999998</v>
      </c>
      <c r="G19" s="33">
        <v>385463.03999999998</v>
      </c>
      <c r="H19" s="33">
        <v>0</v>
      </c>
      <c r="I19" s="33"/>
      <c r="J19" s="33">
        <v>0</v>
      </c>
      <c r="K19" s="33">
        <v>74646.37</v>
      </c>
      <c r="L19" s="33">
        <v>0</v>
      </c>
    </row>
    <row r="20" spans="1:12" x14ac:dyDescent="0.25">
      <c r="A20" s="25" t="s">
        <v>22</v>
      </c>
      <c r="B20" s="24">
        <f>+C20+D20+E20+F20+K20+L20</f>
        <v>30099936.190000001</v>
      </c>
      <c r="C20" s="33">
        <v>1479559.34</v>
      </c>
      <c r="D20" s="33">
        <v>28530009.630000003</v>
      </c>
      <c r="E20" s="33">
        <v>22445.82</v>
      </c>
      <c r="F20" s="24">
        <f t="shared" si="1"/>
        <v>10192.400000000001</v>
      </c>
      <c r="G20" s="33">
        <v>9549.2000000000007</v>
      </c>
      <c r="H20" s="33">
        <v>0</v>
      </c>
      <c r="I20" s="33"/>
      <c r="J20" s="33">
        <v>643.20000000000005</v>
      </c>
      <c r="K20" s="33">
        <v>57729</v>
      </c>
      <c r="L20" s="33">
        <v>0</v>
      </c>
    </row>
    <row r="21" spans="1:12" x14ac:dyDescent="0.25">
      <c r="A21" s="25" t="s">
        <v>23</v>
      </c>
      <c r="B21" s="24">
        <f>+C21+D21+E21+F21+K21+L21</f>
        <v>3674397.8300000005</v>
      </c>
      <c r="C21" s="33">
        <v>590410.33000000007</v>
      </c>
      <c r="D21" s="33">
        <v>2818425.8200000003</v>
      </c>
      <c r="E21" s="33">
        <v>110808.48</v>
      </c>
      <c r="F21" s="24">
        <f t="shared" si="1"/>
        <v>57388.2</v>
      </c>
      <c r="G21" s="33">
        <v>57388.2</v>
      </c>
      <c r="H21" s="33">
        <v>0</v>
      </c>
      <c r="I21" s="33"/>
      <c r="J21" s="33">
        <v>0</v>
      </c>
      <c r="K21" s="33">
        <v>97365</v>
      </c>
      <c r="L21" s="33">
        <v>0</v>
      </c>
    </row>
    <row r="22" spans="1:12" x14ac:dyDescent="0.25">
      <c r="B22" s="97"/>
      <c r="C22" s="33"/>
      <c r="D22" s="33"/>
      <c r="E22" s="33"/>
      <c r="F22" s="24"/>
      <c r="G22" s="33"/>
      <c r="H22" s="33"/>
      <c r="I22" s="95"/>
      <c r="J22" s="33"/>
      <c r="K22" s="33"/>
      <c r="L22" s="33">
        <v>0</v>
      </c>
    </row>
    <row r="23" spans="1:12" x14ac:dyDescent="0.25">
      <c r="A23" s="25" t="s">
        <v>24</v>
      </c>
      <c r="B23" s="24">
        <f>+C23+D23+E23+F23+K23+L23</f>
        <v>22575768.209999997</v>
      </c>
      <c r="C23" s="33">
        <v>16208077.449999999</v>
      </c>
      <c r="D23" s="33">
        <v>654256.86</v>
      </c>
      <c r="E23" s="33">
        <v>2480460.64</v>
      </c>
      <c r="F23" s="24">
        <f t="shared" si="1"/>
        <v>62362.33</v>
      </c>
      <c r="G23" s="33">
        <v>5419.86</v>
      </c>
      <c r="H23" s="33">
        <v>0</v>
      </c>
      <c r="I23" s="33"/>
      <c r="J23" s="33">
        <v>56942.47</v>
      </c>
      <c r="K23" s="33">
        <v>3170610.93</v>
      </c>
      <c r="L23" s="33">
        <v>0</v>
      </c>
    </row>
    <row r="24" spans="1:12" x14ac:dyDescent="0.25">
      <c r="A24" s="25" t="s">
        <v>25</v>
      </c>
      <c r="B24" s="24">
        <f>+C24+D24+E24+F24+K24+L24</f>
        <v>4078412.1300000004</v>
      </c>
      <c r="C24" s="33">
        <v>195251.71</v>
      </c>
      <c r="D24" s="33">
        <v>3792565.98</v>
      </c>
      <c r="E24" s="33">
        <v>8498.7200000000012</v>
      </c>
      <c r="F24" s="24">
        <f t="shared" si="1"/>
        <v>82095.72</v>
      </c>
      <c r="G24" s="33">
        <v>81349.87</v>
      </c>
      <c r="H24" s="33">
        <v>0</v>
      </c>
      <c r="I24" s="33"/>
      <c r="J24" s="33">
        <v>745.85</v>
      </c>
      <c r="K24" s="33">
        <v>0</v>
      </c>
      <c r="L24" s="33">
        <v>0</v>
      </c>
    </row>
    <row r="25" spans="1:12" x14ac:dyDescent="0.25">
      <c r="A25" s="25" t="s">
        <v>26</v>
      </c>
      <c r="B25" s="24">
        <f>+C25+D25+E25+F25+K25+L25</f>
        <v>31190031.600000001</v>
      </c>
      <c r="C25" s="33">
        <v>6219409.3499999996</v>
      </c>
      <c r="D25" s="33">
        <v>23802120.450000003</v>
      </c>
      <c r="E25" s="33">
        <v>1134391.24</v>
      </c>
      <c r="F25" s="24">
        <f t="shared" si="1"/>
        <v>15200.07</v>
      </c>
      <c r="G25" s="33">
        <v>0</v>
      </c>
      <c r="H25" s="33">
        <v>0</v>
      </c>
      <c r="I25" s="33"/>
      <c r="J25" s="33">
        <v>15200.07</v>
      </c>
      <c r="K25" s="33">
        <v>231682.18</v>
      </c>
      <c r="L25" s="33">
        <v>-212771.69</v>
      </c>
    </row>
    <row r="26" spans="1:12" x14ac:dyDescent="0.25">
      <c r="A26" s="25" t="s">
        <v>27</v>
      </c>
      <c r="B26" s="24">
        <f>+C26+D26+E26+F26+K26+L26</f>
        <v>41917814</v>
      </c>
      <c r="C26" s="33">
        <v>1671875</v>
      </c>
      <c r="D26" s="33">
        <v>39646917</v>
      </c>
      <c r="E26" s="33">
        <v>21199</v>
      </c>
      <c r="F26" s="24">
        <f t="shared" si="1"/>
        <v>577823</v>
      </c>
      <c r="G26" s="33">
        <v>577511</v>
      </c>
      <c r="H26" s="33">
        <v>0</v>
      </c>
      <c r="I26" s="33"/>
      <c r="J26" s="33">
        <v>312</v>
      </c>
      <c r="K26" s="33">
        <v>0</v>
      </c>
      <c r="L26" s="33">
        <v>0</v>
      </c>
    </row>
    <row r="27" spans="1:12" x14ac:dyDescent="0.25">
      <c r="A27" s="25" t="s">
        <v>28</v>
      </c>
      <c r="B27" s="24">
        <f>+C27+D27+E27+F27+K27+L27</f>
        <v>1678838.6</v>
      </c>
      <c r="C27" s="33">
        <v>652872.95999999996</v>
      </c>
      <c r="D27" s="33">
        <v>677381.87</v>
      </c>
      <c r="E27" s="33">
        <v>84593.069999999992</v>
      </c>
      <c r="F27" s="24">
        <f t="shared" si="1"/>
        <v>154607.07</v>
      </c>
      <c r="G27" s="33">
        <v>154607.07</v>
      </c>
      <c r="H27" s="33">
        <v>0</v>
      </c>
      <c r="I27" s="33"/>
      <c r="J27" s="33">
        <v>0</v>
      </c>
      <c r="K27" s="33">
        <v>109383.63</v>
      </c>
      <c r="L27" s="33">
        <v>0</v>
      </c>
    </row>
    <row r="28" spans="1:12" x14ac:dyDescent="0.25">
      <c r="B28" s="97"/>
      <c r="C28" s="33"/>
      <c r="D28" s="33"/>
      <c r="E28" s="33"/>
      <c r="F28" s="24"/>
      <c r="G28" s="33"/>
      <c r="H28" s="33"/>
      <c r="I28" s="95"/>
      <c r="J28" s="33"/>
      <c r="K28" s="33"/>
      <c r="L28" s="33">
        <v>0</v>
      </c>
    </row>
    <row r="29" spans="1:12" x14ac:dyDescent="0.25">
      <c r="A29" s="31" t="s">
        <v>145</v>
      </c>
      <c r="B29" s="24">
        <f>+C29+D29+E29+F29+K29+L29</f>
        <v>116236405.92999999</v>
      </c>
      <c r="C29" s="33">
        <v>81767793.390000001</v>
      </c>
      <c r="D29" s="33">
        <v>7265117.71</v>
      </c>
      <c r="E29" s="33">
        <v>8418093.6600000001</v>
      </c>
      <c r="F29" s="24">
        <f t="shared" si="1"/>
        <v>2440349.75</v>
      </c>
      <c r="G29" s="33">
        <v>51382.58</v>
      </c>
      <c r="H29" s="33">
        <v>0</v>
      </c>
      <c r="I29" s="33"/>
      <c r="J29" s="33">
        <v>2388967.17</v>
      </c>
      <c r="K29" s="33">
        <v>16345051.42</v>
      </c>
      <c r="L29" s="33">
        <v>0</v>
      </c>
    </row>
    <row r="30" spans="1:12" x14ac:dyDescent="0.25">
      <c r="A30" s="25" t="s">
        <v>29</v>
      </c>
      <c r="B30" s="24">
        <f>+C30+D30+E30+F30+K30+L30</f>
        <v>110495828.06999999</v>
      </c>
      <c r="C30" s="33">
        <v>61620126.709999993</v>
      </c>
      <c r="D30" s="33">
        <v>47773847.039999999</v>
      </c>
      <c r="E30" s="33">
        <v>45706.52</v>
      </c>
      <c r="F30" s="24">
        <f t="shared" si="1"/>
        <v>22511.8</v>
      </c>
      <c r="G30" s="33">
        <v>0</v>
      </c>
      <c r="H30" s="33">
        <v>0</v>
      </c>
      <c r="I30" s="33"/>
      <c r="J30" s="33">
        <v>22511.8</v>
      </c>
      <c r="K30" s="33">
        <v>1033636</v>
      </c>
      <c r="L30" s="33">
        <v>0</v>
      </c>
    </row>
    <row r="31" spans="1:12" x14ac:dyDescent="0.25">
      <c r="A31" s="25" t="s">
        <v>30</v>
      </c>
      <c r="B31" s="24">
        <f>+C31+D31+E31+F31+K31+L31</f>
        <v>7540988.1299999999</v>
      </c>
      <c r="C31" s="33">
        <v>1723422.78</v>
      </c>
      <c r="D31" s="33">
        <v>5570442.5999999996</v>
      </c>
      <c r="E31" s="33">
        <v>141567.51</v>
      </c>
      <c r="F31" s="24">
        <f t="shared" si="1"/>
        <v>95014.5</v>
      </c>
      <c r="G31" s="33">
        <v>93002.240000000005</v>
      </c>
      <c r="H31" s="33">
        <v>0</v>
      </c>
      <c r="I31" s="33"/>
      <c r="J31" s="33">
        <v>2012.26</v>
      </c>
      <c r="K31" s="33">
        <v>10540.74</v>
      </c>
      <c r="L31" s="33">
        <v>0</v>
      </c>
    </row>
    <row r="32" spans="1:12" x14ac:dyDescent="0.25">
      <c r="A32" s="25" t="s">
        <v>31</v>
      </c>
      <c r="B32" s="24">
        <f>+C32+D32+E32+F32+K32+L32</f>
        <v>17553999.650000002</v>
      </c>
      <c r="C32" s="33">
        <v>1244588.3799999999</v>
      </c>
      <c r="D32" s="33">
        <v>14322260.26</v>
      </c>
      <c r="E32" s="33">
        <v>568104.56999999995</v>
      </c>
      <c r="F32" s="24">
        <f t="shared" si="1"/>
        <v>1065203.44</v>
      </c>
      <c r="G32" s="33">
        <v>700084.40999999992</v>
      </c>
      <c r="H32" s="33">
        <v>0</v>
      </c>
      <c r="I32" s="33"/>
      <c r="J32" s="33">
        <v>365119.02999999997</v>
      </c>
      <c r="K32" s="33">
        <v>353843</v>
      </c>
      <c r="L32" s="33">
        <v>0</v>
      </c>
    </row>
    <row r="33" spans="1:12" x14ac:dyDescent="0.25">
      <c r="A33" s="25" t="s">
        <v>32</v>
      </c>
      <c r="B33" s="24">
        <f>+C33+D33+E33+F33+K33+L33</f>
        <v>2858415.1700000004</v>
      </c>
      <c r="C33" s="33">
        <v>145985.39000000001</v>
      </c>
      <c r="D33" s="33">
        <v>2455132.3199999998</v>
      </c>
      <c r="E33" s="33">
        <v>26823.1</v>
      </c>
      <c r="F33" s="24">
        <f t="shared" si="1"/>
        <v>207860.18</v>
      </c>
      <c r="G33" s="33">
        <v>83620.56</v>
      </c>
      <c r="H33" s="33">
        <v>0</v>
      </c>
      <c r="I33" s="33"/>
      <c r="J33" s="33">
        <v>124239.62</v>
      </c>
      <c r="K33" s="33">
        <v>22614.18</v>
      </c>
      <c r="L33" s="33">
        <v>0</v>
      </c>
    </row>
    <row r="34" spans="1:12" x14ac:dyDescent="0.25">
      <c r="B34" s="97"/>
      <c r="C34" s="33"/>
      <c r="D34" s="33"/>
      <c r="E34" s="33"/>
      <c r="F34" s="24"/>
      <c r="G34" s="33"/>
      <c r="H34" s="33"/>
      <c r="I34" s="95"/>
      <c r="J34" s="33"/>
      <c r="K34" s="33"/>
      <c r="L34" s="33">
        <v>0</v>
      </c>
    </row>
    <row r="35" spans="1:12" x14ac:dyDescent="0.25">
      <c r="A35" s="25" t="s">
        <v>33</v>
      </c>
      <c r="B35" s="24">
        <f>+C35+D35+E35+F35+K35+L35</f>
        <v>2744595.1900000004</v>
      </c>
      <c r="C35" s="33">
        <v>1492587.23</v>
      </c>
      <c r="D35" s="33">
        <v>305923.57</v>
      </c>
      <c r="E35" s="33">
        <v>322333.86</v>
      </c>
      <c r="F35" s="24">
        <f t="shared" si="1"/>
        <v>45992.35</v>
      </c>
      <c r="G35" s="33">
        <v>45992.35</v>
      </c>
      <c r="H35" s="33">
        <v>0</v>
      </c>
      <c r="I35" s="33"/>
      <c r="J35" s="33">
        <v>0</v>
      </c>
      <c r="K35" s="33">
        <v>577758.18000000005</v>
      </c>
      <c r="L35" s="33">
        <v>0</v>
      </c>
    </row>
    <row r="36" spans="1:12" x14ac:dyDescent="0.25">
      <c r="A36" s="25" t="s">
        <v>34</v>
      </c>
      <c r="B36" s="24">
        <f>+C36+D36+E36+F36+K36+L36</f>
        <v>11791849.810000001</v>
      </c>
      <c r="C36" s="33">
        <v>5869111.7200000007</v>
      </c>
      <c r="D36" s="33">
        <v>2867036.42</v>
      </c>
      <c r="E36" s="33">
        <v>576307.16</v>
      </c>
      <c r="F36" s="24">
        <f t="shared" si="1"/>
        <v>755087</v>
      </c>
      <c r="G36" s="33">
        <v>100754.09</v>
      </c>
      <c r="H36" s="33">
        <v>330417.36</v>
      </c>
      <c r="I36" s="33"/>
      <c r="J36" s="33">
        <v>323915.55</v>
      </c>
      <c r="K36" s="33">
        <v>1724307.51</v>
      </c>
      <c r="L36" s="33">
        <v>0</v>
      </c>
    </row>
    <row r="37" spans="1:12" x14ac:dyDescent="0.25">
      <c r="A37" s="25" t="s">
        <v>35</v>
      </c>
      <c r="B37" s="24">
        <f>+C37+D37+E37+F37+K37+L37</f>
        <v>8694391.2199999988</v>
      </c>
      <c r="C37" s="33">
        <v>1170432</v>
      </c>
      <c r="D37" s="33">
        <v>6890149.6199999992</v>
      </c>
      <c r="E37" s="33">
        <v>219645.17</v>
      </c>
      <c r="F37" s="24">
        <f t="shared" si="1"/>
        <v>147886.41</v>
      </c>
      <c r="G37" s="33">
        <v>146190.85</v>
      </c>
      <c r="H37" s="33">
        <v>0</v>
      </c>
      <c r="I37" s="33"/>
      <c r="J37" s="33">
        <v>1695.56</v>
      </c>
      <c r="K37" s="33">
        <v>266278.02</v>
      </c>
      <c r="L37" s="33">
        <v>0</v>
      </c>
    </row>
    <row r="38" spans="1:12" x14ac:dyDescent="0.25">
      <c r="A38" s="27" t="s">
        <v>36</v>
      </c>
      <c r="B38" s="28">
        <f>+C38+D38+E38+F38+K38+L38</f>
        <v>7165129.1500000004</v>
      </c>
      <c r="C38" s="28">
        <v>403918.3</v>
      </c>
      <c r="D38" s="28">
        <v>6622977.5899999999</v>
      </c>
      <c r="E38" s="28">
        <v>6146.9</v>
      </c>
      <c r="F38" s="28">
        <f t="shared" si="1"/>
        <v>116201.98</v>
      </c>
      <c r="G38" s="28">
        <v>103711.12</v>
      </c>
      <c r="H38" s="28">
        <v>0</v>
      </c>
      <c r="I38" s="28"/>
      <c r="J38" s="28">
        <v>12490.86</v>
      </c>
      <c r="K38" s="28">
        <v>15884.38</v>
      </c>
      <c r="L38" s="28">
        <v>0</v>
      </c>
    </row>
    <row r="39" spans="1:12" x14ac:dyDescent="0.25">
      <c r="C39" s="24"/>
      <c r="D39" s="24"/>
      <c r="E39" s="24"/>
      <c r="F39" s="24"/>
      <c r="G39" s="24"/>
      <c r="H39" s="24"/>
      <c r="I39" s="24"/>
      <c r="J39" s="24"/>
      <c r="K39" s="33"/>
      <c r="L39" s="24"/>
    </row>
    <row r="40" spans="1:12" x14ac:dyDescent="0.25"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s="144" customFormat="1" x14ac:dyDescent="0.25">
      <c r="A41" s="132"/>
      <c r="B41" s="162"/>
      <c r="C41" s="145"/>
      <c r="D41" s="145"/>
      <c r="E41" s="145"/>
      <c r="F41" s="145"/>
      <c r="G41" s="145"/>
      <c r="H41" s="162"/>
      <c r="J41" s="145"/>
      <c r="L41" s="145"/>
    </row>
    <row r="42" spans="1:12" s="144" customFormat="1" x14ac:dyDescent="0.25">
      <c r="A42" s="132"/>
      <c r="B42" s="162"/>
      <c r="C42" s="145"/>
      <c r="D42" s="145"/>
      <c r="E42" s="145"/>
      <c r="F42" s="145"/>
      <c r="G42" s="145"/>
      <c r="H42" s="162"/>
      <c r="J42" s="145"/>
      <c r="L42" s="145"/>
    </row>
    <row r="43" spans="1:12" s="144" customFormat="1" x14ac:dyDescent="0.25">
      <c r="A43" s="132"/>
      <c r="B43" s="162"/>
      <c r="C43" s="162"/>
      <c r="D43" s="162"/>
      <c r="E43" s="162"/>
      <c r="F43" s="162"/>
      <c r="G43" s="162"/>
      <c r="H43" s="162"/>
      <c r="I43" s="162"/>
      <c r="J43" s="162"/>
      <c r="L43" s="162"/>
    </row>
    <row r="44" spans="1:12" s="144" customFormat="1" x14ac:dyDescent="0.25">
      <c r="A44" s="132"/>
      <c r="B44" s="162"/>
      <c r="C44" s="162"/>
      <c r="D44" s="162"/>
      <c r="E44" s="162"/>
      <c r="F44" s="162"/>
      <c r="G44" s="162"/>
      <c r="H44" s="162"/>
      <c r="J44" s="162"/>
      <c r="L44" s="162"/>
    </row>
    <row r="45" spans="1:12" s="144" customFormat="1" x14ac:dyDescent="0.25">
      <c r="A45" s="132"/>
      <c r="B45" s="162"/>
      <c r="C45" s="162"/>
      <c r="D45" s="162"/>
      <c r="E45" s="162"/>
      <c r="F45" s="162"/>
      <c r="G45" s="162"/>
      <c r="H45" s="162"/>
      <c r="L45" s="162"/>
    </row>
    <row r="46" spans="1:12" s="144" customFormat="1" x14ac:dyDescent="0.25">
      <c r="A46" s="132"/>
      <c r="B46" s="162"/>
      <c r="C46" s="162"/>
      <c r="D46" s="162"/>
      <c r="E46" s="162"/>
      <c r="F46" s="162"/>
      <c r="G46" s="162"/>
      <c r="H46" s="162"/>
      <c r="L46" s="162"/>
    </row>
    <row r="47" spans="1:12" s="144" customFormat="1" x14ac:dyDescent="0.25">
      <c r="A47" s="132"/>
      <c r="B47" s="162"/>
      <c r="C47" s="162"/>
      <c r="D47" s="162"/>
      <c r="E47" s="162"/>
      <c r="F47" s="162"/>
      <c r="G47" s="162"/>
      <c r="H47" s="162"/>
      <c r="J47" s="162"/>
      <c r="L47" s="162"/>
    </row>
    <row r="48" spans="1:12" s="144" customFormat="1" x14ac:dyDescent="0.25">
      <c r="A48" s="132"/>
      <c r="B48" s="162"/>
      <c r="C48" s="162"/>
      <c r="D48" s="162"/>
      <c r="E48" s="162"/>
      <c r="F48" s="162"/>
      <c r="G48" s="162"/>
      <c r="H48" s="162"/>
      <c r="J48" s="162"/>
      <c r="L48" s="162"/>
    </row>
    <row r="49" spans="1:12" s="144" customFormat="1" x14ac:dyDescent="0.25">
      <c r="A49" s="132"/>
      <c r="B49" s="162"/>
      <c r="C49" s="162"/>
      <c r="D49" s="162"/>
      <c r="E49" s="162"/>
      <c r="F49" s="162"/>
      <c r="G49" s="162"/>
      <c r="H49" s="162"/>
      <c r="J49" s="162"/>
      <c r="L49" s="162"/>
    </row>
    <row r="50" spans="1:12" s="144" customFormat="1" x14ac:dyDescent="0.25">
      <c r="A50" s="132"/>
      <c r="B50" s="162"/>
      <c r="C50" s="162"/>
      <c r="D50" s="162"/>
      <c r="E50" s="162"/>
      <c r="F50" s="162"/>
      <c r="G50" s="162"/>
      <c r="H50" s="162"/>
      <c r="J50" s="162"/>
      <c r="L50" s="162"/>
    </row>
    <row r="51" spans="1:12" s="144" customFormat="1" x14ac:dyDescent="0.25">
      <c r="A51" s="132"/>
      <c r="B51" s="162"/>
      <c r="C51" s="145"/>
      <c r="D51" s="145"/>
      <c r="E51" s="145"/>
      <c r="F51" s="145"/>
      <c r="G51" s="145"/>
      <c r="H51" s="162"/>
      <c r="J51" s="145"/>
      <c r="L51" s="145"/>
    </row>
    <row r="52" spans="1:12" s="144" customFormat="1" x14ac:dyDescent="0.25">
      <c r="A52" s="132"/>
      <c r="B52" s="162"/>
      <c r="C52" s="145"/>
      <c r="D52" s="145"/>
      <c r="E52" s="145"/>
      <c r="F52" s="145"/>
      <c r="G52" s="145"/>
      <c r="H52" s="162"/>
      <c r="J52" s="145"/>
      <c r="L52" s="145"/>
    </row>
    <row r="53" spans="1:12" s="144" customFormat="1" x14ac:dyDescent="0.25">
      <c r="A53" s="132"/>
      <c r="B53" s="162"/>
      <c r="C53" s="145"/>
      <c r="D53" s="145"/>
      <c r="E53" s="145"/>
      <c r="F53" s="145"/>
      <c r="G53" s="145"/>
      <c r="H53" s="162"/>
      <c r="J53" s="145"/>
      <c r="L53" s="145"/>
    </row>
    <row r="54" spans="1:12" s="144" customFormat="1" x14ac:dyDescent="0.25">
      <c r="A54" s="132"/>
      <c r="B54" s="162"/>
      <c r="C54" s="145"/>
      <c r="D54" s="145"/>
      <c r="E54" s="145"/>
      <c r="F54" s="145"/>
      <c r="G54" s="145"/>
      <c r="H54" s="162"/>
      <c r="J54" s="145"/>
      <c r="L54" s="145"/>
    </row>
    <row r="55" spans="1:12" s="144" customFormat="1" x14ac:dyDescent="0.25">
      <c r="A55" s="132"/>
      <c r="B55" s="162"/>
      <c r="C55" s="145"/>
      <c r="D55" s="145"/>
      <c r="E55" s="145"/>
      <c r="F55" s="145"/>
      <c r="G55" s="145"/>
      <c r="H55" s="162"/>
      <c r="J55" s="145"/>
      <c r="L55" s="145"/>
    </row>
    <row r="56" spans="1:12" s="144" customFormat="1" x14ac:dyDescent="0.25">
      <c r="A56" s="132"/>
      <c r="B56" s="162"/>
      <c r="C56" s="145"/>
      <c r="D56" s="145"/>
      <c r="E56" s="145"/>
      <c r="F56" s="145"/>
      <c r="G56" s="145"/>
      <c r="H56" s="162"/>
      <c r="J56" s="145"/>
      <c r="L56" s="145"/>
    </row>
    <row r="57" spans="1:12" s="144" customFormat="1" x14ac:dyDescent="0.25">
      <c r="A57" s="132"/>
      <c r="B57" s="162"/>
      <c r="C57" s="145"/>
      <c r="D57" s="145"/>
      <c r="E57" s="145"/>
      <c r="F57" s="145"/>
      <c r="G57" s="145"/>
      <c r="H57" s="162"/>
      <c r="J57" s="145"/>
      <c r="L57" s="145"/>
    </row>
    <row r="58" spans="1:12" s="144" customFormat="1" x14ac:dyDescent="0.25">
      <c r="A58" s="132"/>
      <c r="B58" s="162"/>
      <c r="C58" s="145"/>
      <c r="D58" s="145"/>
      <c r="E58" s="145"/>
      <c r="F58" s="145"/>
      <c r="G58" s="145"/>
      <c r="H58" s="162"/>
      <c r="J58" s="145" t="s">
        <v>236</v>
      </c>
      <c r="L58" s="145"/>
    </row>
    <row r="59" spans="1:12" s="144" customFormat="1" x14ac:dyDescent="0.25">
      <c r="A59" s="132"/>
      <c r="B59" s="162"/>
      <c r="C59" s="145"/>
      <c r="D59" s="145"/>
      <c r="E59" s="145"/>
      <c r="F59" s="145"/>
      <c r="G59" s="145"/>
      <c r="H59" s="162"/>
      <c r="J59" s="145"/>
      <c r="L59" s="145"/>
    </row>
    <row r="60" spans="1:12" s="144" customFormat="1" x14ac:dyDescent="0.25">
      <c r="A60" s="132"/>
      <c r="B60" s="162"/>
      <c r="C60" s="145"/>
      <c r="D60" s="145"/>
      <c r="E60" s="145"/>
      <c r="F60" s="145"/>
      <c r="G60" s="145"/>
      <c r="H60" s="162"/>
      <c r="J60" s="145"/>
      <c r="L60" s="145"/>
    </row>
    <row r="61" spans="1:12" s="144" customFormat="1" x14ac:dyDescent="0.25">
      <c r="A61" s="132"/>
      <c r="B61" s="162"/>
      <c r="C61" s="145"/>
      <c r="D61" s="145"/>
      <c r="E61" s="145"/>
      <c r="F61" s="145"/>
      <c r="G61" s="145"/>
      <c r="H61" s="162"/>
      <c r="J61" s="145"/>
      <c r="L61" s="145"/>
    </row>
    <row r="62" spans="1:12" s="144" customFormat="1" x14ac:dyDescent="0.25">
      <c r="A62" s="132"/>
      <c r="B62" s="162"/>
      <c r="C62" s="145"/>
      <c r="D62" s="145"/>
      <c r="E62" s="145"/>
      <c r="F62" s="145"/>
      <c r="G62" s="145"/>
      <c r="H62" s="162"/>
      <c r="J62" s="145"/>
      <c r="L62" s="145"/>
    </row>
    <row r="63" spans="1:12" s="144" customFormat="1" x14ac:dyDescent="0.25">
      <c r="A63" s="132"/>
      <c r="B63" s="162"/>
      <c r="C63" s="145"/>
      <c r="D63" s="145"/>
      <c r="E63" s="145"/>
      <c r="F63" s="145"/>
      <c r="G63" s="145"/>
      <c r="H63" s="162"/>
      <c r="J63" s="145"/>
      <c r="L63" s="145"/>
    </row>
    <row r="64" spans="1:12" s="144" customFormat="1" x14ac:dyDescent="0.25">
      <c r="A64" s="132"/>
      <c r="B64" s="162"/>
      <c r="C64" s="145"/>
      <c r="D64" s="145"/>
      <c r="E64" s="145"/>
      <c r="F64" s="145"/>
      <c r="G64" s="145"/>
      <c r="H64" s="162"/>
      <c r="J64" s="145"/>
      <c r="L64" s="145"/>
    </row>
    <row r="65" spans="1:12" s="144" customFormat="1" x14ac:dyDescent="0.25">
      <c r="A65" s="132"/>
      <c r="B65" s="162"/>
      <c r="C65" s="162"/>
      <c r="D65" s="162"/>
      <c r="E65" s="162"/>
      <c r="F65" s="162"/>
      <c r="G65" s="162"/>
      <c r="H65" s="162"/>
      <c r="J65" s="162"/>
      <c r="L65" s="162"/>
    </row>
    <row r="66" spans="1:12" s="144" customFormat="1" x14ac:dyDescent="0.25">
      <c r="A66" s="132"/>
      <c r="B66" s="162"/>
      <c r="C66" s="162"/>
      <c r="D66" s="162"/>
      <c r="E66" s="162"/>
      <c r="F66" s="162"/>
      <c r="G66" s="162"/>
      <c r="H66" s="162"/>
      <c r="J66" s="162"/>
      <c r="L66" s="162"/>
    </row>
    <row r="67" spans="1:12" s="144" customFormat="1" x14ac:dyDescent="0.25">
      <c r="A67" s="132"/>
      <c r="B67" s="162"/>
      <c r="C67" s="162"/>
      <c r="D67" s="162"/>
      <c r="E67" s="162"/>
      <c r="F67" s="162"/>
      <c r="G67" s="162"/>
      <c r="H67" s="162"/>
      <c r="J67" s="162"/>
      <c r="L67" s="162"/>
    </row>
    <row r="68" spans="1:12" s="144" customFormat="1" x14ac:dyDescent="0.25">
      <c r="A68" s="132"/>
      <c r="B68" s="162"/>
      <c r="C68" s="162"/>
      <c r="D68" s="162"/>
      <c r="E68" s="162"/>
      <c r="F68" s="162"/>
      <c r="G68" s="162"/>
      <c r="H68" s="162"/>
      <c r="J68" s="162"/>
      <c r="L68" s="162"/>
    </row>
    <row r="69" spans="1:12" s="144" customFormat="1" x14ac:dyDescent="0.25">
      <c r="A69" s="132"/>
      <c r="B69" s="162"/>
      <c r="C69" s="162"/>
      <c r="D69" s="162"/>
      <c r="E69" s="162"/>
      <c r="F69" s="162"/>
      <c r="G69" s="162"/>
      <c r="H69" s="162"/>
      <c r="J69" s="162"/>
      <c r="L69" s="162"/>
    </row>
    <row r="70" spans="1:12" s="144" customFormat="1" x14ac:dyDescent="0.25">
      <c r="A70" s="132"/>
      <c r="B70" s="162"/>
      <c r="C70" s="162"/>
      <c r="D70" s="162"/>
      <c r="E70" s="162"/>
      <c r="F70" s="162"/>
      <c r="G70" s="162"/>
      <c r="H70" s="162"/>
      <c r="J70" s="162"/>
      <c r="L70" s="162"/>
    </row>
    <row r="71" spans="1:12" s="144" customFormat="1" x14ac:dyDescent="0.25">
      <c r="A71" s="132"/>
      <c r="B71" s="162"/>
      <c r="C71" s="162"/>
      <c r="D71" s="162"/>
      <c r="E71" s="162"/>
      <c r="F71" s="162"/>
      <c r="G71" s="162"/>
      <c r="H71" s="162"/>
      <c r="J71" s="162"/>
      <c r="L71" s="162"/>
    </row>
    <row r="72" spans="1:12" s="144" customFormat="1" x14ac:dyDescent="0.25">
      <c r="A72" s="132"/>
      <c r="B72" s="162"/>
      <c r="C72" s="162"/>
      <c r="D72" s="162"/>
      <c r="E72" s="162"/>
      <c r="F72" s="162"/>
      <c r="G72" s="162"/>
      <c r="H72" s="162"/>
      <c r="J72" s="162"/>
      <c r="L72" s="162"/>
    </row>
    <row r="74" spans="1:12" s="144" customFormat="1" x14ac:dyDescent="0.25">
      <c r="A74" s="132"/>
      <c r="B74" s="162"/>
      <c r="C74" s="162"/>
      <c r="D74" s="162"/>
      <c r="E74" s="162"/>
      <c r="F74" s="162"/>
      <c r="G74" s="162"/>
      <c r="H74" s="162"/>
      <c r="I74" s="162"/>
      <c r="J74" s="162"/>
      <c r="L74" s="162"/>
    </row>
    <row r="75" spans="1:12" s="144" customFormat="1" x14ac:dyDescent="0.25">
      <c r="A75" s="132"/>
      <c r="B75" s="162"/>
      <c r="C75" s="162"/>
      <c r="D75" s="162"/>
      <c r="E75" s="162"/>
      <c r="F75" s="162"/>
      <c r="G75" s="162"/>
      <c r="H75" s="162"/>
      <c r="I75" s="162"/>
      <c r="J75" s="162"/>
      <c r="L75" s="162"/>
    </row>
    <row r="76" spans="1:12" s="144" customFormat="1" x14ac:dyDescent="0.25">
      <c r="A76" s="132"/>
      <c r="B76" s="162"/>
      <c r="C76" s="162"/>
      <c r="D76" s="162"/>
      <c r="E76" s="162"/>
      <c r="F76" s="162"/>
      <c r="G76" s="162"/>
      <c r="H76" s="162"/>
      <c r="I76" s="162"/>
      <c r="J76" s="162"/>
      <c r="L76" s="162"/>
    </row>
    <row r="77" spans="1:12" s="144" customFormat="1" x14ac:dyDescent="0.25">
      <c r="A77" s="132"/>
      <c r="B77" s="162"/>
      <c r="C77" s="162"/>
      <c r="D77" s="162"/>
      <c r="E77" s="162"/>
      <c r="F77" s="162"/>
      <c r="G77" s="162"/>
      <c r="H77" s="162"/>
      <c r="I77" s="162"/>
      <c r="J77" s="162"/>
      <c r="L77" s="162"/>
    </row>
    <row r="78" spans="1:12" x14ac:dyDescent="0.25">
      <c r="B78" s="162"/>
      <c r="C78" s="162"/>
      <c r="D78" s="162"/>
      <c r="E78" s="162"/>
      <c r="F78" s="162"/>
      <c r="G78" s="162"/>
    </row>
    <row r="79" spans="1:12" s="144" customFormat="1" x14ac:dyDescent="0.25">
      <c r="A79" s="132"/>
      <c r="B79" s="1"/>
      <c r="C79" s="1"/>
      <c r="D79" s="1"/>
      <c r="E79" s="1"/>
      <c r="F79" s="1"/>
      <c r="G79" s="1"/>
      <c r="H79" s="162"/>
      <c r="I79" s="162"/>
      <c r="J79" s="162"/>
      <c r="K79" s="162"/>
      <c r="L79" s="162"/>
    </row>
    <row r="80" spans="1:12" s="144" customFormat="1" x14ac:dyDescent="0.25">
      <c r="A80" s="132"/>
      <c r="B80" s="162"/>
      <c r="C80" s="162"/>
      <c r="D80" s="162"/>
      <c r="E80" s="162"/>
      <c r="F80" s="162"/>
      <c r="G80" s="1"/>
      <c r="H80" s="162"/>
      <c r="I80" s="162"/>
      <c r="J80" s="162"/>
      <c r="K80" s="162"/>
      <c r="L80" s="162"/>
    </row>
    <row r="81" spans="1:12" s="144" customFormat="1" x14ac:dyDescent="0.25">
      <c r="A81" s="13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</row>
    <row r="82" spans="1:12" s="144" customFormat="1" x14ac:dyDescent="0.25">
      <c r="A82" s="13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</row>
    <row r="83" spans="1:12" x14ac:dyDescent="0.25">
      <c r="B83" s="162"/>
      <c r="C83" s="162"/>
      <c r="D83" s="162"/>
      <c r="E83" s="162"/>
      <c r="F83" s="162"/>
      <c r="G83" s="162"/>
    </row>
    <row r="84" spans="1:12" s="144" customFormat="1" x14ac:dyDescent="0.25">
      <c r="A84" s="13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</row>
    <row r="85" spans="1:12" s="144" customFormat="1" x14ac:dyDescent="0.25">
      <c r="A85" s="13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</row>
    <row r="86" spans="1:12" s="144" customFormat="1" x14ac:dyDescent="0.25">
      <c r="A86" s="132"/>
      <c r="B86" s="1"/>
      <c r="C86" s="1"/>
      <c r="D86" s="1"/>
      <c r="E86" s="1"/>
      <c r="F86" s="1"/>
      <c r="G86" s="1"/>
      <c r="H86" s="162"/>
      <c r="I86" s="162"/>
      <c r="J86" s="162"/>
      <c r="K86" s="162"/>
      <c r="L86" s="162"/>
    </row>
    <row r="87" spans="1:12" s="144" customFormat="1" x14ac:dyDescent="0.25">
      <c r="A87" s="13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</row>
    <row r="88" spans="1:12" s="144" customFormat="1" x14ac:dyDescent="0.25">
      <c r="A88" s="13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</row>
    <row r="89" spans="1:12" s="144" customFormat="1" x14ac:dyDescent="0.25">
      <c r="A89" s="13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</row>
    <row r="90" spans="1:12" s="144" customFormat="1" x14ac:dyDescent="0.25">
      <c r="A90" s="13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</row>
    <row r="91" spans="1:12" s="144" customFormat="1" x14ac:dyDescent="0.25">
      <c r="A91" s="13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</row>
    <row r="92" spans="1:12" s="144" customFormat="1" x14ac:dyDescent="0.25">
      <c r="A92" s="13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</row>
    <row r="93" spans="1:12" s="144" customFormat="1" x14ac:dyDescent="0.25">
      <c r="A93" s="13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</row>
    <row r="94" spans="1:12" s="144" customFormat="1" x14ac:dyDescent="0.25">
      <c r="A94" s="13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</row>
    <row r="95" spans="1:12" s="144" customFormat="1" x14ac:dyDescent="0.25">
      <c r="A95" s="13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</row>
    <row r="96" spans="1:12" s="144" customFormat="1" x14ac:dyDescent="0.25">
      <c r="A96" s="13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</row>
    <row r="97" spans="1:12" s="144" customFormat="1" x14ac:dyDescent="0.25">
      <c r="A97" s="13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</row>
    <row r="98" spans="1:12" s="144" customFormat="1" x14ac:dyDescent="0.25">
      <c r="A98" s="13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</row>
    <row r="99" spans="1:12" s="144" customFormat="1" x14ac:dyDescent="0.25">
      <c r="A99" s="13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</row>
    <row r="100" spans="1:12" s="144" customFormat="1" x14ac:dyDescent="0.25">
      <c r="A100" s="13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</row>
    <row r="101" spans="1:12" s="144" customFormat="1" x14ac:dyDescent="0.25">
      <c r="A101" s="13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</row>
    <row r="102" spans="1:12" s="144" customFormat="1" x14ac:dyDescent="0.25">
      <c r="A102" s="13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</row>
    <row r="103" spans="1:12" s="144" customFormat="1" x14ac:dyDescent="0.25">
      <c r="A103" s="13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</row>
    <row r="104" spans="1:12" s="144" customFormat="1" x14ac:dyDescent="0.25">
      <c r="A104" s="13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</row>
    <row r="105" spans="1:12" s="144" customFormat="1" x14ac:dyDescent="0.25">
      <c r="A105" s="13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</row>
    <row r="106" spans="1:12" s="144" customFormat="1" x14ac:dyDescent="0.25">
      <c r="A106" s="132"/>
      <c r="G106" s="162"/>
      <c r="H106" s="162"/>
      <c r="I106" s="162"/>
      <c r="J106" s="162"/>
      <c r="K106" s="162"/>
      <c r="L106" s="162"/>
    </row>
    <row r="107" spans="1:12" s="144" customFormat="1" x14ac:dyDescent="0.25">
      <c r="A107" s="13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</row>
    <row r="108" spans="1:12" s="144" customFormat="1" x14ac:dyDescent="0.25">
      <c r="A108" s="13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</row>
    <row r="109" spans="1:12" s="144" customFormat="1" x14ac:dyDescent="0.25">
      <c r="A109" s="13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</row>
    <row r="110" spans="1:12" s="144" customFormat="1" x14ac:dyDescent="0.25">
      <c r="A110" s="13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</row>
    <row r="111" spans="1:12" s="144" customFormat="1" x14ac:dyDescent="0.25">
      <c r="A111" s="13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</row>
    <row r="112" spans="1:12" s="144" customFormat="1" x14ac:dyDescent="0.25">
      <c r="A112" s="13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</row>
    <row r="113" spans="1:12" s="144" customFormat="1" x14ac:dyDescent="0.25">
      <c r="A113" s="13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</row>
    <row r="114" spans="1:12" s="144" customFormat="1" x14ac:dyDescent="0.25">
      <c r="A114" s="13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</row>
    <row r="115" spans="1:12" s="144" customFormat="1" x14ac:dyDescent="0.25">
      <c r="A115" s="13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</row>
    <row r="116" spans="1:12" s="144" customFormat="1" x14ac:dyDescent="0.25">
      <c r="A116" s="13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</row>
    <row r="117" spans="1:12" s="144" customFormat="1" x14ac:dyDescent="0.25">
      <c r="A117" s="13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</row>
    <row r="118" spans="1:12" s="144" customFormat="1" x14ac:dyDescent="0.25">
      <c r="A118" s="13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</row>
    <row r="119" spans="1:12" s="144" customFormat="1" x14ac:dyDescent="0.25">
      <c r="A119" s="13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</row>
    <row r="120" spans="1:12" s="144" customFormat="1" x14ac:dyDescent="0.25">
      <c r="A120" s="132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</row>
    <row r="121" spans="1:12" s="144" customFormat="1" x14ac:dyDescent="0.25">
      <c r="A121" s="132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</row>
    <row r="122" spans="1:12" s="144" customFormat="1" x14ac:dyDescent="0.25">
      <c r="A122" s="132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</row>
    <row r="123" spans="1:12" s="144" customFormat="1" x14ac:dyDescent="0.25">
      <c r="A123" s="132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</row>
    <row r="124" spans="1:12" s="144" customFormat="1" x14ac:dyDescent="0.25">
      <c r="A124" s="132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</row>
    <row r="125" spans="1:12" s="144" customFormat="1" x14ac:dyDescent="0.25">
      <c r="A125" s="132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</row>
    <row r="126" spans="1:12" s="144" customFormat="1" x14ac:dyDescent="0.25">
      <c r="A126" s="132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</row>
    <row r="127" spans="1:12" s="144" customFormat="1" x14ac:dyDescent="0.25">
      <c r="A127" s="132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</row>
    <row r="128" spans="1:12" s="144" customFormat="1" x14ac:dyDescent="0.25">
      <c r="A128" s="132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</row>
    <row r="129" spans="1:12" s="144" customFormat="1" x14ac:dyDescent="0.25">
      <c r="A129" s="132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</row>
    <row r="130" spans="1:12" s="144" customFormat="1" x14ac:dyDescent="0.25">
      <c r="A130" s="132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</row>
    <row r="131" spans="1:12" s="144" customFormat="1" x14ac:dyDescent="0.25">
      <c r="A131" s="132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</row>
    <row r="132" spans="1:12" s="144" customFormat="1" x14ac:dyDescent="0.25">
      <c r="A132" s="132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</row>
    <row r="133" spans="1:12" s="144" customFormat="1" x14ac:dyDescent="0.25">
      <c r="A133" s="132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</row>
    <row r="134" spans="1:12" s="144" customFormat="1" x14ac:dyDescent="0.25">
      <c r="A134" s="132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</row>
    <row r="135" spans="1:12" s="144" customFormat="1" x14ac:dyDescent="0.25">
      <c r="A135" s="132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</row>
    <row r="136" spans="1:12" s="144" customFormat="1" x14ac:dyDescent="0.25">
      <c r="A136" s="132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</row>
    <row r="137" spans="1:12" s="144" customFormat="1" x14ac:dyDescent="0.25">
      <c r="A137" s="132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</row>
    <row r="138" spans="1:12" s="144" customFormat="1" x14ac:dyDescent="0.25">
      <c r="A138" s="132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</row>
    <row r="139" spans="1:12" s="144" customFormat="1" x14ac:dyDescent="0.25">
      <c r="A139" s="132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</row>
    <row r="140" spans="1:12" s="144" customFormat="1" x14ac:dyDescent="0.25">
      <c r="A140" s="132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</row>
    <row r="141" spans="1:12" s="144" customFormat="1" x14ac:dyDescent="0.25">
      <c r="A141" s="132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</row>
    <row r="142" spans="1:12" s="144" customFormat="1" x14ac:dyDescent="0.25">
      <c r="A142" s="132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</row>
    <row r="143" spans="1:12" s="144" customFormat="1" x14ac:dyDescent="0.25">
      <c r="A143" s="132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</row>
    <row r="144" spans="1:12" s="144" customFormat="1" x14ac:dyDescent="0.25">
      <c r="A144" s="132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</row>
    <row r="145" spans="1:12" s="144" customFormat="1" x14ac:dyDescent="0.25">
      <c r="A145" s="13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</row>
    <row r="146" spans="1:12" s="144" customFormat="1" x14ac:dyDescent="0.25">
      <c r="A146" s="132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</row>
    <row r="147" spans="1:12" s="144" customFormat="1" x14ac:dyDescent="0.25">
      <c r="A147" s="13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</row>
    <row r="148" spans="1:12" s="144" customFormat="1" x14ac:dyDescent="0.25">
      <c r="A148" s="13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</row>
    <row r="149" spans="1:12" s="144" customFormat="1" x14ac:dyDescent="0.25">
      <c r="A149" s="132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</row>
    <row r="150" spans="1:12" s="144" customFormat="1" x14ac:dyDescent="0.25">
      <c r="A150" s="132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</row>
    <row r="151" spans="1:12" s="144" customFormat="1" x14ac:dyDescent="0.25">
      <c r="A151" s="132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</row>
    <row r="152" spans="1:12" s="144" customFormat="1" x14ac:dyDescent="0.25">
      <c r="A152" s="132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</row>
    <row r="153" spans="1:12" s="144" customFormat="1" x14ac:dyDescent="0.25">
      <c r="A153" s="132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</row>
    <row r="154" spans="1:12" s="144" customFormat="1" x14ac:dyDescent="0.25">
      <c r="A154" s="132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</row>
    <row r="155" spans="1:12" s="144" customFormat="1" x14ac:dyDescent="0.25">
      <c r="A155" s="132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</row>
    <row r="156" spans="1:12" s="144" customFormat="1" x14ac:dyDescent="0.25">
      <c r="A156" s="132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</row>
    <row r="157" spans="1:12" s="144" customFormat="1" x14ac:dyDescent="0.25">
      <c r="A157" s="132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</row>
    <row r="158" spans="1:12" s="144" customFormat="1" x14ac:dyDescent="0.25">
      <c r="A158" s="132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</row>
    <row r="159" spans="1:12" s="144" customFormat="1" x14ac:dyDescent="0.25">
      <c r="A159" s="132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</row>
    <row r="160" spans="1:12" s="144" customFormat="1" x14ac:dyDescent="0.25">
      <c r="A160" s="132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</row>
    <row r="161" spans="1:12" s="144" customFormat="1" x14ac:dyDescent="0.25">
      <c r="A161" s="132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</row>
    <row r="162" spans="1:12" s="144" customFormat="1" x14ac:dyDescent="0.25">
      <c r="A162" s="13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</row>
    <row r="163" spans="1:12" s="144" customFormat="1" x14ac:dyDescent="0.25">
      <c r="A163" s="132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</row>
    <row r="164" spans="1:12" s="144" customFormat="1" x14ac:dyDescent="0.25">
      <c r="A164" s="132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</row>
    <row r="165" spans="1:12" s="144" customFormat="1" x14ac:dyDescent="0.25">
      <c r="A165" s="13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</row>
    <row r="166" spans="1:12" s="144" customFormat="1" x14ac:dyDescent="0.25">
      <c r="A166" s="132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</row>
    <row r="167" spans="1:12" s="144" customFormat="1" x14ac:dyDescent="0.25">
      <c r="A167" s="132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</row>
    <row r="168" spans="1:12" s="144" customFormat="1" x14ac:dyDescent="0.25">
      <c r="A168" s="132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</row>
    <row r="169" spans="1:12" s="144" customFormat="1" x14ac:dyDescent="0.25">
      <c r="A169" s="132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</row>
    <row r="170" spans="1:12" s="144" customFormat="1" x14ac:dyDescent="0.25">
      <c r="A170" s="132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</row>
    <row r="171" spans="1:12" s="144" customFormat="1" x14ac:dyDescent="0.25">
      <c r="A171" s="132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</row>
    <row r="172" spans="1:12" s="144" customFormat="1" x14ac:dyDescent="0.25">
      <c r="A172" s="132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</row>
    <row r="173" spans="1:12" s="144" customFormat="1" x14ac:dyDescent="0.25">
      <c r="A173" s="132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</row>
    <row r="174" spans="1:12" s="144" customFormat="1" x14ac:dyDescent="0.25">
      <c r="A174" s="132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</row>
    <row r="175" spans="1:12" s="144" customFormat="1" x14ac:dyDescent="0.25">
      <c r="A175" s="132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</row>
    <row r="176" spans="1:12" s="144" customFormat="1" x14ac:dyDescent="0.25">
      <c r="A176" s="132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</row>
    <row r="177" spans="1:12" s="144" customFormat="1" x14ac:dyDescent="0.25">
      <c r="A177" s="132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</row>
    <row r="178" spans="1:12" s="144" customFormat="1" x14ac:dyDescent="0.25">
      <c r="A178" s="13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</row>
    <row r="179" spans="1:12" s="144" customFormat="1" x14ac:dyDescent="0.25">
      <c r="A179" s="132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</row>
    <row r="180" spans="1:12" s="144" customFormat="1" x14ac:dyDescent="0.25">
      <c r="A180" s="132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</row>
    <row r="181" spans="1:12" s="144" customFormat="1" x14ac:dyDescent="0.25">
      <c r="A181" s="13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</row>
    <row r="182" spans="1:12" s="144" customFormat="1" x14ac:dyDescent="0.25">
      <c r="A182" s="13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</row>
    <row r="183" spans="1:12" s="144" customFormat="1" x14ac:dyDescent="0.25">
      <c r="A183" s="13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</row>
    <row r="184" spans="1:12" s="144" customFormat="1" x14ac:dyDescent="0.25">
      <c r="A184" s="13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</row>
    <row r="185" spans="1:12" s="144" customFormat="1" x14ac:dyDescent="0.25">
      <c r="A185" s="13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</row>
    <row r="186" spans="1:12" s="144" customFormat="1" x14ac:dyDescent="0.25">
      <c r="A186" s="13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</row>
    <row r="187" spans="1:12" s="144" customFormat="1" x14ac:dyDescent="0.25">
      <c r="A187" s="13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</row>
    <row r="188" spans="1:12" s="144" customFormat="1" x14ac:dyDescent="0.25">
      <c r="A188" s="13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</row>
    <row r="189" spans="1:12" s="144" customFormat="1" x14ac:dyDescent="0.25">
      <c r="A189" s="13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</row>
    <row r="190" spans="1:12" s="144" customFormat="1" x14ac:dyDescent="0.25">
      <c r="A190" s="13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</row>
    <row r="191" spans="1:12" s="144" customFormat="1" x14ac:dyDescent="0.25">
      <c r="A191" s="13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</row>
    <row r="192" spans="1:12" s="144" customFormat="1" x14ac:dyDescent="0.25">
      <c r="A192" s="13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</row>
    <row r="193" spans="1:12" s="144" customFormat="1" x14ac:dyDescent="0.25">
      <c r="A193" s="13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</row>
    <row r="194" spans="1:12" s="144" customFormat="1" x14ac:dyDescent="0.25">
      <c r="A194" s="13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</row>
    <row r="195" spans="1:12" s="144" customFormat="1" x14ac:dyDescent="0.25">
      <c r="A195" s="13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</row>
    <row r="196" spans="1:12" s="144" customFormat="1" x14ac:dyDescent="0.25">
      <c r="A196" s="13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</row>
    <row r="197" spans="1:12" s="144" customFormat="1" x14ac:dyDescent="0.25">
      <c r="A197" s="13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</row>
    <row r="198" spans="1:12" s="144" customFormat="1" x14ac:dyDescent="0.25">
      <c r="A198" s="13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</row>
    <row r="199" spans="1:12" s="144" customFormat="1" x14ac:dyDescent="0.25">
      <c r="A199" s="13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</row>
    <row r="200" spans="1:12" s="144" customFormat="1" x14ac:dyDescent="0.25">
      <c r="A200" s="13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</row>
    <row r="201" spans="1:12" s="144" customFormat="1" x14ac:dyDescent="0.25">
      <c r="A201" s="13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</row>
    <row r="202" spans="1:12" s="144" customFormat="1" x14ac:dyDescent="0.25">
      <c r="A202" s="13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</row>
    <row r="203" spans="1:12" s="144" customFormat="1" x14ac:dyDescent="0.25">
      <c r="A203" s="13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</row>
    <row r="204" spans="1:12" s="144" customFormat="1" x14ac:dyDescent="0.25">
      <c r="A204" s="13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</row>
    <row r="205" spans="1:12" s="144" customFormat="1" x14ac:dyDescent="0.25">
      <c r="A205" s="13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</row>
    <row r="206" spans="1:12" s="144" customFormat="1" x14ac:dyDescent="0.25">
      <c r="A206" s="132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</row>
    <row r="207" spans="1:12" s="144" customFormat="1" x14ac:dyDescent="0.25">
      <c r="A207" s="132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</row>
    <row r="208" spans="1:12" s="144" customFormat="1" x14ac:dyDescent="0.25">
      <c r="A208" s="132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</row>
    <row r="209" spans="1:12" s="144" customFormat="1" x14ac:dyDescent="0.25">
      <c r="A209" s="132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</row>
    <row r="210" spans="1:12" s="144" customFormat="1" x14ac:dyDescent="0.25">
      <c r="A210" s="132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</row>
    <row r="211" spans="1:12" s="144" customFormat="1" x14ac:dyDescent="0.25">
      <c r="A211" s="132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</row>
    <row r="212" spans="1:12" s="144" customFormat="1" x14ac:dyDescent="0.25">
      <c r="A212" s="132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</row>
    <row r="213" spans="1:12" s="144" customFormat="1" x14ac:dyDescent="0.25">
      <c r="A213" s="132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</row>
    <row r="214" spans="1:12" s="144" customFormat="1" x14ac:dyDescent="0.25">
      <c r="A214" s="132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</row>
    <row r="215" spans="1:12" s="144" customFormat="1" x14ac:dyDescent="0.25">
      <c r="A215" s="132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</row>
    <row r="216" spans="1:12" s="144" customFormat="1" x14ac:dyDescent="0.25">
      <c r="A216" s="132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</row>
    <row r="217" spans="1:12" s="144" customFormat="1" x14ac:dyDescent="0.25">
      <c r="A217" s="132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</row>
    <row r="218" spans="1:12" s="144" customFormat="1" x14ac:dyDescent="0.25">
      <c r="A218" s="132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</row>
    <row r="219" spans="1:12" s="144" customFormat="1" x14ac:dyDescent="0.25">
      <c r="A219" s="132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</row>
    <row r="220" spans="1:12" s="144" customFormat="1" x14ac:dyDescent="0.25">
      <c r="A220" s="13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</row>
    <row r="221" spans="1:12" s="144" customFormat="1" x14ac:dyDescent="0.25">
      <c r="A221" s="132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</row>
    <row r="222" spans="1:12" s="144" customFormat="1" x14ac:dyDescent="0.25">
      <c r="A222" s="132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</row>
    <row r="223" spans="1:12" s="144" customFormat="1" x14ac:dyDescent="0.25">
      <c r="A223" s="132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</row>
    <row r="224" spans="1:12" s="144" customFormat="1" x14ac:dyDescent="0.25">
      <c r="A224" s="132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</row>
    <row r="225" spans="1:12" s="144" customFormat="1" x14ac:dyDescent="0.25">
      <c r="A225" s="132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</row>
    <row r="226" spans="1:12" s="144" customFormat="1" x14ac:dyDescent="0.25">
      <c r="A226" s="132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</row>
    <row r="227" spans="1:12" s="144" customFormat="1" x14ac:dyDescent="0.25">
      <c r="A227" s="132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</row>
    <row r="228" spans="1:12" s="144" customFormat="1" x14ac:dyDescent="0.25">
      <c r="A228" s="132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</row>
    <row r="229" spans="1:12" s="144" customFormat="1" x14ac:dyDescent="0.25">
      <c r="A229" s="132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</row>
    <row r="230" spans="1:12" s="144" customFormat="1" x14ac:dyDescent="0.25">
      <c r="A230" s="132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</row>
    <row r="231" spans="1:12" s="144" customFormat="1" x14ac:dyDescent="0.25">
      <c r="A231" s="132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</row>
    <row r="232" spans="1:12" s="144" customFormat="1" x14ac:dyDescent="0.25">
      <c r="A232" s="132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</row>
    <row r="233" spans="1:12" s="144" customFormat="1" x14ac:dyDescent="0.25">
      <c r="A233" s="132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</row>
    <row r="234" spans="1:12" s="144" customFormat="1" x14ac:dyDescent="0.25">
      <c r="A234" s="132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</row>
    <row r="235" spans="1:12" s="144" customFormat="1" x14ac:dyDescent="0.25">
      <c r="A235" s="132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</row>
    <row r="236" spans="1:12" s="144" customFormat="1" x14ac:dyDescent="0.25">
      <c r="A236" s="13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</row>
    <row r="237" spans="1:12" s="144" customFormat="1" x14ac:dyDescent="0.25">
      <c r="A237" s="13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</row>
    <row r="238" spans="1:12" s="144" customFormat="1" x14ac:dyDescent="0.25">
      <c r="A238" s="132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</row>
    <row r="239" spans="1:12" s="144" customFormat="1" x14ac:dyDescent="0.25">
      <c r="A239" s="132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</row>
    <row r="240" spans="1:12" s="144" customFormat="1" x14ac:dyDescent="0.25">
      <c r="A240" s="132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</row>
    <row r="241" spans="1:12" s="144" customFormat="1" x14ac:dyDescent="0.25">
      <c r="A241" s="132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</row>
    <row r="242" spans="1:12" s="144" customFormat="1" x14ac:dyDescent="0.25">
      <c r="A242" s="132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</row>
    <row r="243" spans="1:12" s="144" customFormat="1" x14ac:dyDescent="0.25">
      <c r="A243" s="13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</row>
    <row r="244" spans="1:12" s="144" customFormat="1" x14ac:dyDescent="0.25">
      <c r="A244" s="13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</row>
    <row r="245" spans="1:12" s="144" customFormat="1" x14ac:dyDescent="0.25">
      <c r="A245" s="13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</row>
    <row r="246" spans="1:12" s="144" customFormat="1" x14ac:dyDescent="0.25">
      <c r="A246" s="13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</row>
    <row r="247" spans="1:12" s="144" customFormat="1" x14ac:dyDescent="0.25">
      <c r="A247" s="13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</row>
    <row r="248" spans="1:12" s="144" customFormat="1" x14ac:dyDescent="0.25">
      <c r="A248" s="13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</row>
    <row r="249" spans="1:12" s="144" customFormat="1" x14ac:dyDescent="0.25">
      <c r="A249" s="13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</row>
    <row r="250" spans="1:12" s="144" customFormat="1" x14ac:dyDescent="0.25">
      <c r="A250" s="13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</row>
    <row r="251" spans="1:12" s="144" customFormat="1" x14ac:dyDescent="0.25">
      <c r="A251" s="13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</row>
    <row r="252" spans="1:12" s="144" customFormat="1" x14ac:dyDescent="0.25">
      <c r="A252" s="13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</row>
    <row r="253" spans="1:12" s="144" customFormat="1" x14ac:dyDescent="0.25">
      <c r="A253" s="13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</row>
    <row r="254" spans="1:12" s="144" customFormat="1" x14ac:dyDescent="0.25">
      <c r="A254" s="13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</row>
    <row r="255" spans="1:12" s="144" customFormat="1" x14ac:dyDescent="0.25">
      <c r="A255" s="13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</row>
    <row r="256" spans="1:12" s="144" customFormat="1" x14ac:dyDescent="0.25">
      <c r="A256" s="13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</row>
    <row r="257" spans="1:12" s="144" customFormat="1" x14ac:dyDescent="0.25">
      <c r="A257" s="13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</row>
    <row r="258" spans="1:12" s="144" customFormat="1" x14ac:dyDescent="0.25">
      <c r="A258" s="13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</row>
    <row r="259" spans="1:12" s="144" customFormat="1" x14ac:dyDescent="0.25">
      <c r="A259" s="13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</row>
    <row r="260" spans="1:12" s="144" customFormat="1" x14ac:dyDescent="0.25">
      <c r="A260" s="13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</row>
    <row r="261" spans="1:12" s="144" customFormat="1" x14ac:dyDescent="0.25">
      <c r="A261" s="13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</row>
    <row r="262" spans="1:12" s="144" customFormat="1" x14ac:dyDescent="0.25">
      <c r="A262" s="13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</row>
    <row r="263" spans="1:12" s="144" customFormat="1" x14ac:dyDescent="0.25">
      <c r="A263" s="13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</row>
    <row r="264" spans="1:12" s="144" customFormat="1" x14ac:dyDescent="0.25">
      <c r="A264" s="13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</row>
    <row r="265" spans="1:12" s="144" customFormat="1" x14ac:dyDescent="0.25">
      <c r="A265" s="13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</row>
    <row r="266" spans="1:12" s="144" customFormat="1" x14ac:dyDescent="0.25">
      <c r="A266" s="13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</row>
    <row r="267" spans="1:12" s="144" customFormat="1" x14ac:dyDescent="0.25">
      <c r="A267" s="13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</row>
    <row r="268" spans="1:12" s="144" customFormat="1" x14ac:dyDescent="0.25">
      <c r="A268" s="13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</row>
    <row r="269" spans="1:12" s="144" customFormat="1" x14ac:dyDescent="0.25">
      <c r="A269" s="13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</row>
    <row r="270" spans="1:12" s="144" customFormat="1" x14ac:dyDescent="0.25">
      <c r="A270" s="13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</row>
    <row r="271" spans="1:12" s="144" customFormat="1" x14ac:dyDescent="0.25">
      <c r="A271" s="13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</row>
    <row r="272" spans="1:12" s="144" customFormat="1" x14ac:dyDescent="0.25">
      <c r="A272" s="13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</row>
    <row r="273" spans="1:12" s="144" customFormat="1" x14ac:dyDescent="0.25">
      <c r="A273" s="13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</row>
    <row r="274" spans="1:12" s="144" customFormat="1" x14ac:dyDescent="0.25">
      <c r="A274" s="13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</row>
    <row r="275" spans="1:12" s="144" customFormat="1" x14ac:dyDescent="0.25">
      <c r="A275" s="13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</row>
    <row r="276" spans="1:12" s="144" customFormat="1" x14ac:dyDescent="0.25">
      <c r="A276" s="13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</row>
    <row r="277" spans="1:12" s="144" customFormat="1" x14ac:dyDescent="0.25">
      <c r="A277" s="13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</row>
    <row r="278" spans="1:12" s="144" customFormat="1" x14ac:dyDescent="0.25">
      <c r="A278" s="13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</row>
    <row r="279" spans="1:12" s="144" customFormat="1" x14ac:dyDescent="0.25">
      <c r="A279" s="13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</row>
    <row r="280" spans="1:12" s="144" customFormat="1" x14ac:dyDescent="0.25">
      <c r="A280" s="13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</row>
    <row r="281" spans="1:12" s="144" customFormat="1" x14ac:dyDescent="0.25">
      <c r="A281" s="13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</row>
    <row r="282" spans="1:12" s="144" customFormat="1" x14ac:dyDescent="0.25">
      <c r="A282" s="13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</row>
    <row r="283" spans="1:12" s="144" customFormat="1" x14ac:dyDescent="0.25">
      <c r="A283" s="13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</row>
    <row r="284" spans="1:12" s="144" customFormat="1" x14ac:dyDescent="0.25">
      <c r="A284" s="13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</row>
    <row r="285" spans="1:12" s="144" customFormat="1" x14ac:dyDescent="0.25">
      <c r="A285" s="13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</row>
    <row r="286" spans="1:12" s="144" customFormat="1" x14ac:dyDescent="0.25">
      <c r="A286" s="13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</row>
    <row r="287" spans="1:12" s="144" customFormat="1" x14ac:dyDescent="0.25">
      <c r="A287" s="13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</row>
    <row r="288" spans="1:12" s="144" customFormat="1" x14ac:dyDescent="0.25">
      <c r="A288" s="13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</row>
    <row r="289" spans="1:12" s="144" customFormat="1" x14ac:dyDescent="0.25">
      <c r="A289" s="13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</row>
    <row r="290" spans="1:12" s="144" customFormat="1" x14ac:dyDescent="0.25">
      <c r="A290" s="13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</row>
    <row r="291" spans="1:12" s="144" customFormat="1" x14ac:dyDescent="0.25">
      <c r="A291" s="13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</row>
    <row r="292" spans="1:12" s="144" customFormat="1" x14ac:dyDescent="0.25">
      <c r="A292" s="13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</row>
    <row r="293" spans="1:12" s="144" customFormat="1" x14ac:dyDescent="0.25">
      <c r="A293" s="13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</row>
    <row r="294" spans="1:12" s="144" customFormat="1" x14ac:dyDescent="0.25">
      <c r="A294" s="13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</row>
    <row r="295" spans="1:12" s="144" customFormat="1" x14ac:dyDescent="0.25">
      <c r="A295" s="13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</row>
    <row r="296" spans="1:12" s="144" customFormat="1" x14ac:dyDescent="0.25">
      <c r="A296" s="13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</row>
    <row r="297" spans="1:12" s="144" customFormat="1" x14ac:dyDescent="0.25">
      <c r="A297" s="13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</row>
    <row r="298" spans="1:12" s="144" customFormat="1" x14ac:dyDescent="0.25">
      <c r="A298" s="13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</row>
    <row r="299" spans="1:12" s="144" customFormat="1" x14ac:dyDescent="0.25">
      <c r="A299" s="13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</row>
    <row r="300" spans="1:12" x14ac:dyDescent="0.25">
      <c r="B300" s="162"/>
      <c r="C300" s="162"/>
      <c r="D300" s="162"/>
      <c r="E300" s="162"/>
      <c r="F300" s="162"/>
      <c r="G300" s="162"/>
    </row>
    <row r="301" spans="1:12" x14ac:dyDescent="0.25">
      <c r="B301" s="162"/>
      <c r="C301" s="162"/>
      <c r="D301" s="162"/>
      <c r="E301" s="162"/>
      <c r="F301" s="162"/>
      <c r="G301" s="162"/>
    </row>
    <row r="302" spans="1:12" x14ac:dyDescent="0.25">
      <c r="B302" s="162"/>
      <c r="C302" s="162"/>
      <c r="D302" s="162"/>
      <c r="E302" s="162"/>
      <c r="F302" s="162"/>
      <c r="G302" s="162"/>
    </row>
    <row r="303" spans="1:12" x14ac:dyDescent="0.25">
      <c r="B303" s="162"/>
      <c r="C303" s="162"/>
      <c r="D303" s="162"/>
      <c r="E303" s="162"/>
      <c r="F303" s="162"/>
      <c r="G303" s="162"/>
    </row>
    <row r="304" spans="1:12" x14ac:dyDescent="0.25">
      <c r="B304" s="162"/>
      <c r="C304" s="162"/>
      <c r="D304" s="162"/>
      <c r="E304" s="162"/>
      <c r="F304" s="162"/>
      <c r="G304" s="162"/>
    </row>
    <row r="305" spans="2:7" x14ac:dyDescent="0.25">
      <c r="B305" s="162"/>
      <c r="C305" s="162"/>
      <c r="D305" s="162"/>
      <c r="E305" s="162"/>
      <c r="F305" s="162"/>
      <c r="G305" s="162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AH235"/>
  <sheetViews>
    <sheetView showGridLines="0" tabSelected="1" zoomScaleNormal="100" zoomScaleSheetLayoutView="93" workbookViewId="0">
      <selection activeCell="D31" sqref="D31"/>
    </sheetView>
  </sheetViews>
  <sheetFormatPr defaultColWidth="9.1796875" defaultRowHeight="12.5" x14ac:dyDescent="0.25"/>
  <cols>
    <col min="1" max="1" width="14.81640625" style="36" bestFit="1" customWidth="1"/>
    <col min="2" max="2" width="14.54296875" style="36" customWidth="1"/>
    <col min="3" max="3" width="15.81640625" style="36" customWidth="1"/>
    <col min="4" max="4" width="14.1796875" style="36" customWidth="1"/>
    <col min="5" max="5" width="13.7265625" style="36" customWidth="1"/>
    <col min="6" max="6" width="14" style="85" customWidth="1"/>
    <col min="7" max="7" width="14.81640625" style="36" customWidth="1"/>
    <col min="8" max="8" width="14.453125" style="36" customWidth="1"/>
    <col min="9" max="9" width="13.81640625" style="36" customWidth="1"/>
    <col min="10" max="10" width="9.7265625" style="36" bestFit="1" customWidth="1"/>
    <col min="11" max="11" width="3" style="36" customWidth="1"/>
    <col min="12" max="12" width="14.453125" style="36" customWidth="1"/>
    <col min="13" max="13" width="14.81640625" style="36" customWidth="1"/>
    <col min="14" max="14" width="15.1796875" style="36" customWidth="1"/>
    <col min="15" max="15" width="13.453125" style="83" customWidth="1"/>
    <col min="16" max="16" width="13.26953125" style="83" customWidth="1"/>
    <col min="17" max="17" width="18.453125" style="83" customWidth="1"/>
    <col min="18" max="20" width="13.1796875" style="13" bestFit="1" customWidth="1"/>
    <col min="21" max="16384" width="9.1796875" style="13"/>
  </cols>
  <sheetData>
    <row r="1" spans="1:34" x14ac:dyDescent="0.25">
      <c r="A1" s="251"/>
      <c r="B1" s="251"/>
      <c r="C1" s="251"/>
      <c r="D1" s="251"/>
      <c r="E1" s="251"/>
      <c r="F1" s="251" t="s">
        <v>135</v>
      </c>
      <c r="G1" s="251"/>
      <c r="H1" s="251"/>
      <c r="I1" s="251"/>
      <c r="J1" s="251"/>
      <c r="L1" s="251"/>
      <c r="M1" s="251"/>
      <c r="N1" s="251"/>
      <c r="O1" s="251" t="s">
        <v>213</v>
      </c>
      <c r="P1" s="251"/>
      <c r="Q1" s="251"/>
      <c r="R1" s="72"/>
    </row>
    <row r="2" spans="1:34" ht="39.65" customHeight="1" x14ac:dyDescent="0.25">
      <c r="A2" s="33"/>
      <c r="B2" s="33"/>
      <c r="C2" s="33"/>
      <c r="D2" s="33"/>
      <c r="E2" s="33"/>
      <c r="F2" s="72"/>
      <c r="G2" s="33"/>
      <c r="H2" s="33"/>
      <c r="I2" s="33"/>
      <c r="J2" s="33"/>
      <c r="L2" s="257"/>
      <c r="M2" s="84"/>
      <c r="N2" s="84"/>
      <c r="O2" s="84"/>
      <c r="P2" s="84"/>
      <c r="Q2" s="84"/>
      <c r="R2" s="33"/>
    </row>
    <row r="3" spans="1:34" x14ac:dyDescent="0.25">
      <c r="A3" s="251"/>
      <c r="B3" s="251"/>
      <c r="C3" s="251"/>
      <c r="D3" s="251"/>
      <c r="E3" s="251" t="s">
        <v>248</v>
      </c>
      <c r="F3" s="251"/>
      <c r="G3" s="251"/>
      <c r="H3" s="251"/>
      <c r="I3" s="251"/>
      <c r="J3" s="251"/>
      <c r="L3" s="72" t="s">
        <v>248</v>
      </c>
      <c r="M3" s="72"/>
      <c r="N3" s="72"/>
      <c r="O3" s="72"/>
      <c r="P3" s="72"/>
      <c r="Q3" s="72"/>
      <c r="R3" s="72"/>
      <c r="S3" s="72"/>
      <c r="T3" s="72"/>
      <c r="U3" s="72"/>
    </row>
    <row r="4" spans="1:34" ht="13" thickBot="1" x14ac:dyDescent="0.3">
      <c r="A4" s="57"/>
      <c r="B4" s="57"/>
      <c r="C4" s="57"/>
      <c r="D4" s="57"/>
      <c r="E4" s="57"/>
      <c r="F4" s="89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3" thickTop="1" x14ac:dyDescent="0.25">
      <c r="A5" s="251"/>
      <c r="B5" s="249"/>
      <c r="C5" s="249"/>
      <c r="D5" s="249"/>
      <c r="E5" s="249" t="s">
        <v>79</v>
      </c>
      <c r="F5" s="249"/>
      <c r="G5" s="249"/>
      <c r="H5" s="249"/>
      <c r="I5" s="251"/>
      <c r="J5" s="249"/>
      <c r="K5" s="33"/>
      <c r="L5" s="249"/>
      <c r="M5" s="249"/>
      <c r="N5" s="249"/>
      <c r="O5" s="249" t="s">
        <v>80</v>
      </c>
      <c r="P5" s="249"/>
      <c r="Q5" s="249"/>
      <c r="R5" s="244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x14ac:dyDescent="0.25">
      <c r="A6" s="32" t="s">
        <v>37</v>
      </c>
      <c r="B6" s="251" t="s">
        <v>11</v>
      </c>
      <c r="C6" s="251" t="s">
        <v>0</v>
      </c>
      <c r="D6" s="251"/>
      <c r="E6" s="251" t="s">
        <v>5</v>
      </c>
      <c r="F6" s="275"/>
      <c r="G6" s="275" t="s">
        <v>70</v>
      </c>
      <c r="H6" s="275"/>
      <c r="I6" s="192"/>
      <c r="J6" s="251"/>
      <c r="K6" s="32"/>
      <c r="L6" s="251" t="s">
        <v>11</v>
      </c>
      <c r="M6" s="251" t="s">
        <v>0</v>
      </c>
      <c r="N6" s="251"/>
      <c r="O6" s="251" t="s">
        <v>5</v>
      </c>
      <c r="P6" s="251"/>
      <c r="Q6" s="251"/>
      <c r="R6" s="244"/>
    </row>
    <row r="7" spans="1:34" ht="12.65" customHeight="1" x14ac:dyDescent="0.25">
      <c r="A7" s="32" t="s">
        <v>38</v>
      </c>
      <c r="B7" s="251" t="s">
        <v>76</v>
      </c>
      <c r="C7" s="251" t="s">
        <v>1</v>
      </c>
      <c r="D7" s="251" t="s">
        <v>3</v>
      </c>
      <c r="E7" s="251" t="s">
        <v>1</v>
      </c>
      <c r="F7" s="297" t="s">
        <v>192</v>
      </c>
      <c r="G7" s="251" t="s">
        <v>194</v>
      </c>
      <c r="H7" s="251" t="s">
        <v>7</v>
      </c>
      <c r="I7" s="251"/>
      <c r="J7" s="251" t="s">
        <v>7</v>
      </c>
      <c r="K7" s="32"/>
      <c r="L7" s="251" t="s">
        <v>78</v>
      </c>
      <c r="M7" s="251" t="s">
        <v>1</v>
      </c>
      <c r="N7" s="251" t="s">
        <v>3</v>
      </c>
      <c r="O7" s="251" t="s">
        <v>1</v>
      </c>
      <c r="P7" s="251" t="s">
        <v>7</v>
      </c>
      <c r="Q7" s="251"/>
      <c r="R7" s="244"/>
    </row>
    <row r="8" spans="1:34" ht="13" thickBot="1" x14ac:dyDescent="0.3">
      <c r="A8" s="58" t="s">
        <v>39</v>
      </c>
      <c r="B8" s="59" t="s">
        <v>77</v>
      </c>
      <c r="C8" s="59" t="s">
        <v>2</v>
      </c>
      <c r="D8" s="59" t="s">
        <v>4</v>
      </c>
      <c r="E8" s="59" t="s">
        <v>6</v>
      </c>
      <c r="F8" s="274" t="s">
        <v>4</v>
      </c>
      <c r="G8" s="59" t="s">
        <v>4</v>
      </c>
      <c r="H8" s="59" t="s">
        <v>8</v>
      </c>
      <c r="I8" s="59" t="s">
        <v>9</v>
      </c>
      <c r="J8" s="59" t="s">
        <v>10</v>
      </c>
      <c r="K8" s="32"/>
      <c r="L8" s="59" t="s">
        <v>77</v>
      </c>
      <c r="M8" s="59" t="s">
        <v>2</v>
      </c>
      <c r="N8" s="59" t="s">
        <v>4</v>
      </c>
      <c r="O8" s="59" t="s">
        <v>6</v>
      </c>
      <c r="P8" s="59" t="s">
        <v>8</v>
      </c>
      <c r="Q8" s="59" t="s">
        <v>9</v>
      </c>
      <c r="R8" s="244"/>
    </row>
    <row r="9" spans="1:34" s="74" customFormat="1" x14ac:dyDescent="0.25">
      <c r="A9" s="32" t="s">
        <v>13</v>
      </c>
      <c r="B9" s="121">
        <f t="shared" ref="B9:J9" si="0">SUM(B11:B38)</f>
        <v>817480886.19000006</v>
      </c>
      <c r="C9" s="121">
        <f t="shared" si="0"/>
        <v>412026546.25000006</v>
      </c>
      <c r="D9" s="121">
        <f t="shared" si="0"/>
        <v>80485136.37999998</v>
      </c>
      <c r="E9" s="121">
        <f t="shared" si="0"/>
        <v>43469300.979999997</v>
      </c>
      <c r="F9" s="135">
        <f t="shared" si="0"/>
        <v>64402156.509999998</v>
      </c>
      <c r="G9" s="121">
        <f t="shared" si="0"/>
        <v>145596281.46000004</v>
      </c>
      <c r="H9" s="121">
        <f t="shared" si="0"/>
        <v>44217526.160000004</v>
      </c>
      <c r="I9" s="121">
        <f t="shared" si="0"/>
        <v>27283938.449999992</v>
      </c>
      <c r="J9" s="121">
        <f t="shared" si="0"/>
        <v>0</v>
      </c>
      <c r="K9" s="111"/>
      <c r="L9" s="121">
        <f t="shared" ref="L9:Q9" si="1">SUM(L11:L38)</f>
        <v>290910579.01000005</v>
      </c>
      <c r="M9" s="121">
        <f t="shared" si="1"/>
        <v>123217614.49000001</v>
      </c>
      <c r="N9" s="121">
        <f t="shared" si="1"/>
        <v>107444359.26999997</v>
      </c>
      <c r="O9" s="121">
        <f t="shared" si="1"/>
        <v>35417516.550000004</v>
      </c>
      <c r="P9" s="121">
        <f t="shared" si="1"/>
        <v>8938580.4299999978</v>
      </c>
      <c r="Q9" s="121">
        <f t="shared" si="1"/>
        <v>15892508.270000003</v>
      </c>
      <c r="R9" s="16"/>
    </row>
    <row r="10" spans="1:34" x14ac:dyDescent="0.25">
      <c r="A10" s="32"/>
      <c r="B10" s="95"/>
      <c r="C10" s="95"/>
      <c r="D10" s="95"/>
      <c r="E10" s="95"/>
      <c r="F10" s="113"/>
      <c r="G10" s="95"/>
      <c r="H10" s="95"/>
      <c r="I10" s="95"/>
      <c r="J10" s="33"/>
      <c r="K10" s="109"/>
      <c r="L10" s="109"/>
      <c r="M10" s="95"/>
      <c r="N10" s="95"/>
      <c r="O10" s="95"/>
      <c r="P10" s="95"/>
      <c r="Q10" s="95"/>
      <c r="R10" s="2"/>
    </row>
    <row r="11" spans="1:34" s="83" customFormat="1" x14ac:dyDescent="0.25">
      <c r="A11" s="32" t="s">
        <v>14</v>
      </c>
      <c r="B11" s="33">
        <f t="shared" ref="B11:B38" si="2">SUM(C11:J11)</f>
        <v>7911984.5499999998</v>
      </c>
      <c r="C11" s="24">
        <v>4154485.71</v>
      </c>
      <c r="D11" s="33">
        <v>675519.66</v>
      </c>
      <c r="E11" s="33">
        <v>639558.79</v>
      </c>
      <c r="F11" s="72">
        <v>114018.44</v>
      </c>
      <c r="G11" s="33">
        <v>0</v>
      </c>
      <c r="H11" s="33">
        <v>2141304.0699999998</v>
      </c>
      <c r="I11" s="33">
        <v>187097.88</v>
      </c>
      <c r="J11" s="33">
        <v>0</v>
      </c>
      <c r="K11" s="95"/>
      <c r="L11" s="32">
        <f>SUM(M11:Q11)</f>
        <v>1695773.01</v>
      </c>
      <c r="M11" s="33">
        <v>1051711.77</v>
      </c>
      <c r="N11" s="33">
        <v>161162.74</v>
      </c>
      <c r="O11" s="33">
        <v>407526.75</v>
      </c>
      <c r="P11" s="33">
        <v>613.89</v>
      </c>
      <c r="Q11" s="33">
        <v>74757.86</v>
      </c>
      <c r="R11" s="33"/>
    </row>
    <row r="12" spans="1:34" x14ac:dyDescent="0.25">
      <c r="A12" s="32" t="s">
        <v>15</v>
      </c>
      <c r="B12" s="33">
        <f t="shared" si="2"/>
        <v>89524603.299999997</v>
      </c>
      <c r="C12" s="24">
        <v>35316760.560000002</v>
      </c>
      <c r="D12" s="33">
        <v>10292078.27</v>
      </c>
      <c r="E12" s="33">
        <v>6438303.0600000005</v>
      </c>
      <c r="F12" s="72">
        <v>11867201.789999999</v>
      </c>
      <c r="G12" s="33">
        <v>15766350.16</v>
      </c>
      <c r="H12" s="33">
        <v>8063.32</v>
      </c>
      <c r="I12" s="33">
        <v>9835846.1400000006</v>
      </c>
      <c r="J12" s="33">
        <v>0</v>
      </c>
      <c r="K12" s="95"/>
      <c r="L12" s="32">
        <f>SUM(M12:Q12)</f>
        <v>22072401.170000002</v>
      </c>
      <c r="M12" s="33">
        <v>9437911.0299999993</v>
      </c>
      <c r="N12" s="33">
        <v>7955987.29</v>
      </c>
      <c r="O12" s="33">
        <v>4437374.93</v>
      </c>
      <c r="P12" s="33">
        <v>8709.32</v>
      </c>
      <c r="Q12" s="33">
        <v>232418.6</v>
      </c>
      <c r="R12" s="15"/>
    </row>
    <row r="13" spans="1:34" s="83" customFormat="1" x14ac:dyDescent="0.25">
      <c r="A13" s="33" t="s">
        <v>16</v>
      </c>
      <c r="B13" s="33">
        <f t="shared" si="2"/>
        <v>61701788.679999992</v>
      </c>
      <c r="C13" s="24">
        <v>24094476.260000002</v>
      </c>
      <c r="D13" s="33">
        <v>11086011.32</v>
      </c>
      <c r="E13" s="33">
        <v>2564024.08</v>
      </c>
      <c r="F13" s="72">
        <v>5952376.4699999997</v>
      </c>
      <c r="G13" s="33">
        <v>17938711.93</v>
      </c>
      <c r="H13" s="33">
        <v>0</v>
      </c>
      <c r="I13" s="33">
        <v>66188.62</v>
      </c>
      <c r="J13" s="33">
        <v>0</v>
      </c>
      <c r="K13" s="95"/>
      <c r="L13" s="32">
        <f>SUM(M13:Q13)</f>
        <v>24550993.470000003</v>
      </c>
      <c r="M13" s="33">
        <v>4705703.33</v>
      </c>
      <c r="N13" s="33">
        <v>19710915.989999998</v>
      </c>
      <c r="O13" s="33">
        <v>71650.62</v>
      </c>
      <c r="P13" s="33">
        <v>59934.03</v>
      </c>
      <c r="Q13" s="33">
        <v>2789.5</v>
      </c>
      <c r="R13" s="15"/>
    </row>
    <row r="14" spans="1:34" x14ac:dyDescent="0.25">
      <c r="A14" s="33" t="s">
        <v>17</v>
      </c>
      <c r="B14" s="33">
        <f t="shared" si="2"/>
        <v>105043670.49000001</v>
      </c>
      <c r="C14" s="24">
        <v>51665532</v>
      </c>
      <c r="D14" s="33">
        <v>8740709.9600000009</v>
      </c>
      <c r="E14" s="33">
        <v>3335541.53</v>
      </c>
      <c r="F14" s="72">
        <v>11157124</v>
      </c>
      <c r="G14" s="33">
        <v>23768201</v>
      </c>
      <c r="H14" s="33">
        <v>0</v>
      </c>
      <c r="I14" s="33">
        <v>6376562</v>
      </c>
      <c r="J14" s="33">
        <v>0</v>
      </c>
      <c r="K14" s="95"/>
      <c r="L14" s="32">
        <f>SUM(M14:Q14)</f>
        <v>41710272.399999999</v>
      </c>
      <c r="M14" s="33">
        <v>14230799</v>
      </c>
      <c r="N14" s="33">
        <v>19284295</v>
      </c>
      <c r="O14" s="33">
        <v>5248259.4000000004</v>
      </c>
      <c r="P14" s="33">
        <v>215865</v>
      </c>
      <c r="Q14" s="33">
        <v>2731054</v>
      </c>
      <c r="R14" s="15"/>
    </row>
    <row r="15" spans="1:34" x14ac:dyDescent="0.25">
      <c r="A15" s="33" t="s">
        <v>18</v>
      </c>
      <c r="B15" s="33">
        <f t="shared" si="2"/>
        <v>15907847.449999999</v>
      </c>
      <c r="C15" s="24">
        <v>8359773.4300000006</v>
      </c>
      <c r="D15" s="33">
        <v>1694556.5599999998</v>
      </c>
      <c r="E15" s="33">
        <v>907816.86</v>
      </c>
      <c r="F15" s="72">
        <v>1390295.32</v>
      </c>
      <c r="G15" s="33">
        <v>3108262.87</v>
      </c>
      <c r="H15" s="33">
        <v>242377.41</v>
      </c>
      <c r="I15" s="33">
        <v>204765</v>
      </c>
      <c r="J15" s="33">
        <v>0</v>
      </c>
      <c r="K15" s="95"/>
      <c r="L15" s="32">
        <f>SUM(M15:Q15)</f>
        <v>3196368.93</v>
      </c>
      <c r="M15" s="33">
        <v>2341333.56</v>
      </c>
      <c r="N15" s="33">
        <v>235896.18</v>
      </c>
      <c r="O15" s="33">
        <v>503840.79</v>
      </c>
      <c r="P15" s="33">
        <v>14738.6</v>
      </c>
      <c r="Q15" s="33">
        <v>100559.8</v>
      </c>
      <c r="R15" s="15"/>
    </row>
    <row r="16" spans="1:34" x14ac:dyDescent="0.25">
      <c r="A16" s="33"/>
      <c r="B16" s="95"/>
      <c r="C16" s="24"/>
      <c r="D16" s="33"/>
      <c r="E16" s="33"/>
      <c r="F16" s="72"/>
      <c r="G16" s="33"/>
      <c r="H16" s="33"/>
      <c r="I16" s="33"/>
      <c r="J16" s="33"/>
      <c r="K16" s="95"/>
      <c r="L16" s="109"/>
      <c r="M16" s="33"/>
      <c r="N16" s="33"/>
      <c r="O16" s="33"/>
      <c r="P16" s="33"/>
      <c r="Q16" s="33"/>
      <c r="R16" s="15"/>
    </row>
    <row r="17" spans="1:18" x14ac:dyDescent="0.25">
      <c r="A17" s="33" t="s">
        <v>19</v>
      </c>
      <c r="B17" s="33">
        <f t="shared" si="2"/>
        <v>5062884.78</v>
      </c>
      <c r="C17" s="24">
        <v>1862940.92</v>
      </c>
      <c r="D17" s="33">
        <v>1087277.54</v>
      </c>
      <c r="E17" s="33">
        <v>281134.95</v>
      </c>
      <c r="F17" s="72">
        <v>161812.54</v>
      </c>
      <c r="G17" s="33">
        <v>1597482.11</v>
      </c>
      <c r="H17" s="33">
        <v>6335.96</v>
      </c>
      <c r="I17" s="33">
        <v>65900.759999999995</v>
      </c>
      <c r="J17" s="33">
        <v>0</v>
      </c>
      <c r="K17" s="95"/>
      <c r="L17" s="32">
        <f>SUM(M17:Q17)</f>
        <v>1160772.18</v>
      </c>
      <c r="M17" s="33">
        <v>604376.12</v>
      </c>
      <c r="N17" s="33">
        <v>343115.98</v>
      </c>
      <c r="O17" s="33">
        <v>140111.1</v>
      </c>
      <c r="P17" s="33">
        <v>13765</v>
      </c>
      <c r="Q17" s="33">
        <v>59403.98</v>
      </c>
      <c r="R17" s="15"/>
    </row>
    <row r="18" spans="1:18" x14ac:dyDescent="0.25">
      <c r="A18" s="33" t="s">
        <v>20</v>
      </c>
      <c r="B18" s="33">
        <f t="shared" si="2"/>
        <v>22528839.09</v>
      </c>
      <c r="C18" s="24">
        <v>11629760.27</v>
      </c>
      <c r="D18" s="33">
        <v>2336195.44</v>
      </c>
      <c r="E18" s="33">
        <v>1491872.56</v>
      </c>
      <c r="F18" s="72">
        <v>1522395.0999999999</v>
      </c>
      <c r="G18" s="33">
        <v>4846781.6100000003</v>
      </c>
      <c r="H18" s="33">
        <v>601437.11</v>
      </c>
      <c r="I18" s="33">
        <v>100397</v>
      </c>
      <c r="J18" s="33">
        <v>0</v>
      </c>
      <c r="K18" s="95"/>
      <c r="L18" s="32">
        <f>SUM(M18:Q18)</f>
        <v>6843092.9100000001</v>
      </c>
      <c r="M18" s="33">
        <v>3594242.56</v>
      </c>
      <c r="N18" s="33">
        <v>1525716.75</v>
      </c>
      <c r="O18" s="33">
        <v>1077006.8799999999</v>
      </c>
      <c r="P18" s="33">
        <v>172971</v>
      </c>
      <c r="Q18" s="33">
        <v>473155.72</v>
      </c>
      <c r="R18" s="15"/>
    </row>
    <row r="19" spans="1:18" x14ac:dyDescent="0.25">
      <c r="A19" s="33" t="s">
        <v>21</v>
      </c>
      <c r="B19" s="33">
        <f t="shared" si="2"/>
        <v>11273036.880000001</v>
      </c>
      <c r="C19" s="24">
        <v>5970239.3099999996</v>
      </c>
      <c r="D19" s="33">
        <v>903393.45</v>
      </c>
      <c r="E19" s="33">
        <v>524439.74</v>
      </c>
      <c r="F19" s="72">
        <v>860506.89</v>
      </c>
      <c r="G19" s="33">
        <v>2896105.43</v>
      </c>
      <c r="H19" s="33">
        <v>0</v>
      </c>
      <c r="I19" s="33">
        <v>118352.06</v>
      </c>
      <c r="J19" s="33">
        <v>0</v>
      </c>
      <c r="K19" s="95"/>
      <c r="L19" s="32">
        <f>SUM(M19:Q19)</f>
        <v>4032850.08</v>
      </c>
      <c r="M19" s="33">
        <v>2611274.5900000003</v>
      </c>
      <c r="N19" s="33">
        <v>430587.37</v>
      </c>
      <c r="O19" s="33">
        <v>572063.53</v>
      </c>
      <c r="P19" s="33">
        <v>203409.67</v>
      </c>
      <c r="Q19" s="33">
        <v>215514.92</v>
      </c>
      <c r="R19" s="15"/>
    </row>
    <row r="20" spans="1:18" x14ac:dyDescent="0.25">
      <c r="A20" s="33" t="s">
        <v>22</v>
      </c>
      <c r="B20" s="33">
        <f t="shared" si="2"/>
        <v>33041879.719999995</v>
      </c>
      <c r="C20" s="24">
        <v>12993801.49</v>
      </c>
      <c r="D20" s="33">
        <v>2842594.96</v>
      </c>
      <c r="E20" s="33">
        <v>7282143.1799999997</v>
      </c>
      <c r="F20" s="72">
        <v>2791324.67</v>
      </c>
      <c r="G20" s="33">
        <v>5118746.9800000004</v>
      </c>
      <c r="H20" s="33">
        <v>26279.059999999998</v>
      </c>
      <c r="I20" s="33">
        <v>1986989.38</v>
      </c>
      <c r="J20" s="33">
        <v>0</v>
      </c>
      <c r="K20" s="95"/>
      <c r="L20" s="32">
        <f>SUM(M20:Q20)</f>
        <v>8548871.6099999994</v>
      </c>
      <c r="M20" s="33">
        <v>4390133.93</v>
      </c>
      <c r="N20" s="33">
        <v>1165808.44</v>
      </c>
      <c r="O20" s="33">
        <v>1530908.06</v>
      </c>
      <c r="P20" s="33">
        <v>3066.9</v>
      </c>
      <c r="Q20" s="33">
        <v>1458954.28</v>
      </c>
      <c r="R20" s="15"/>
    </row>
    <row r="21" spans="1:18" x14ac:dyDescent="0.25">
      <c r="A21" s="33" t="s">
        <v>23</v>
      </c>
      <c r="B21" s="33">
        <f t="shared" si="2"/>
        <v>4125475.48</v>
      </c>
      <c r="C21" s="24">
        <v>1819381.75</v>
      </c>
      <c r="D21" s="33">
        <v>421643.98</v>
      </c>
      <c r="E21" s="33">
        <v>333025.08</v>
      </c>
      <c r="F21" s="72">
        <v>2165.79</v>
      </c>
      <c r="G21" s="33">
        <v>1320403.29</v>
      </c>
      <c r="H21" s="33">
        <v>9044</v>
      </c>
      <c r="I21" s="33">
        <v>219811.59</v>
      </c>
      <c r="J21" s="33">
        <v>0</v>
      </c>
      <c r="K21" s="95"/>
      <c r="L21" s="32">
        <f>SUM(M21:Q21)</f>
        <v>1945059.65</v>
      </c>
      <c r="M21" s="33">
        <v>724413.98</v>
      </c>
      <c r="N21" s="33">
        <v>321203.52</v>
      </c>
      <c r="O21" s="33">
        <v>518318.73</v>
      </c>
      <c r="P21" s="33">
        <v>349048.42</v>
      </c>
      <c r="Q21" s="33">
        <v>32075</v>
      </c>
      <c r="R21" s="15"/>
    </row>
    <row r="22" spans="1:18" x14ac:dyDescent="0.25">
      <c r="A22" s="33"/>
      <c r="B22" s="95"/>
      <c r="C22" s="24"/>
      <c r="D22" s="33"/>
      <c r="E22" s="33"/>
      <c r="F22" s="72"/>
      <c r="G22" s="33"/>
      <c r="H22" s="33"/>
      <c r="I22" s="33"/>
      <c r="J22" s="33"/>
      <c r="K22" s="95"/>
      <c r="L22" s="109"/>
      <c r="M22" s="33"/>
      <c r="N22" s="33"/>
      <c r="O22" s="33"/>
      <c r="P22" s="33"/>
      <c r="Q22" s="33"/>
      <c r="R22" s="15"/>
    </row>
    <row r="23" spans="1:18" x14ac:dyDescent="0.25">
      <c r="A23" s="33" t="s">
        <v>24</v>
      </c>
      <c r="B23" s="33">
        <f t="shared" si="2"/>
        <v>36557196.900000006</v>
      </c>
      <c r="C23" s="24">
        <v>18410861.609999999</v>
      </c>
      <c r="D23" s="33">
        <v>6112098.2299999995</v>
      </c>
      <c r="E23" s="33">
        <v>1914044.46</v>
      </c>
      <c r="F23" s="72">
        <v>2578050.4700000002</v>
      </c>
      <c r="G23" s="33">
        <v>7319509.6500000004</v>
      </c>
      <c r="H23" s="33">
        <v>75729.240000000005</v>
      </c>
      <c r="I23" s="33">
        <v>146903.24</v>
      </c>
      <c r="J23" s="33">
        <v>0</v>
      </c>
      <c r="K23" s="95"/>
      <c r="L23" s="32">
        <f>SUM(M23:Q23)</f>
        <v>13232258.02</v>
      </c>
      <c r="M23" s="33">
        <v>8403337.3300000001</v>
      </c>
      <c r="N23" s="33">
        <v>2523296.9299999997</v>
      </c>
      <c r="O23" s="33">
        <v>1796246.6199999999</v>
      </c>
      <c r="P23" s="33">
        <v>147657.88</v>
      </c>
      <c r="Q23" s="33">
        <v>361719.26</v>
      </c>
      <c r="R23" s="15"/>
    </row>
    <row r="24" spans="1:18" x14ac:dyDescent="0.25">
      <c r="A24" s="33" t="s">
        <v>25</v>
      </c>
      <c r="B24" s="33">
        <f t="shared" si="2"/>
        <v>4904986.7300000004</v>
      </c>
      <c r="C24" s="24">
        <v>1834059.92</v>
      </c>
      <c r="D24" s="33">
        <v>611277.64999999991</v>
      </c>
      <c r="E24" s="33">
        <v>409591.63999999996</v>
      </c>
      <c r="F24" s="72">
        <v>166529.60000000001</v>
      </c>
      <c r="G24" s="33">
        <v>1694414.18</v>
      </c>
      <c r="H24" s="33">
        <v>6956.51</v>
      </c>
      <c r="I24" s="33">
        <v>182157.22999999998</v>
      </c>
      <c r="J24" s="33">
        <v>0</v>
      </c>
      <c r="K24" s="95"/>
      <c r="L24" s="32">
        <f>SUM(M24:Q24)</f>
        <v>1009085.32</v>
      </c>
      <c r="M24" s="33">
        <v>413761.19</v>
      </c>
      <c r="N24" s="33">
        <v>273487.94</v>
      </c>
      <c r="O24" s="33">
        <v>205882.35</v>
      </c>
      <c r="P24" s="33">
        <v>17285.599999999999</v>
      </c>
      <c r="Q24" s="33">
        <v>98668.24</v>
      </c>
      <c r="R24" s="15"/>
    </row>
    <row r="25" spans="1:18" x14ac:dyDescent="0.25">
      <c r="A25" s="33" t="s">
        <v>26</v>
      </c>
      <c r="B25" s="33">
        <f t="shared" si="2"/>
        <v>26524989.960000001</v>
      </c>
      <c r="C25" s="24">
        <v>11557870.210000001</v>
      </c>
      <c r="D25" s="33">
        <v>1370940</v>
      </c>
      <c r="E25" s="33">
        <v>1192896.69</v>
      </c>
      <c r="F25" s="72">
        <v>11465227.1</v>
      </c>
      <c r="G25" s="33">
        <v>0</v>
      </c>
      <c r="H25" s="33">
        <v>1734.85</v>
      </c>
      <c r="I25" s="33">
        <v>936321.11</v>
      </c>
      <c r="J25" s="33">
        <v>0</v>
      </c>
      <c r="K25" s="95"/>
      <c r="L25" s="32">
        <f>SUM(M25:Q25)</f>
        <v>13069332.090000002</v>
      </c>
      <c r="M25" s="33">
        <v>6627007.9800000004</v>
      </c>
      <c r="N25" s="33">
        <v>4046874.32</v>
      </c>
      <c r="O25" s="33">
        <v>1713521.83</v>
      </c>
      <c r="P25" s="33">
        <v>17181.97</v>
      </c>
      <c r="Q25" s="33">
        <v>664745.99</v>
      </c>
      <c r="R25" s="15"/>
    </row>
    <row r="26" spans="1:18" x14ac:dyDescent="0.25">
      <c r="A26" s="33" t="s">
        <v>27</v>
      </c>
      <c r="B26" s="33">
        <f t="shared" si="2"/>
        <v>39596610</v>
      </c>
      <c r="C26" s="24">
        <v>22454532</v>
      </c>
      <c r="D26" s="33">
        <v>1472127</v>
      </c>
      <c r="E26" s="33">
        <v>793974</v>
      </c>
      <c r="F26" s="72">
        <v>5295195</v>
      </c>
      <c r="G26" s="33">
        <v>9488838</v>
      </c>
      <c r="H26" s="33">
        <v>8677</v>
      </c>
      <c r="I26" s="33">
        <v>83267</v>
      </c>
      <c r="J26" s="33">
        <v>0</v>
      </c>
      <c r="K26" s="95"/>
      <c r="L26" s="32">
        <f>SUM(M26:Q26)</f>
        <v>25735443</v>
      </c>
      <c r="M26" s="33">
        <v>10941976</v>
      </c>
      <c r="N26" s="33">
        <v>13215458</v>
      </c>
      <c r="O26" s="33">
        <v>988658</v>
      </c>
      <c r="P26" s="33">
        <v>38102</v>
      </c>
      <c r="Q26" s="33">
        <v>551249</v>
      </c>
      <c r="R26" s="15"/>
    </row>
    <row r="27" spans="1:18" x14ac:dyDescent="0.25">
      <c r="A27" s="33" t="s">
        <v>28</v>
      </c>
      <c r="B27" s="33">
        <f t="shared" si="2"/>
        <v>1639730.2200000002</v>
      </c>
      <c r="C27" s="24">
        <v>728435.31</v>
      </c>
      <c r="D27" s="33">
        <v>110062.8</v>
      </c>
      <c r="E27" s="33">
        <v>78410.2</v>
      </c>
      <c r="F27" s="72">
        <v>13222.35</v>
      </c>
      <c r="G27" s="33">
        <v>0</v>
      </c>
      <c r="H27" s="33">
        <v>709599.56</v>
      </c>
      <c r="I27" s="33">
        <v>0</v>
      </c>
      <c r="J27" s="33">
        <v>0</v>
      </c>
      <c r="K27" s="95"/>
      <c r="L27" s="32">
        <f>SUM(M27:Q27)</f>
        <v>567016.11</v>
      </c>
      <c r="M27" s="33">
        <v>212356.31</v>
      </c>
      <c r="N27" s="33">
        <v>221430.69</v>
      </c>
      <c r="O27" s="33">
        <v>107047.96</v>
      </c>
      <c r="P27" s="33">
        <v>6455.15</v>
      </c>
      <c r="Q27" s="33">
        <v>19726</v>
      </c>
      <c r="R27" s="15"/>
    </row>
    <row r="28" spans="1:18" x14ac:dyDescent="0.25">
      <c r="A28" s="33"/>
      <c r="B28" s="95"/>
      <c r="C28" s="24"/>
      <c r="D28" s="33"/>
      <c r="E28" s="33"/>
      <c r="F28" s="72"/>
      <c r="G28" s="33"/>
      <c r="H28" s="33"/>
      <c r="I28" s="33"/>
      <c r="J28" s="33"/>
      <c r="K28" s="95"/>
      <c r="L28" s="109"/>
      <c r="M28" s="33"/>
      <c r="N28" s="33"/>
      <c r="O28" s="33"/>
      <c r="P28" s="33"/>
      <c r="Q28" s="33"/>
      <c r="R28" s="15"/>
    </row>
    <row r="29" spans="1:18" x14ac:dyDescent="0.25">
      <c r="A29" s="32" t="s">
        <v>145</v>
      </c>
      <c r="B29" s="33">
        <f t="shared" si="2"/>
        <v>148134977.40000001</v>
      </c>
      <c r="C29" s="24">
        <v>89434055.49000001</v>
      </c>
      <c r="D29" s="33">
        <v>7837972.5500000007</v>
      </c>
      <c r="E29" s="33">
        <v>4216298.79</v>
      </c>
      <c r="F29" s="72">
        <v>5110644.53</v>
      </c>
      <c r="G29" s="33">
        <v>33545234.66</v>
      </c>
      <c r="H29" s="33">
        <v>4140236.48</v>
      </c>
      <c r="I29" s="33">
        <v>3850534.9</v>
      </c>
      <c r="J29" s="33">
        <v>0</v>
      </c>
      <c r="K29" s="95"/>
      <c r="L29" s="32">
        <f>SUM(M29:Q29)</f>
        <v>42851979.819999993</v>
      </c>
      <c r="M29" s="33">
        <v>24053948.390000001</v>
      </c>
      <c r="N29" s="33">
        <v>6651498.0199999996</v>
      </c>
      <c r="O29" s="33">
        <v>4501335.8499999996</v>
      </c>
      <c r="P29" s="33">
        <v>5028601.59</v>
      </c>
      <c r="Q29" s="33">
        <v>2616595.9700000002</v>
      </c>
      <c r="R29" s="15"/>
    </row>
    <row r="30" spans="1:18" x14ac:dyDescent="0.25">
      <c r="A30" s="33" t="s">
        <v>29</v>
      </c>
      <c r="B30" s="33">
        <f t="shared" si="2"/>
        <v>126734605.56999999</v>
      </c>
      <c r="C30" s="24">
        <v>74724985</v>
      </c>
      <c r="D30" s="33">
        <v>11940257.27</v>
      </c>
      <c r="E30" s="33">
        <v>2784900.83</v>
      </c>
      <c r="F30" s="72">
        <v>0</v>
      </c>
      <c r="G30" s="33">
        <v>0</v>
      </c>
      <c r="H30" s="33">
        <v>36005516.32</v>
      </c>
      <c r="I30" s="33">
        <v>1278946.1499999999</v>
      </c>
      <c r="J30" s="33">
        <v>0</v>
      </c>
      <c r="K30" s="95"/>
      <c r="L30" s="32">
        <f>SUM(M30:Q30)</f>
        <v>52893911.079999998</v>
      </c>
      <c r="M30" s="33">
        <v>20132908.170000002</v>
      </c>
      <c r="N30" s="33">
        <v>17012155.93</v>
      </c>
      <c r="O30" s="33">
        <v>7956589.6399999997</v>
      </c>
      <c r="P30" s="33">
        <v>2517297.7199999997</v>
      </c>
      <c r="Q30" s="33">
        <v>5274959.62</v>
      </c>
      <c r="R30" s="15"/>
    </row>
    <row r="31" spans="1:18" x14ac:dyDescent="0.25">
      <c r="A31" s="33" t="s">
        <v>30</v>
      </c>
      <c r="B31" s="33">
        <f t="shared" si="2"/>
        <v>6492706.9800000004</v>
      </c>
      <c r="C31" s="24">
        <v>2954943.3</v>
      </c>
      <c r="D31" s="33">
        <v>485938.58</v>
      </c>
      <c r="E31" s="33">
        <v>474827.93</v>
      </c>
      <c r="F31" s="72">
        <v>564461.25</v>
      </c>
      <c r="G31" s="33">
        <v>1992761.42</v>
      </c>
      <c r="H31" s="33">
        <v>0</v>
      </c>
      <c r="I31" s="33">
        <v>19774.5</v>
      </c>
      <c r="J31" s="33">
        <v>0</v>
      </c>
      <c r="K31" s="95"/>
      <c r="L31" s="32">
        <f>SUM(M31:Q31)</f>
        <v>1908781.77</v>
      </c>
      <c r="M31" s="33">
        <v>743223.26</v>
      </c>
      <c r="N31" s="33">
        <v>853730.10000000009</v>
      </c>
      <c r="O31" s="33">
        <v>295565.64</v>
      </c>
      <c r="P31" s="33">
        <v>9986.77</v>
      </c>
      <c r="Q31" s="33">
        <v>6276</v>
      </c>
      <c r="R31" s="15"/>
    </row>
    <row r="32" spans="1:18" x14ac:dyDescent="0.25">
      <c r="A32" s="33" t="s">
        <v>31</v>
      </c>
      <c r="B32" s="33">
        <f t="shared" si="2"/>
        <v>17918744.119999997</v>
      </c>
      <c r="C32" s="24">
        <v>8385955.4699999997</v>
      </c>
      <c r="D32" s="33">
        <v>3585944.2600000002</v>
      </c>
      <c r="E32" s="33">
        <v>1326183.24</v>
      </c>
      <c r="F32" s="72">
        <v>321986.58</v>
      </c>
      <c r="G32" s="33">
        <v>3909089.04</v>
      </c>
      <c r="H32" s="33">
        <v>41372.080000000002</v>
      </c>
      <c r="I32" s="33">
        <v>348213.45</v>
      </c>
      <c r="J32" s="33">
        <v>0</v>
      </c>
      <c r="K32" s="95"/>
      <c r="L32" s="32">
        <f>SUM(M32:Q32)</f>
        <v>4465096.6400000006</v>
      </c>
      <c r="M32" s="33">
        <v>2398748.9</v>
      </c>
      <c r="N32" s="33">
        <v>1325167.6200000001</v>
      </c>
      <c r="O32" s="33">
        <v>690648.64</v>
      </c>
      <c r="P32" s="33">
        <v>20588.48</v>
      </c>
      <c r="Q32" s="33">
        <v>29943</v>
      </c>
      <c r="R32" s="33"/>
    </row>
    <row r="33" spans="1:18" x14ac:dyDescent="0.25">
      <c r="A33" s="33" t="s">
        <v>32</v>
      </c>
      <c r="B33" s="33">
        <f t="shared" si="2"/>
        <v>2822883.56</v>
      </c>
      <c r="C33" s="24">
        <v>1256288.3799999999</v>
      </c>
      <c r="D33" s="33">
        <v>378574.07</v>
      </c>
      <c r="E33" s="33">
        <v>125394.16</v>
      </c>
      <c r="F33" s="72">
        <v>313451.03999999998</v>
      </c>
      <c r="G33" s="33">
        <v>729344.96</v>
      </c>
      <c r="H33" s="33">
        <v>0</v>
      </c>
      <c r="I33" s="33">
        <v>19830.95</v>
      </c>
      <c r="J33" s="33">
        <v>0</v>
      </c>
      <c r="K33" s="33"/>
      <c r="L33" s="32">
        <f>SUM(M33:Q33)</f>
        <v>937285.17</v>
      </c>
      <c r="M33" s="33">
        <v>408011.53</v>
      </c>
      <c r="N33" s="33">
        <v>460352.53</v>
      </c>
      <c r="O33" s="33">
        <v>66794.52</v>
      </c>
      <c r="P33" s="33">
        <v>2126.59</v>
      </c>
      <c r="Q33" s="33">
        <v>0</v>
      </c>
      <c r="R33" s="33"/>
    </row>
    <row r="34" spans="1:18" x14ac:dyDescent="0.25">
      <c r="A34" s="33"/>
      <c r="B34" s="95"/>
      <c r="C34" s="24"/>
      <c r="D34" s="33"/>
      <c r="E34" s="33"/>
      <c r="F34" s="72"/>
      <c r="G34" s="33"/>
      <c r="H34" s="33"/>
      <c r="I34" s="33"/>
      <c r="J34" s="33"/>
      <c r="K34" s="95"/>
      <c r="L34" s="109"/>
      <c r="M34" s="33"/>
      <c r="N34" s="33"/>
      <c r="O34" s="33"/>
      <c r="P34" s="33"/>
      <c r="Q34" s="33"/>
      <c r="R34" s="33"/>
    </row>
    <row r="35" spans="1:18" x14ac:dyDescent="0.25">
      <c r="A35" s="33" t="s">
        <v>33</v>
      </c>
      <c r="B35" s="33">
        <f t="shared" si="2"/>
        <v>4000517.2</v>
      </c>
      <c r="C35" s="24">
        <v>1684917.51</v>
      </c>
      <c r="D35" s="33">
        <v>550981.66</v>
      </c>
      <c r="E35" s="33">
        <v>211581.89</v>
      </c>
      <c r="F35" s="72">
        <v>748039.83</v>
      </c>
      <c r="G35" s="33">
        <v>728529.85</v>
      </c>
      <c r="H35" s="33">
        <v>0</v>
      </c>
      <c r="I35" s="33">
        <v>76466.459999999992</v>
      </c>
      <c r="J35" s="33">
        <v>0</v>
      </c>
      <c r="K35" s="33"/>
      <c r="L35" s="32">
        <f>SUM(M35:Q35)</f>
        <v>1667530.93</v>
      </c>
      <c r="M35" s="33">
        <v>1000035.09</v>
      </c>
      <c r="N35" s="33">
        <v>225044.44</v>
      </c>
      <c r="O35" s="33">
        <v>210794.5</v>
      </c>
      <c r="P35" s="33">
        <v>2326.42</v>
      </c>
      <c r="Q35" s="33">
        <v>229330.48</v>
      </c>
      <c r="R35" s="33"/>
    </row>
    <row r="36" spans="1:18" x14ac:dyDescent="0.25">
      <c r="A36" s="33" t="s">
        <v>34</v>
      </c>
      <c r="B36" s="33">
        <f t="shared" si="2"/>
        <v>23503265.210000001</v>
      </c>
      <c r="C36" s="24">
        <v>10514628.699999999</v>
      </c>
      <c r="D36" s="33">
        <v>3448020.17</v>
      </c>
      <c r="E36" s="33">
        <v>3466960.83</v>
      </c>
      <c r="F36" s="72">
        <v>981078.71</v>
      </c>
      <c r="G36" s="33">
        <v>4379464.18</v>
      </c>
      <c r="H36" s="33">
        <v>0</v>
      </c>
      <c r="I36" s="33">
        <v>713112.62</v>
      </c>
      <c r="J36" s="33">
        <v>0</v>
      </c>
      <c r="K36" s="95"/>
      <c r="L36" s="32">
        <f>SUM(M36:Q36)</f>
        <v>10806952.18</v>
      </c>
      <c r="M36" s="33">
        <v>1890265.22</v>
      </c>
      <c r="N36" s="33">
        <v>7189653.5399999991</v>
      </c>
      <c r="O36" s="33">
        <v>1304332.18</v>
      </c>
      <c r="P36" s="33">
        <v>77712.049999999988</v>
      </c>
      <c r="Q36" s="33">
        <v>344989.19</v>
      </c>
      <c r="R36" s="33"/>
    </row>
    <row r="37" spans="1:18" x14ac:dyDescent="0.25">
      <c r="A37" s="33" t="s">
        <v>35</v>
      </c>
      <c r="B37" s="33">
        <f t="shared" si="2"/>
        <v>14424094.989999996</v>
      </c>
      <c r="C37" s="24">
        <v>6571699.9299999997</v>
      </c>
      <c r="D37" s="33">
        <v>1929744.95</v>
      </c>
      <c r="E37" s="33">
        <v>1863173.68</v>
      </c>
      <c r="F37" s="72">
        <v>894706.61</v>
      </c>
      <c r="G37" s="33">
        <v>2885540.27</v>
      </c>
      <c r="H37" s="33">
        <v>989.85</v>
      </c>
      <c r="I37" s="33">
        <v>278239.7</v>
      </c>
      <c r="J37" s="33">
        <v>0</v>
      </c>
      <c r="K37" s="33"/>
      <c r="L37" s="32">
        <f>SUM(M37:Q37)</f>
        <v>4782219.71</v>
      </c>
      <c r="M37" s="33">
        <v>1590932.84</v>
      </c>
      <c r="N37" s="33">
        <v>2134194.25</v>
      </c>
      <c r="O37" s="33">
        <v>735150.03</v>
      </c>
      <c r="P37" s="33">
        <v>10266.780000000001</v>
      </c>
      <c r="Q37" s="33">
        <v>311675.81</v>
      </c>
      <c r="R37" s="33"/>
    </row>
    <row r="38" spans="1:18" x14ac:dyDescent="0.25">
      <c r="A38" s="28" t="s">
        <v>36</v>
      </c>
      <c r="B38" s="28">
        <f t="shared" si="2"/>
        <v>8103566.9299999997</v>
      </c>
      <c r="C38" s="28">
        <v>3646161.72</v>
      </c>
      <c r="D38" s="28">
        <v>571216.05000000005</v>
      </c>
      <c r="E38" s="28">
        <v>813202.80999999994</v>
      </c>
      <c r="F38" s="127">
        <v>130342.43000000001</v>
      </c>
      <c r="G38" s="28">
        <v>2562509.87</v>
      </c>
      <c r="H38" s="28">
        <v>191873.34</v>
      </c>
      <c r="I38" s="28">
        <v>188260.71000000002</v>
      </c>
      <c r="J38" s="28">
        <v>0</v>
      </c>
      <c r="K38" s="96"/>
      <c r="L38" s="123">
        <f>SUM(M38:Q38)</f>
        <v>1227231.76</v>
      </c>
      <c r="M38" s="28">
        <v>709202.40999999992</v>
      </c>
      <c r="N38" s="28">
        <v>177325.7</v>
      </c>
      <c r="O38" s="28">
        <v>337888</v>
      </c>
      <c r="P38" s="28">
        <v>869.6</v>
      </c>
      <c r="Q38" s="28">
        <v>1946.05</v>
      </c>
      <c r="R38" s="33"/>
    </row>
    <row r="39" spans="1:18" x14ac:dyDescent="0.25">
      <c r="A39" s="33"/>
      <c r="B39" s="33"/>
      <c r="C39" s="33"/>
      <c r="D39" s="33"/>
      <c r="E39" s="33"/>
      <c r="F39" s="72"/>
      <c r="G39" s="33"/>
      <c r="H39" s="33"/>
      <c r="I39" s="33"/>
      <c r="J39" s="33"/>
      <c r="K39" s="33"/>
      <c r="L39" s="33"/>
      <c r="M39" s="33"/>
      <c r="N39" s="33"/>
      <c r="O39" s="24"/>
      <c r="P39" s="33"/>
      <c r="Q39" s="33"/>
      <c r="R39" s="33"/>
    </row>
    <row r="40" spans="1:18" s="144" customFormat="1" x14ac:dyDescent="0.25">
      <c r="A40" s="35"/>
      <c r="B40" s="35"/>
      <c r="C40" s="35"/>
      <c r="D40" s="35"/>
      <c r="E40" s="35"/>
      <c r="F40" s="164"/>
      <c r="G40" s="35"/>
      <c r="H40" s="35"/>
      <c r="I40" s="35"/>
      <c r="J40" s="35"/>
      <c r="K40" s="35"/>
      <c r="L40" s="35"/>
      <c r="M40" s="35"/>
      <c r="N40" s="35"/>
      <c r="O40" s="161"/>
      <c r="P40" s="35"/>
      <c r="Q40" s="35"/>
      <c r="R40" s="132"/>
    </row>
    <row r="41" spans="1:18" s="144" customFormat="1" x14ac:dyDescent="0.25">
      <c r="A41" s="35"/>
      <c r="B41" s="35"/>
      <c r="C41" s="137"/>
      <c r="D41" s="137"/>
      <c r="E41" s="137"/>
      <c r="F41" s="137"/>
      <c r="G41" s="137"/>
      <c r="H41" s="137"/>
      <c r="I41" s="35"/>
      <c r="J41" s="35"/>
      <c r="K41" s="35"/>
      <c r="L41" s="35"/>
      <c r="M41" s="35"/>
      <c r="N41" s="35"/>
      <c r="O41" s="161"/>
      <c r="P41" s="35"/>
      <c r="Q41" s="35"/>
      <c r="R41" s="132"/>
    </row>
    <row r="42" spans="1:18" s="144" customFormat="1" x14ac:dyDescent="0.25">
      <c r="A42" s="35"/>
      <c r="B42" s="35"/>
      <c r="C42" s="35"/>
      <c r="D42" s="35"/>
      <c r="E42" s="35"/>
      <c r="F42" s="164"/>
      <c r="G42" s="35"/>
      <c r="H42" s="35"/>
      <c r="I42" s="35"/>
      <c r="J42" s="35"/>
      <c r="K42" s="35"/>
      <c r="L42" s="35"/>
      <c r="M42" s="35"/>
      <c r="N42" s="35"/>
      <c r="O42" s="161"/>
      <c r="P42" s="35"/>
      <c r="Q42" s="35"/>
      <c r="R42" s="132"/>
    </row>
    <row r="43" spans="1:18" s="144" customFormat="1" x14ac:dyDescent="0.25">
      <c r="A43" s="35"/>
      <c r="B43" s="35"/>
      <c r="C43" s="35"/>
      <c r="D43" s="35"/>
      <c r="E43" s="35"/>
      <c r="F43" s="164"/>
      <c r="G43" s="35"/>
      <c r="H43" s="35"/>
      <c r="I43" s="35"/>
      <c r="J43" s="35"/>
      <c r="K43" s="35"/>
      <c r="L43" s="35"/>
      <c r="M43" s="35"/>
      <c r="N43" s="35"/>
      <c r="O43" s="161"/>
      <c r="P43" s="35"/>
      <c r="Q43" s="35"/>
      <c r="R43" s="132"/>
    </row>
    <row r="44" spans="1:18" s="144" customFormat="1" x14ac:dyDescent="0.25">
      <c r="A44" s="35"/>
      <c r="B44" s="35"/>
      <c r="C44" s="35"/>
      <c r="D44" s="35"/>
      <c r="E44" s="35"/>
      <c r="F44" s="164"/>
      <c r="G44" s="35"/>
      <c r="H44" s="35"/>
      <c r="I44" s="35"/>
      <c r="J44" s="35"/>
      <c r="K44" s="35"/>
      <c r="L44" s="35"/>
      <c r="M44" s="35"/>
      <c r="N44" s="35"/>
      <c r="O44" s="161"/>
      <c r="P44" s="35"/>
      <c r="Q44" s="35"/>
      <c r="R44" s="132"/>
    </row>
    <row r="45" spans="1:18" s="144" customFormat="1" x14ac:dyDescent="0.25">
      <c r="A45" s="35"/>
      <c r="B45" s="35"/>
      <c r="C45" s="35"/>
      <c r="D45" s="35"/>
      <c r="E45" s="35"/>
      <c r="F45" s="164"/>
      <c r="G45" s="35"/>
      <c r="H45" s="35"/>
      <c r="I45" s="35"/>
      <c r="J45" s="35"/>
      <c r="K45" s="35"/>
      <c r="L45" s="35"/>
      <c r="M45" s="35"/>
      <c r="N45" s="35"/>
      <c r="O45" s="161"/>
      <c r="P45" s="161"/>
      <c r="Q45" s="161"/>
    </row>
    <row r="46" spans="1:18" s="144" customFormat="1" x14ac:dyDescent="0.25">
      <c r="A46" s="35"/>
      <c r="B46" s="35"/>
      <c r="C46" s="35"/>
      <c r="D46" s="35"/>
      <c r="E46" s="35"/>
      <c r="F46" s="164"/>
      <c r="G46" s="35"/>
      <c r="H46" s="35"/>
      <c r="I46" s="35"/>
      <c r="J46" s="35"/>
      <c r="K46" s="35"/>
      <c r="L46" s="35"/>
      <c r="M46" s="35"/>
      <c r="N46" s="35"/>
      <c r="O46" s="161"/>
      <c r="P46" s="161"/>
      <c r="Q46" s="161"/>
    </row>
    <row r="47" spans="1:18" s="144" customFormat="1" x14ac:dyDescent="0.25">
      <c r="A47" s="35"/>
      <c r="B47" s="169"/>
      <c r="C47" s="35"/>
      <c r="D47" s="35"/>
      <c r="E47" s="35"/>
      <c r="F47" s="164"/>
      <c r="G47" s="35"/>
      <c r="H47" s="35"/>
      <c r="I47" s="35"/>
      <c r="J47" s="35"/>
      <c r="K47" s="35"/>
      <c r="L47" s="35"/>
      <c r="M47" s="35"/>
      <c r="N47" s="35"/>
      <c r="O47" s="161"/>
      <c r="P47" s="161"/>
      <c r="Q47" s="161"/>
    </row>
    <row r="48" spans="1:18" s="144" customFormat="1" x14ac:dyDescent="0.25">
      <c r="A48" s="35"/>
      <c r="B48" s="35"/>
      <c r="C48" s="35"/>
      <c r="D48" s="35"/>
      <c r="E48" s="35"/>
      <c r="F48" s="164"/>
      <c r="G48" s="35"/>
      <c r="H48" s="35"/>
      <c r="I48" s="35"/>
      <c r="J48" s="35"/>
      <c r="K48" s="35"/>
      <c r="L48" s="35"/>
      <c r="M48" s="35"/>
      <c r="N48" s="35"/>
      <c r="O48" s="161"/>
      <c r="P48" s="161"/>
      <c r="Q48" s="161"/>
    </row>
    <row r="49" spans="1:20" x14ac:dyDescent="0.25">
      <c r="N49" s="169"/>
      <c r="O49" s="35"/>
      <c r="P49" s="161"/>
      <c r="Q49" s="161"/>
      <c r="R49" s="144"/>
      <c r="S49" s="144"/>
      <c r="T49" s="144"/>
    </row>
    <row r="50" spans="1:20" s="144" customFormat="1" x14ac:dyDescent="0.25">
      <c r="A50" s="35"/>
      <c r="B50" s="35"/>
      <c r="C50" s="35"/>
      <c r="D50" s="35"/>
      <c r="E50" s="35"/>
      <c r="F50" s="164"/>
      <c r="G50" s="35"/>
      <c r="H50" s="35"/>
      <c r="I50" s="35"/>
      <c r="J50" s="35"/>
      <c r="K50" s="35"/>
      <c r="L50" s="35"/>
      <c r="M50" s="35"/>
      <c r="N50" s="36"/>
      <c r="O50" s="83"/>
      <c r="P50" s="83"/>
      <c r="Q50" s="83"/>
      <c r="R50" s="13"/>
      <c r="S50" s="13"/>
      <c r="T50" s="13"/>
    </row>
    <row r="51" spans="1:20" s="144" customFormat="1" x14ac:dyDescent="0.25">
      <c r="A51" s="35"/>
      <c r="B51" s="35"/>
      <c r="C51" s="35"/>
      <c r="D51" s="35"/>
      <c r="E51" s="35"/>
      <c r="F51" s="164"/>
      <c r="G51" s="35"/>
      <c r="H51" s="35"/>
      <c r="I51" s="35"/>
      <c r="J51" s="35"/>
      <c r="K51" s="35"/>
      <c r="L51" s="35"/>
      <c r="M51" s="35"/>
      <c r="N51" s="35"/>
      <c r="O51" s="161"/>
      <c r="P51" s="35"/>
      <c r="Q51" s="35"/>
      <c r="R51" s="132"/>
    </row>
    <row r="52" spans="1:20" s="144" customFormat="1" x14ac:dyDescent="0.25">
      <c r="A52" s="35"/>
      <c r="B52" s="35"/>
      <c r="C52" s="35"/>
      <c r="D52" s="35"/>
      <c r="E52" s="35"/>
      <c r="F52" s="164"/>
      <c r="G52" s="35"/>
      <c r="H52" s="35"/>
      <c r="I52" s="35"/>
      <c r="J52" s="35"/>
      <c r="K52" s="35"/>
      <c r="L52" s="35"/>
      <c r="M52" s="35"/>
      <c r="N52" s="35"/>
      <c r="O52" s="161"/>
      <c r="P52" s="161"/>
      <c r="Q52" s="161"/>
    </row>
    <row r="53" spans="1:20" s="144" customFormat="1" x14ac:dyDescent="0.25">
      <c r="A53" s="35"/>
      <c r="B53" s="35"/>
      <c r="C53" s="35"/>
      <c r="D53" s="35"/>
      <c r="E53" s="35"/>
      <c r="F53" s="164"/>
      <c r="G53" s="35"/>
      <c r="H53" s="35"/>
      <c r="I53" s="35"/>
      <c r="J53" s="35"/>
      <c r="K53" s="35"/>
      <c r="L53" s="35"/>
      <c r="M53" s="35"/>
      <c r="N53" s="35"/>
      <c r="O53" s="161"/>
      <c r="P53" s="35"/>
      <c r="Q53" s="35"/>
      <c r="R53" s="132"/>
    </row>
    <row r="54" spans="1:20" s="144" customFormat="1" x14ac:dyDescent="0.25">
      <c r="A54" s="35"/>
      <c r="B54" s="35"/>
      <c r="C54" s="35"/>
      <c r="D54" s="35"/>
      <c r="E54" s="35"/>
      <c r="F54" s="164"/>
      <c r="G54" s="35"/>
      <c r="H54" s="35"/>
      <c r="I54" s="35"/>
      <c r="J54" s="35"/>
      <c r="K54" s="35"/>
      <c r="L54" s="35"/>
      <c r="M54" s="35"/>
      <c r="N54" s="35"/>
      <c r="O54" s="161"/>
      <c r="P54" s="35"/>
      <c r="Q54" s="35"/>
      <c r="R54" s="132"/>
    </row>
    <row r="55" spans="1:20" s="144" customFormat="1" x14ac:dyDescent="0.25">
      <c r="A55" s="35"/>
      <c r="B55" s="35"/>
      <c r="C55" s="35"/>
      <c r="D55" s="35"/>
      <c r="E55" s="35"/>
      <c r="F55" s="164"/>
      <c r="G55" s="35"/>
      <c r="H55" s="35"/>
      <c r="I55" s="35"/>
      <c r="J55" s="35"/>
      <c r="K55" s="35"/>
      <c r="L55" s="35"/>
      <c r="M55" s="35"/>
      <c r="N55" s="35"/>
      <c r="O55" s="161"/>
      <c r="P55" s="35"/>
      <c r="Q55" s="35"/>
      <c r="R55" s="132"/>
    </row>
    <row r="56" spans="1:20" s="144" customFormat="1" x14ac:dyDescent="0.25">
      <c r="A56" s="35"/>
      <c r="B56" s="35"/>
      <c r="C56" s="35"/>
      <c r="D56" s="35"/>
      <c r="E56" s="35"/>
      <c r="F56" s="164"/>
      <c r="G56" s="35"/>
      <c r="H56" s="35"/>
      <c r="I56" s="35"/>
      <c r="J56" s="35"/>
      <c r="K56" s="35"/>
      <c r="L56" s="35"/>
      <c r="M56" s="35"/>
      <c r="N56" s="35"/>
      <c r="O56" s="161"/>
      <c r="P56" s="35"/>
      <c r="Q56" s="35"/>
      <c r="R56" s="132"/>
    </row>
    <row r="57" spans="1:20" s="144" customFormat="1" x14ac:dyDescent="0.25">
      <c r="A57" s="35"/>
      <c r="B57" s="35"/>
      <c r="C57" s="35"/>
      <c r="D57" s="35"/>
      <c r="E57" s="35"/>
      <c r="F57" s="164"/>
      <c r="G57" s="35"/>
      <c r="H57" s="35"/>
      <c r="I57" s="35"/>
      <c r="J57" s="35"/>
      <c r="K57" s="35"/>
      <c r="L57" s="35"/>
      <c r="M57" s="35"/>
      <c r="N57" s="35"/>
      <c r="O57" s="161"/>
      <c r="P57" s="35"/>
      <c r="Q57" s="35"/>
      <c r="R57" s="132"/>
    </row>
    <row r="58" spans="1:20" s="144" customFormat="1" x14ac:dyDescent="0.25">
      <c r="A58" s="35"/>
      <c r="B58" s="35"/>
      <c r="C58" s="35"/>
      <c r="D58" s="35"/>
      <c r="E58" s="35"/>
      <c r="F58" s="164"/>
      <c r="G58" s="35"/>
      <c r="H58" s="35"/>
      <c r="I58" s="35"/>
      <c r="J58" s="35"/>
      <c r="K58" s="35"/>
      <c r="L58" s="35"/>
      <c r="M58" s="35"/>
      <c r="N58" s="35"/>
      <c r="O58" s="161"/>
      <c r="P58" s="35"/>
      <c r="Q58" s="35"/>
      <c r="R58" s="132"/>
    </row>
    <row r="59" spans="1:20" s="144" customFormat="1" x14ac:dyDescent="0.25">
      <c r="A59" s="35"/>
      <c r="B59" s="35"/>
      <c r="C59" s="35"/>
      <c r="D59" s="35"/>
      <c r="E59" s="35"/>
      <c r="F59" s="164"/>
      <c r="G59" s="35"/>
      <c r="H59" s="35"/>
      <c r="I59" s="35"/>
      <c r="J59" s="35"/>
      <c r="K59" s="35"/>
      <c r="L59" s="35"/>
      <c r="M59" s="35"/>
      <c r="N59" s="35"/>
      <c r="O59" s="161"/>
      <c r="P59" s="35"/>
      <c r="Q59" s="35"/>
      <c r="R59" s="132"/>
    </row>
    <row r="60" spans="1:20" s="144" customFormat="1" x14ac:dyDescent="0.25">
      <c r="A60" s="35"/>
      <c r="B60" s="35"/>
      <c r="C60" s="35"/>
      <c r="D60" s="35"/>
      <c r="E60" s="35"/>
      <c r="F60" s="164"/>
      <c r="G60" s="35"/>
      <c r="H60" s="35"/>
      <c r="I60" s="35"/>
      <c r="J60" s="35"/>
      <c r="K60" s="35"/>
      <c r="L60" s="35"/>
      <c r="M60" s="35"/>
      <c r="N60" s="35"/>
      <c r="O60" s="161"/>
      <c r="P60" s="35"/>
      <c r="Q60" s="35"/>
      <c r="R60" s="132"/>
    </row>
    <row r="61" spans="1:20" s="144" customFormat="1" x14ac:dyDescent="0.25">
      <c r="A61" s="35"/>
      <c r="B61" s="35"/>
      <c r="C61" s="35"/>
      <c r="D61" s="35"/>
      <c r="E61" s="35"/>
      <c r="F61" s="164"/>
      <c r="G61" s="35"/>
      <c r="H61" s="35"/>
      <c r="I61" s="35"/>
      <c r="J61" s="35"/>
      <c r="K61" s="35"/>
      <c r="L61" s="35"/>
      <c r="M61" s="35"/>
      <c r="N61" s="35"/>
      <c r="O61" s="161"/>
      <c r="P61" s="35"/>
      <c r="Q61" s="35"/>
      <c r="R61" s="132"/>
    </row>
    <row r="62" spans="1:20" s="144" customFormat="1" x14ac:dyDescent="0.25">
      <c r="A62" s="35"/>
      <c r="B62" s="35"/>
      <c r="C62" s="35"/>
      <c r="D62" s="35"/>
      <c r="E62" s="35"/>
      <c r="F62" s="164"/>
      <c r="G62" s="35"/>
      <c r="H62" s="35"/>
      <c r="I62" s="35"/>
      <c r="J62" s="35"/>
      <c r="K62" s="35"/>
      <c r="L62" s="35"/>
      <c r="M62" s="35"/>
      <c r="N62" s="35"/>
      <c r="O62" s="161"/>
      <c r="P62" s="35"/>
      <c r="Q62" s="35"/>
      <c r="R62" s="132"/>
    </row>
    <row r="63" spans="1:20" s="144" customFormat="1" x14ac:dyDescent="0.25">
      <c r="A63" s="35"/>
      <c r="B63" s="35"/>
      <c r="C63" s="35"/>
      <c r="D63" s="35"/>
      <c r="E63" s="35"/>
      <c r="F63" s="164"/>
      <c r="G63" s="35"/>
      <c r="H63" s="35"/>
      <c r="I63" s="35"/>
      <c r="J63" s="35"/>
      <c r="K63" s="35"/>
      <c r="L63" s="35"/>
      <c r="M63" s="35"/>
      <c r="N63" s="35"/>
      <c r="O63" s="161"/>
      <c r="P63" s="35"/>
      <c r="Q63" s="35"/>
      <c r="R63" s="132"/>
    </row>
    <row r="64" spans="1:20" s="144" customFormat="1" x14ac:dyDescent="0.25">
      <c r="A64" s="35"/>
      <c r="B64" s="35"/>
      <c r="C64" s="35"/>
      <c r="D64" s="35"/>
      <c r="E64" s="35"/>
      <c r="F64" s="164"/>
      <c r="G64" s="35"/>
      <c r="H64" s="35"/>
      <c r="I64" s="35"/>
      <c r="J64" s="35"/>
      <c r="K64" s="35"/>
      <c r="L64" s="35"/>
      <c r="M64" s="35"/>
      <c r="N64" s="35"/>
      <c r="O64" s="161"/>
      <c r="P64" s="35"/>
      <c r="Q64" s="35"/>
      <c r="R64" s="132"/>
    </row>
    <row r="65" spans="1:20" s="144" customFormat="1" x14ac:dyDescent="0.25">
      <c r="A65" s="35"/>
      <c r="B65" s="35"/>
      <c r="C65" s="35"/>
      <c r="D65" s="35"/>
      <c r="E65" s="35"/>
      <c r="F65" s="164"/>
      <c r="G65" s="35"/>
      <c r="H65" s="35"/>
      <c r="I65" s="35"/>
      <c r="J65" s="35"/>
      <c r="K65" s="35"/>
      <c r="L65" s="35"/>
      <c r="M65" s="35"/>
      <c r="N65" s="35"/>
      <c r="O65" s="161"/>
      <c r="P65" s="35"/>
      <c r="Q65" s="35"/>
      <c r="R65" s="132"/>
    </row>
    <row r="66" spans="1:20" s="144" customFormat="1" x14ac:dyDescent="0.25">
      <c r="A66" s="35"/>
      <c r="B66" s="35"/>
      <c r="C66" s="35"/>
      <c r="D66" s="35"/>
      <c r="E66" s="35"/>
      <c r="F66" s="164"/>
      <c r="G66" s="35"/>
      <c r="H66" s="35"/>
      <c r="I66" s="35"/>
      <c r="J66" s="35"/>
      <c r="K66" s="35"/>
      <c r="L66" s="35"/>
      <c r="M66" s="35"/>
      <c r="N66" s="35"/>
      <c r="O66" s="161"/>
      <c r="P66" s="35"/>
      <c r="Q66" s="35"/>
      <c r="R66" s="132"/>
    </row>
    <row r="67" spans="1:20" s="144" customFormat="1" x14ac:dyDescent="0.25">
      <c r="A67" s="35"/>
      <c r="B67" s="35"/>
      <c r="C67" s="35"/>
      <c r="D67" s="35"/>
      <c r="E67" s="35"/>
      <c r="F67" s="164"/>
      <c r="G67" s="35"/>
      <c r="H67" s="35"/>
      <c r="I67" s="35"/>
      <c r="J67" s="35"/>
      <c r="K67" s="35"/>
      <c r="L67" s="35"/>
      <c r="M67" s="35"/>
      <c r="N67" s="35"/>
      <c r="O67" s="161"/>
      <c r="P67" s="35"/>
      <c r="Q67" s="35"/>
      <c r="R67" s="132"/>
    </row>
    <row r="68" spans="1:20" s="144" customFormat="1" x14ac:dyDescent="0.25">
      <c r="A68" s="35"/>
      <c r="B68" s="35"/>
      <c r="C68" s="35"/>
      <c r="D68" s="35"/>
      <c r="E68" s="35"/>
      <c r="F68" s="164"/>
      <c r="G68" s="35"/>
      <c r="H68" s="35"/>
      <c r="I68" s="35"/>
      <c r="J68" s="35"/>
      <c r="K68" s="35"/>
      <c r="L68" s="35"/>
      <c r="M68" s="35"/>
      <c r="N68" s="35"/>
      <c r="O68" s="161"/>
      <c r="P68" s="35"/>
      <c r="Q68" s="35"/>
      <c r="R68" s="132"/>
    </row>
    <row r="69" spans="1:20" s="144" customFormat="1" x14ac:dyDescent="0.25">
      <c r="A69" s="35"/>
      <c r="B69" s="35"/>
      <c r="C69" s="35"/>
      <c r="D69" s="35"/>
      <c r="E69" s="35"/>
      <c r="F69" s="164"/>
      <c r="G69" s="35"/>
      <c r="H69" s="35"/>
      <c r="I69" s="35"/>
      <c r="J69" s="35"/>
      <c r="K69" s="35"/>
      <c r="L69" s="35"/>
      <c r="M69" s="35"/>
      <c r="N69" s="35"/>
      <c r="O69" s="161"/>
      <c r="P69" s="35"/>
      <c r="Q69" s="35"/>
      <c r="R69" s="132"/>
    </row>
    <row r="70" spans="1:20" s="144" customFormat="1" x14ac:dyDescent="0.25">
      <c r="A70" s="35"/>
      <c r="B70" s="35"/>
      <c r="C70" s="35"/>
      <c r="D70" s="35"/>
      <c r="E70" s="35"/>
      <c r="F70" s="164"/>
      <c r="G70" s="35"/>
      <c r="H70" s="35"/>
      <c r="I70" s="35"/>
      <c r="J70" s="35"/>
      <c r="K70" s="35"/>
      <c r="L70" s="35"/>
      <c r="M70" s="35"/>
      <c r="N70" s="35"/>
      <c r="O70" s="161"/>
      <c r="P70" s="35"/>
      <c r="Q70" s="35"/>
      <c r="R70" s="132"/>
    </row>
    <row r="71" spans="1:20" s="144" customFormat="1" x14ac:dyDescent="0.25">
      <c r="A71" s="35"/>
      <c r="B71" s="35"/>
      <c r="C71" s="35"/>
      <c r="D71" s="35"/>
      <c r="E71" s="35"/>
      <c r="F71" s="164"/>
      <c r="G71" s="35"/>
      <c r="H71" s="35"/>
      <c r="I71" s="35"/>
      <c r="J71" s="35"/>
      <c r="K71" s="35"/>
      <c r="L71" s="35"/>
      <c r="M71" s="35"/>
      <c r="N71" s="35"/>
      <c r="O71" s="161"/>
      <c r="P71" s="35"/>
      <c r="Q71" s="35"/>
      <c r="R71" s="132"/>
    </row>
    <row r="72" spans="1:20" s="144" customFormat="1" x14ac:dyDescent="0.25">
      <c r="A72" s="35"/>
      <c r="B72" s="35"/>
      <c r="C72" s="35"/>
      <c r="D72" s="35"/>
      <c r="E72" s="35"/>
      <c r="F72" s="164"/>
      <c r="G72" s="35"/>
      <c r="H72" s="35"/>
      <c r="I72" s="35"/>
      <c r="J72" s="35"/>
      <c r="K72" s="35"/>
      <c r="L72" s="35"/>
      <c r="M72" s="35"/>
      <c r="N72" s="35"/>
      <c r="O72" s="161"/>
      <c r="P72" s="35"/>
      <c r="Q72" s="35"/>
      <c r="R72" s="132"/>
    </row>
    <row r="73" spans="1:20" s="144" customFormat="1" x14ac:dyDescent="0.25">
      <c r="A73" s="35"/>
      <c r="B73" s="35"/>
      <c r="C73" s="35"/>
      <c r="D73" s="35"/>
      <c r="E73" s="35"/>
      <c r="F73" s="164"/>
      <c r="G73" s="35"/>
      <c r="H73" s="35"/>
      <c r="I73" s="35"/>
      <c r="J73" s="35"/>
      <c r="K73" s="35"/>
      <c r="L73" s="35"/>
      <c r="M73" s="35"/>
      <c r="N73" s="35"/>
      <c r="O73" s="161"/>
      <c r="P73" s="35"/>
      <c r="Q73" s="35"/>
      <c r="R73" s="132"/>
    </row>
    <row r="74" spans="1:20" s="144" customFormat="1" x14ac:dyDescent="0.25">
      <c r="A74" s="35"/>
      <c r="B74" s="35"/>
      <c r="C74" s="35"/>
      <c r="D74" s="35"/>
      <c r="E74" s="35"/>
      <c r="F74" s="164"/>
      <c r="G74" s="35"/>
      <c r="H74" s="35"/>
      <c r="I74" s="35"/>
      <c r="J74" s="35"/>
      <c r="K74" s="35"/>
      <c r="L74" s="35"/>
      <c r="M74" s="35"/>
      <c r="N74" s="35"/>
      <c r="O74" s="161"/>
      <c r="P74" s="35"/>
      <c r="Q74" s="35"/>
      <c r="R74" s="132"/>
    </row>
    <row r="75" spans="1:20" s="144" customFormat="1" x14ac:dyDescent="0.25">
      <c r="A75" s="35"/>
      <c r="B75" s="35"/>
      <c r="C75" s="35"/>
      <c r="D75" s="35"/>
      <c r="E75" s="35"/>
      <c r="F75" s="164"/>
      <c r="G75" s="35"/>
      <c r="H75" s="35"/>
      <c r="I75" s="35"/>
      <c r="J75" s="35"/>
      <c r="K75" s="35"/>
      <c r="L75" s="35"/>
      <c r="M75" s="35"/>
      <c r="N75" s="35"/>
      <c r="O75" s="161"/>
      <c r="P75" s="35"/>
      <c r="Q75" s="35"/>
      <c r="R75" s="132"/>
    </row>
    <row r="76" spans="1:20" s="144" customFormat="1" x14ac:dyDescent="0.25">
      <c r="A76" s="35"/>
      <c r="B76" s="35"/>
      <c r="C76" s="35"/>
      <c r="D76" s="35"/>
      <c r="E76" s="35"/>
      <c r="F76" s="164"/>
      <c r="G76" s="35"/>
      <c r="H76" s="35"/>
      <c r="I76" s="35"/>
      <c r="J76" s="35"/>
      <c r="K76" s="35"/>
      <c r="L76" s="35"/>
      <c r="M76" s="35"/>
      <c r="N76" s="35"/>
      <c r="O76" s="161"/>
      <c r="P76" s="35"/>
      <c r="Q76" s="35"/>
      <c r="R76" s="132"/>
    </row>
    <row r="77" spans="1:20" s="144" customFormat="1" x14ac:dyDescent="0.25">
      <c r="A77" s="35"/>
      <c r="B77" s="35"/>
      <c r="C77" s="35"/>
      <c r="D77" s="35"/>
      <c r="E77" s="35"/>
      <c r="F77" s="164"/>
      <c r="G77" s="35"/>
      <c r="H77" s="35"/>
      <c r="I77" s="35"/>
      <c r="J77" s="35"/>
      <c r="K77" s="35"/>
      <c r="L77" s="35"/>
      <c r="M77" s="35"/>
      <c r="N77" s="35"/>
      <c r="O77" s="161"/>
      <c r="P77" s="35"/>
      <c r="Q77" s="35"/>
      <c r="R77" s="132"/>
    </row>
    <row r="78" spans="1:20" s="144" customFormat="1" x14ac:dyDescent="0.25">
      <c r="A78" s="35"/>
      <c r="B78" s="35"/>
      <c r="C78" s="35"/>
      <c r="D78" s="35"/>
      <c r="E78" s="35"/>
      <c r="F78" s="164"/>
      <c r="G78" s="35"/>
      <c r="H78" s="35"/>
      <c r="I78" s="35"/>
      <c r="J78" s="35"/>
      <c r="K78" s="35"/>
      <c r="L78" s="35"/>
      <c r="M78" s="35"/>
      <c r="N78" s="35"/>
      <c r="O78" s="161"/>
      <c r="P78" s="35"/>
      <c r="Q78" s="35"/>
      <c r="R78" s="132"/>
    </row>
    <row r="79" spans="1:20" x14ac:dyDescent="0.25">
      <c r="N79" s="35"/>
      <c r="O79" s="161"/>
      <c r="P79" s="35"/>
      <c r="Q79" s="35"/>
      <c r="R79" s="132"/>
      <c r="S79" s="144"/>
      <c r="T79" s="144"/>
    </row>
    <row r="80" spans="1:20" s="144" customFormat="1" x14ac:dyDescent="0.25">
      <c r="A80" s="35"/>
      <c r="B80" s="35"/>
      <c r="C80" s="35"/>
      <c r="D80" s="35"/>
      <c r="E80" s="35"/>
      <c r="F80" s="164"/>
      <c r="G80" s="35"/>
      <c r="H80" s="35"/>
      <c r="I80" s="35"/>
      <c r="J80" s="35"/>
      <c r="K80" s="35"/>
      <c r="L80" s="35"/>
      <c r="M80" s="35"/>
      <c r="N80" s="35"/>
      <c r="O80" s="161"/>
      <c r="P80" s="35"/>
      <c r="Q80" s="35"/>
      <c r="R80" s="132"/>
    </row>
    <row r="81" spans="1:20" s="144" customFormat="1" x14ac:dyDescent="0.25">
      <c r="A81" s="35"/>
      <c r="B81" s="35"/>
      <c r="C81" s="35"/>
      <c r="D81" s="35"/>
      <c r="E81" s="35"/>
      <c r="F81" s="164"/>
      <c r="G81" s="35"/>
      <c r="H81" s="35"/>
      <c r="I81" s="35"/>
      <c r="J81" s="35"/>
      <c r="K81" s="35"/>
      <c r="L81" s="35"/>
      <c r="M81" s="35"/>
      <c r="N81" s="35"/>
      <c r="O81" s="161"/>
      <c r="P81" s="35"/>
      <c r="Q81" s="35"/>
      <c r="R81" s="132"/>
    </row>
    <row r="82" spans="1:20" s="144" customFormat="1" x14ac:dyDescent="0.25">
      <c r="A82" s="35"/>
      <c r="B82" s="35"/>
      <c r="C82" s="35"/>
      <c r="D82" s="35"/>
      <c r="E82" s="35"/>
      <c r="F82" s="164"/>
      <c r="G82" s="35"/>
      <c r="H82" s="35"/>
      <c r="I82" s="35"/>
      <c r="J82" s="35"/>
      <c r="K82" s="35"/>
      <c r="L82" s="35"/>
      <c r="M82" s="35"/>
      <c r="N82" s="35"/>
      <c r="O82" s="161"/>
      <c r="P82" s="35"/>
      <c r="Q82" s="35"/>
      <c r="R82" s="132"/>
    </row>
    <row r="83" spans="1:20" s="144" customFormat="1" x14ac:dyDescent="0.25">
      <c r="A83" s="35"/>
      <c r="B83" s="35"/>
      <c r="C83" s="35"/>
      <c r="D83" s="35"/>
      <c r="E83" s="35"/>
      <c r="F83" s="164"/>
      <c r="G83" s="35"/>
      <c r="H83" s="35"/>
      <c r="I83" s="35"/>
      <c r="J83" s="35"/>
      <c r="K83" s="35"/>
      <c r="L83" s="35"/>
      <c r="M83" s="35"/>
      <c r="N83" s="35"/>
      <c r="O83" s="161"/>
      <c r="P83" s="35"/>
      <c r="Q83" s="35"/>
      <c r="R83" s="132"/>
    </row>
    <row r="84" spans="1:20" x14ac:dyDescent="0.25">
      <c r="N84" s="35"/>
      <c r="O84" s="161"/>
      <c r="P84" s="35"/>
      <c r="Q84" s="35"/>
      <c r="R84" s="132"/>
      <c r="S84" s="144"/>
      <c r="T84" s="144"/>
    </row>
    <row r="85" spans="1:20" s="144" customFormat="1" x14ac:dyDescent="0.25">
      <c r="A85" s="35"/>
      <c r="B85" s="35"/>
      <c r="C85" s="35"/>
      <c r="D85" s="35"/>
      <c r="E85" s="35"/>
      <c r="F85" s="164"/>
      <c r="G85" s="35"/>
      <c r="H85" s="35"/>
      <c r="I85" s="35"/>
      <c r="J85" s="35"/>
      <c r="K85" s="35"/>
      <c r="L85" s="35"/>
      <c r="M85" s="35"/>
      <c r="N85" s="36"/>
      <c r="O85" s="83"/>
      <c r="P85" s="83"/>
      <c r="Q85" s="83"/>
      <c r="R85" s="13"/>
      <c r="S85" s="13"/>
      <c r="T85" s="13"/>
    </row>
    <row r="86" spans="1:20" s="144" customFormat="1" x14ac:dyDescent="0.25">
      <c r="A86" s="35"/>
      <c r="B86" s="35"/>
      <c r="C86" s="35"/>
      <c r="D86" s="35"/>
      <c r="E86" s="35"/>
      <c r="F86" s="164"/>
      <c r="G86" s="35"/>
      <c r="H86" s="35"/>
      <c r="I86" s="35"/>
      <c r="J86" s="35"/>
      <c r="K86" s="35"/>
      <c r="L86" s="35"/>
      <c r="M86" s="35"/>
      <c r="N86" s="35"/>
      <c r="O86" s="161"/>
      <c r="P86" s="35"/>
      <c r="Q86" s="35"/>
      <c r="R86" s="132"/>
    </row>
    <row r="87" spans="1:20" s="144" customFormat="1" x14ac:dyDescent="0.25">
      <c r="A87" s="35"/>
      <c r="B87" s="35"/>
      <c r="C87" s="35"/>
      <c r="D87" s="35"/>
      <c r="E87" s="35"/>
      <c r="F87" s="164"/>
      <c r="G87" s="35"/>
      <c r="H87" s="35"/>
      <c r="I87" s="35"/>
      <c r="J87" s="35"/>
      <c r="K87" s="35"/>
      <c r="L87" s="35"/>
      <c r="M87" s="35"/>
      <c r="N87" s="35"/>
      <c r="O87" s="161"/>
      <c r="P87" s="35"/>
      <c r="Q87" s="35"/>
      <c r="R87" s="132"/>
    </row>
    <row r="88" spans="1:20" s="144" customFormat="1" x14ac:dyDescent="0.25">
      <c r="A88" s="35"/>
      <c r="B88" s="35"/>
      <c r="C88" s="35"/>
      <c r="D88" s="35"/>
      <c r="E88" s="35"/>
      <c r="F88" s="164"/>
      <c r="G88" s="35"/>
      <c r="H88" s="35"/>
      <c r="I88" s="35"/>
      <c r="J88" s="35"/>
      <c r="K88" s="35"/>
      <c r="L88" s="35"/>
      <c r="M88" s="35"/>
      <c r="N88" s="35"/>
      <c r="O88" s="161"/>
      <c r="P88" s="161"/>
      <c r="Q88" s="161"/>
    </row>
    <row r="89" spans="1:20" s="144" customFormat="1" x14ac:dyDescent="0.25">
      <c r="A89" s="35"/>
      <c r="B89" s="35"/>
      <c r="C89" s="35"/>
      <c r="D89" s="35"/>
      <c r="E89" s="35"/>
      <c r="F89" s="164"/>
      <c r="G89" s="35"/>
      <c r="H89" s="35"/>
      <c r="I89" s="35"/>
      <c r="J89" s="35"/>
      <c r="K89" s="35"/>
      <c r="L89" s="35"/>
      <c r="M89" s="35"/>
      <c r="N89" s="35"/>
      <c r="O89" s="161"/>
      <c r="P89" s="161"/>
      <c r="Q89" s="161"/>
    </row>
    <row r="90" spans="1:20" s="144" customFormat="1" x14ac:dyDescent="0.25">
      <c r="A90" s="35"/>
      <c r="B90" s="35"/>
      <c r="C90" s="35"/>
      <c r="D90" s="35"/>
      <c r="E90" s="35"/>
      <c r="F90" s="164"/>
      <c r="G90" s="35"/>
      <c r="H90" s="35"/>
      <c r="I90" s="35"/>
      <c r="J90" s="35"/>
      <c r="K90" s="35"/>
      <c r="L90" s="35"/>
      <c r="M90" s="35"/>
      <c r="N90" s="36"/>
      <c r="O90" s="83"/>
      <c r="P90" s="83"/>
      <c r="Q90" s="83"/>
      <c r="R90" s="13"/>
      <c r="S90" s="13"/>
      <c r="T90" s="13"/>
    </row>
    <row r="91" spans="1:20" s="144" customFormat="1" x14ac:dyDescent="0.25">
      <c r="A91" s="35"/>
      <c r="B91" s="35"/>
      <c r="C91" s="35"/>
      <c r="D91" s="35"/>
      <c r="E91" s="35"/>
      <c r="F91" s="164"/>
      <c r="G91" s="35"/>
      <c r="H91" s="35"/>
      <c r="I91" s="35"/>
      <c r="J91" s="35"/>
      <c r="K91" s="35"/>
      <c r="L91" s="35"/>
      <c r="M91" s="35"/>
      <c r="N91" s="35"/>
      <c r="O91" s="161"/>
      <c r="P91" s="161"/>
      <c r="Q91" s="161"/>
    </row>
    <row r="92" spans="1:20" s="144" customFormat="1" x14ac:dyDescent="0.25">
      <c r="A92" s="35"/>
      <c r="B92" s="35"/>
      <c r="C92" s="35"/>
      <c r="D92" s="35"/>
      <c r="E92" s="35"/>
      <c r="F92" s="164"/>
      <c r="G92" s="35"/>
      <c r="H92" s="35"/>
      <c r="I92" s="35"/>
      <c r="J92" s="35"/>
      <c r="K92" s="35"/>
      <c r="L92" s="35"/>
      <c r="M92" s="35"/>
      <c r="N92" s="35"/>
      <c r="O92" s="161"/>
      <c r="P92" s="161"/>
      <c r="Q92" s="161"/>
    </row>
    <row r="93" spans="1:20" s="144" customFormat="1" x14ac:dyDescent="0.25">
      <c r="A93" s="35"/>
      <c r="B93" s="35"/>
      <c r="C93" s="35"/>
      <c r="D93" s="35"/>
      <c r="E93" s="35"/>
      <c r="F93" s="164"/>
      <c r="G93" s="35"/>
      <c r="H93" s="35"/>
      <c r="I93" s="35"/>
      <c r="J93" s="35"/>
      <c r="K93" s="35"/>
      <c r="L93" s="35"/>
      <c r="M93" s="35"/>
      <c r="N93" s="35"/>
      <c r="O93" s="161"/>
      <c r="P93" s="161"/>
      <c r="Q93" s="161"/>
    </row>
    <row r="94" spans="1:20" s="144" customFormat="1" x14ac:dyDescent="0.25">
      <c r="A94" s="35"/>
      <c r="B94" s="35"/>
      <c r="C94" s="35"/>
      <c r="D94" s="35"/>
      <c r="E94" s="35"/>
      <c r="F94" s="164"/>
      <c r="G94" s="35"/>
      <c r="H94" s="35"/>
      <c r="I94" s="35"/>
      <c r="J94" s="35"/>
      <c r="K94" s="35"/>
      <c r="L94" s="35"/>
      <c r="M94" s="35"/>
      <c r="N94" s="35"/>
      <c r="O94" s="161"/>
      <c r="P94" s="161"/>
      <c r="Q94" s="161"/>
    </row>
    <row r="95" spans="1:20" s="144" customFormat="1" x14ac:dyDescent="0.25">
      <c r="A95" s="35"/>
      <c r="B95" s="35"/>
      <c r="C95" s="35"/>
      <c r="D95" s="35"/>
      <c r="E95" s="35"/>
      <c r="F95" s="164"/>
      <c r="G95" s="35"/>
      <c r="H95" s="35"/>
      <c r="I95" s="35"/>
      <c r="J95" s="35"/>
      <c r="K95" s="35"/>
      <c r="L95" s="35"/>
      <c r="M95" s="35"/>
      <c r="N95" s="35"/>
      <c r="O95" s="161"/>
      <c r="P95" s="161"/>
      <c r="Q95" s="161"/>
    </row>
    <row r="96" spans="1:20" s="144" customFormat="1" x14ac:dyDescent="0.25">
      <c r="A96" s="35"/>
      <c r="B96" s="35"/>
      <c r="C96" s="35"/>
      <c r="D96" s="35"/>
      <c r="E96" s="35"/>
      <c r="F96" s="164"/>
      <c r="G96" s="35"/>
      <c r="H96" s="35"/>
      <c r="I96" s="35"/>
      <c r="J96" s="35"/>
      <c r="K96" s="35"/>
      <c r="L96" s="35"/>
      <c r="M96" s="35"/>
      <c r="N96" s="35"/>
      <c r="O96" s="161"/>
      <c r="P96" s="161"/>
      <c r="Q96" s="161"/>
    </row>
    <row r="97" spans="1:17" s="144" customFormat="1" x14ac:dyDescent="0.25">
      <c r="A97" s="35"/>
      <c r="B97" s="35"/>
      <c r="C97" s="35"/>
      <c r="D97" s="35"/>
      <c r="E97" s="35"/>
      <c r="F97" s="164"/>
      <c r="G97" s="35"/>
      <c r="H97" s="35"/>
      <c r="I97" s="35"/>
      <c r="J97" s="35"/>
      <c r="K97" s="35"/>
      <c r="L97" s="35"/>
      <c r="M97" s="35"/>
      <c r="N97" s="35"/>
      <c r="O97" s="161"/>
      <c r="P97" s="161"/>
      <c r="Q97" s="161"/>
    </row>
    <row r="98" spans="1:17" s="144" customFormat="1" x14ac:dyDescent="0.25">
      <c r="A98" s="35"/>
      <c r="B98" s="35"/>
      <c r="C98" s="35"/>
      <c r="D98" s="35"/>
      <c r="E98" s="35"/>
      <c r="F98" s="164"/>
      <c r="G98" s="35"/>
      <c r="H98" s="35"/>
      <c r="I98" s="35"/>
      <c r="J98" s="35"/>
      <c r="K98" s="35"/>
      <c r="L98" s="35"/>
      <c r="M98" s="35"/>
      <c r="N98" s="35"/>
      <c r="O98" s="161"/>
      <c r="P98" s="161"/>
      <c r="Q98" s="161"/>
    </row>
    <row r="99" spans="1:17" s="144" customFormat="1" x14ac:dyDescent="0.25">
      <c r="A99" s="35"/>
      <c r="B99" s="35"/>
      <c r="C99" s="35"/>
      <c r="D99" s="35"/>
      <c r="E99" s="35"/>
      <c r="F99" s="164"/>
      <c r="G99" s="35"/>
      <c r="H99" s="35"/>
      <c r="I99" s="35"/>
      <c r="J99" s="35"/>
      <c r="K99" s="35"/>
      <c r="L99" s="35"/>
      <c r="M99" s="35"/>
      <c r="N99" s="35"/>
      <c r="O99" s="161"/>
      <c r="P99" s="161"/>
      <c r="Q99" s="161"/>
    </row>
    <row r="100" spans="1:17" s="144" customFormat="1" x14ac:dyDescent="0.25">
      <c r="A100" s="35"/>
      <c r="B100" s="35"/>
      <c r="C100" s="35"/>
      <c r="D100" s="35"/>
      <c r="E100" s="35"/>
      <c r="F100" s="164"/>
      <c r="G100" s="35"/>
      <c r="H100" s="35"/>
      <c r="I100" s="35"/>
      <c r="J100" s="35"/>
      <c r="K100" s="35"/>
      <c r="L100" s="35"/>
      <c r="M100" s="35"/>
      <c r="N100" s="35"/>
      <c r="O100" s="161"/>
      <c r="P100" s="161"/>
      <c r="Q100" s="161"/>
    </row>
    <row r="101" spans="1:17" s="144" customFormat="1" x14ac:dyDescent="0.25">
      <c r="A101" s="35"/>
      <c r="B101" s="35"/>
      <c r="C101" s="35"/>
      <c r="D101" s="35"/>
      <c r="E101" s="35"/>
      <c r="F101" s="164"/>
      <c r="G101" s="35"/>
      <c r="H101" s="35"/>
      <c r="I101" s="35"/>
      <c r="J101" s="35"/>
      <c r="K101" s="35"/>
      <c r="L101" s="35"/>
      <c r="M101" s="35"/>
      <c r="N101" s="35"/>
      <c r="O101" s="161"/>
      <c r="P101" s="161"/>
      <c r="Q101" s="161"/>
    </row>
    <row r="102" spans="1:17" s="144" customFormat="1" x14ac:dyDescent="0.25">
      <c r="A102" s="35"/>
      <c r="B102" s="35"/>
      <c r="C102" s="35"/>
      <c r="D102" s="35"/>
      <c r="E102" s="35"/>
      <c r="F102" s="164"/>
      <c r="G102" s="35"/>
      <c r="H102" s="35"/>
      <c r="I102" s="35"/>
      <c r="J102" s="35"/>
      <c r="K102" s="35"/>
      <c r="L102" s="35"/>
      <c r="M102" s="35"/>
      <c r="N102" s="35"/>
      <c r="O102" s="161"/>
      <c r="P102" s="161"/>
      <c r="Q102" s="161"/>
    </row>
    <row r="103" spans="1:17" s="144" customFormat="1" x14ac:dyDescent="0.25">
      <c r="A103" s="35"/>
      <c r="B103" s="35"/>
      <c r="C103" s="35"/>
      <c r="D103" s="35"/>
      <c r="E103" s="35"/>
      <c r="F103" s="164"/>
      <c r="G103" s="35"/>
      <c r="H103" s="35"/>
      <c r="I103" s="35"/>
      <c r="J103" s="35"/>
      <c r="K103" s="35"/>
      <c r="L103" s="35"/>
      <c r="M103" s="35"/>
      <c r="N103" s="35"/>
      <c r="O103" s="161"/>
      <c r="P103" s="161"/>
      <c r="Q103" s="161"/>
    </row>
    <row r="104" spans="1:17" s="144" customFormat="1" x14ac:dyDescent="0.25">
      <c r="A104" s="35"/>
      <c r="B104" s="35"/>
      <c r="C104" s="35"/>
      <c r="D104" s="35"/>
      <c r="E104" s="35"/>
      <c r="F104" s="164"/>
      <c r="G104" s="35"/>
      <c r="H104" s="35"/>
      <c r="I104" s="35"/>
      <c r="J104" s="35"/>
      <c r="K104" s="35"/>
      <c r="L104" s="35"/>
      <c r="M104" s="35"/>
      <c r="N104" s="35"/>
      <c r="O104" s="161"/>
      <c r="P104" s="161"/>
      <c r="Q104" s="161"/>
    </row>
    <row r="105" spans="1:17" s="144" customFormat="1" x14ac:dyDescent="0.25">
      <c r="A105" s="35"/>
      <c r="B105" s="35"/>
      <c r="C105" s="35"/>
      <c r="D105" s="35"/>
      <c r="E105" s="35"/>
      <c r="F105" s="164"/>
      <c r="G105" s="35"/>
      <c r="H105" s="35"/>
      <c r="I105" s="35"/>
      <c r="J105" s="35"/>
      <c r="K105" s="35"/>
      <c r="L105" s="35"/>
      <c r="M105" s="35"/>
      <c r="N105" s="35"/>
      <c r="O105" s="161"/>
      <c r="P105" s="161"/>
      <c r="Q105" s="161"/>
    </row>
    <row r="106" spans="1:17" s="144" customFormat="1" x14ac:dyDescent="0.25">
      <c r="A106" s="35"/>
      <c r="B106" s="35"/>
      <c r="C106" s="35"/>
      <c r="D106" s="35"/>
      <c r="E106" s="35"/>
      <c r="F106" s="164"/>
      <c r="G106" s="35"/>
      <c r="H106" s="35"/>
      <c r="I106" s="35"/>
      <c r="J106" s="35"/>
      <c r="K106" s="35"/>
      <c r="L106" s="35"/>
      <c r="M106" s="35"/>
      <c r="N106" s="35"/>
      <c r="O106" s="161"/>
      <c r="P106" s="161"/>
      <c r="Q106" s="161"/>
    </row>
    <row r="107" spans="1:17" s="144" customFormat="1" x14ac:dyDescent="0.25">
      <c r="A107" s="35"/>
      <c r="B107" s="35"/>
      <c r="C107" s="35"/>
      <c r="D107" s="35"/>
      <c r="E107" s="35"/>
      <c r="F107" s="164"/>
      <c r="G107" s="35"/>
      <c r="H107" s="35"/>
      <c r="I107" s="35"/>
      <c r="J107" s="35"/>
      <c r="K107" s="35"/>
      <c r="L107" s="35"/>
      <c r="M107" s="35"/>
      <c r="N107" s="35"/>
      <c r="O107" s="161"/>
      <c r="P107" s="161"/>
      <c r="Q107" s="161"/>
    </row>
    <row r="108" spans="1:17" s="144" customFormat="1" x14ac:dyDescent="0.25">
      <c r="A108" s="35"/>
      <c r="B108" s="35"/>
      <c r="C108" s="35"/>
      <c r="D108" s="35"/>
      <c r="E108" s="35"/>
      <c r="F108" s="164"/>
      <c r="G108" s="35"/>
      <c r="H108" s="35"/>
      <c r="I108" s="35"/>
      <c r="J108" s="35"/>
      <c r="K108" s="35"/>
      <c r="L108" s="35"/>
      <c r="M108" s="35"/>
      <c r="N108" s="35"/>
      <c r="O108" s="161"/>
      <c r="P108" s="161"/>
      <c r="Q108" s="161"/>
    </row>
    <row r="109" spans="1:17" s="144" customFormat="1" x14ac:dyDescent="0.25">
      <c r="A109" s="35"/>
      <c r="B109" s="35"/>
      <c r="C109" s="35"/>
      <c r="D109" s="35"/>
      <c r="E109" s="35"/>
      <c r="F109" s="164"/>
      <c r="G109" s="35"/>
      <c r="H109" s="35"/>
      <c r="I109" s="35"/>
      <c r="J109" s="35"/>
      <c r="K109" s="35"/>
      <c r="L109" s="35"/>
      <c r="M109" s="35"/>
      <c r="N109" s="35"/>
      <c r="O109" s="161"/>
      <c r="P109" s="161"/>
      <c r="Q109" s="161"/>
    </row>
    <row r="110" spans="1:17" s="144" customFormat="1" x14ac:dyDescent="0.25">
      <c r="A110" s="35"/>
      <c r="B110" s="35"/>
      <c r="C110" s="35"/>
      <c r="D110" s="35"/>
      <c r="E110" s="35"/>
      <c r="F110" s="164"/>
      <c r="G110" s="35"/>
      <c r="H110" s="35"/>
      <c r="I110" s="35"/>
      <c r="J110" s="35"/>
      <c r="K110" s="35"/>
      <c r="L110" s="35"/>
      <c r="M110" s="35"/>
      <c r="N110" s="35"/>
      <c r="O110" s="161"/>
      <c r="P110" s="161"/>
      <c r="Q110" s="161"/>
    </row>
    <row r="111" spans="1:17" s="144" customFormat="1" x14ac:dyDescent="0.25">
      <c r="A111" s="35"/>
      <c r="B111" s="35"/>
      <c r="C111" s="35"/>
      <c r="D111" s="35"/>
      <c r="E111" s="35"/>
      <c r="F111" s="164"/>
      <c r="G111" s="35"/>
      <c r="H111" s="35"/>
      <c r="I111" s="35"/>
      <c r="J111" s="35"/>
      <c r="K111" s="35"/>
      <c r="L111" s="35"/>
      <c r="M111" s="35"/>
      <c r="N111" s="35"/>
      <c r="O111" s="161"/>
      <c r="P111" s="161"/>
      <c r="Q111" s="161"/>
    </row>
    <row r="112" spans="1:17" s="144" customFormat="1" x14ac:dyDescent="0.25">
      <c r="A112" s="35"/>
      <c r="B112" s="35"/>
      <c r="C112" s="35"/>
      <c r="D112" s="35"/>
      <c r="E112" s="35"/>
      <c r="F112" s="164"/>
      <c r="G112" s="35"/>
      <c r="H112" s="35"/>
      <c r="I112" s="35"/>
      <c r="J112" s="35"/>
      <c r="K112" s="35"/>
      <c r="L112" s="35"/>
      <c r="M112" s="35"/>
      <c r="N112" s="35"/>
      <c r="O112" s="161"/>
      <c r="P112" s="161"/>
      <c r="Q112" s="161"/>
    </row>
    <row r="113" spans="1:17" s="144" customFormat="1" x14ac:dyDescent="0.25">
      <c r="A113" s="35"/>
      <c r="B113" s="35"/>
      <c r="C113" s="35"/>
      <c r="D113" s="35"/>
      <c r="E113" s="35"/>
      <c r="F113" s="164"/>
      <c r="G113" s="35"/>
      <c r="H113" s="35"/>
      <c r="I113" s="35"/>
      <c r="J113" s="35"/>
      <c r="K113" s="35"/>
      <c r="L113" s="35"/>
      <c r="M113" s="35"/>
      <c r="N113" s="35"/>
      <c r="O113" s="161"/>
      <c r="P113" s="161"/>
      <c r="Q113" s="161"/>
    </row>
    <row r="114" spans="1:17" s="144" customFormat="1" x14ac:dyDescent="0.25">
      <c r="A114" s="35"/>
      <c r="B114" s="35"/>
      <c r="C114" s="35"/>
      <c r="D114" s="35"/>
      <c r="E114" s="35"/>
      <c r="F114" s="164"/>
      <c r="G114" s="35"/>
      <c r="H114" s="35"/>
      <c r="I114" s="35"/>
      <c r="J114" s="35"/>
      <c r="K114" s="35"/>
      <c r="L114" s="35"/>
      <c r="M114" s="35"/>
      <c r="N114" s="35"/>
      <c r="O114" s="161"/>
      <c r="P114" s="161"/>
      <c r="Q114" s="161"/>
    </row>
    <row r="115" spans="1:17" s="144" customFormat="1" x14ac:dyDescent="0.25">
      <c r="A115" s="35"/>
      <c r="B115" s="35"/>
      <c r="C115" s="35"/>
      <c r="D115" s="35"/>
      <c r="E115" s="35"/>
      <c r="F115" s="164"/>
      <c r="G115" s="35"/>
      <c r="H115" s="35"/>
      <c r="I115" s="35"/>
      <c r="J115" s="35"/>
      <c r="K115" s="35"/>
      <c r="L115" s="35"/>
      <c r="M115" s="35"/>
      <c r="N115" s="35"/>
      <c r="O115" s="161"/>
      <c r="P115" s="161"/>
      <c r="Q115" s="161"/>
    </row>
    <row r="116" spans="1:17" s="144" customFormat="1" x14ac:dyDescent="0.25">
      <c r="A116" s="35"/>
      <c r="B116" s="35"/>
      <c r="C116" s="35"/>
      <c r="D116" s="35"/>
      <c r="E116" s="35"/>
      <c r="F116" s="164"/>
      <c r="G116" s="35"/>
      <c r="H116" s="35"/>
      <c r="I116" s="35"/>
      <c r="J116" s="35"/>
      <c r="K116" s="35"/>
      <c r="L116" s="35"/>
      <c r="M116" s="35"/>
      <c r="N116" s="35"/>
      <c r="O116" s="161"/>
      <c r="P116" s="161"/>
      <c r="Q116" s="161"/>
    </row>
    <row r="117" spans="1:17" s="144" customFormat="1" x14ac:dyDescent="0.25">
      <c r="A117" s="35"/>
      <c r="B117" s="35"/>
      <c r="C117" s="35"/>
      <c r="D117" s="35"/>
      <c r="E117" s="35"/>
      <c r="F117" s="164"/>
      <c r="G117" s="35"/>
      <c r="H117" s="35"/>
      <c r="I117" s="35"/>
      <c r="J117" s="35"/>
      <c r="K117" s="35"/>
      <c r="L117" s="35"/>
      <c r="M117" s="35"/>
      <c r="N117" s="35"/>
      <c r="O117" s="161"/>
      <c r="P117" s="161"/>
      <c r="Q117" s="161"/>
    </row>
    <row r="118" spans="1:17" s="144" customFormat="1" x14ac:dyDescent="0.25">
      <c r="A118" s="35"/>
      <c r="B118" s="35"/>
      <c r="C118" s="35"/>
      <c r="D118" s="35"/>
      <c r="E118" s="35"/>
      <c r="F118" s="164"/>
      <c r="G118" s="35"/>
      <c r="H118" s="35"/>
      <c r="I118" s="35"/>
      <c r="J118" s="35"/>
      <c r="K118" s="35"/>
      <c r="L118" s="35"/>
      <c r="M118" s="35"/>
      <c r="N118" s="35"/>
      <c r="O118" s="161"/>
      <c r="P118" s="161"/>
      <c r="Q118" s="161"/>
    </row>
    <row r="119" spans="1:17" s="144" customFormat="1" x14ac:dyDescent="0.25">
      <c r="A119" s="35"/>
      <c r="B119" s="35"/>
      <c r="C119" s="35"/>
      <c r="D119" s="35"/>
      <c r="E119" s="35"/>
      <c r="F119" s="164"/>
      <c r="G119" s="35"/>
      <c r="H119" s="35"/>
      <c r="I119" s="35"/>
      <c r="J119" s="35"/>
      <c r="K119" s="35"/>
      <c r="L119" s="35"/>
      <c r="M119" s="35"/>
      <c r="N119" s="35"/>
      <c r="O119" s="161"/>
      <c r="P119" s="161"/>
      <c r="Q119" s="161"/>
    </row>
    <row r="120" spans="1:17" s="144" customFormat="1" x14ac:dyDescent="0.25">
      <c r="A120" s="35"/>
      <c r="B120" s="35"/>
      <c r="C120" s="35"/>
      <c r="D120" s="35"/>
      <c r="E120" s="35"/>
      <c r="F120" s="164"/>
      <c r="G120" s="35"/>
      <c r="H120" s="35"/>
      <c r="I120" s="35"/>
      <c r="J120" s="35"/>
      <c r="K120" s="35"/>
      <c r="L120" s="35"/>
      <c r="M120" s="35"/>
      <c r="N120" s="35"/>
      <c r="O120" s="161"/>
      <c r="P120" s="161"/>
      <c r="Q120" s="161"/>
    </row>
    <row r="121" spans="1:17" s="144" customFormat="1" x14ac:dyDescent="0.25">
      <c r="A121" s="35"/>
      <c r="B121" s="35"/>
      <c r="C121" s="35"/>
      <c r="D121" s="35"/>
      <c r="E121" s="35"/>
      <c r="F121" s="164"/>
      <c r="G121" s="35"/>
      <c r="H121" s="35"/>
      <c r="I121" s="35"/>
      <c r="J121" s="35"/>
      <c r="K121" s="35"/>
      <c r="L121" s="35"/>
      <c r="M121" s="35"/>
      <c r="N121" s="35"/>
      <c r="O121" s="161"/>
      <c r="P121" s="161"/>
      <c r="Q121" s="161"/>
    </row>
    <row r="122" spans="1:17" s="144" customFormat="1" x14ac:dyDescent="0.25">
      <c r="A122" s="35"/>
      <c r="B122" s="35"/>
      <c r="C122" s="35"/>
      <c r="D122" s="35"/>
      <c r="E122" s="35"/>
      <c r="F122" s="164"/>
      <c r="G122" s="35"/>
      <c r="H122" s="35"/>
      <c r="I122" s="35"/>
      <c r="J122" s="35"/>
      <c r="K122" s="35"/>
      <c r="L122" s="35"/>
      <c r="M122" s="35"/>
      <c r="N122" s="35"/>
      <c r="O122" s="161"/>
      <c r="P122" s="161"/>
      <c r="Q122" s="161"/>
    </row>
    <row r="123" spans="1:17" s="144" customFormat="1" x14ac:dyDescent="0.25">
      <c r="A123" s="35"/>
      <c r="B123" s="35"/>
      <c r="C123" s="35"/>
      <c r="D123" s="35"/>
      <c r="E123" s="35"/>
      <c r="F123" s="164"/>
      <c r="G123" s="35"/>
      <c r="H123" s="35"/>
      <c r="I123" s="35"/>
      <c r="J123" s="35"/>
      <c r="K123" s="35"/>
      <c r="L123" s="35"/>
      <c r="M123" s="35"/>
      <c r="N123" s="35"/>
      <c r="O123" s="161"/>
      <c r="P123" s="161"/>
      <c r="Q123" s="161"/>
    </row>
    <row r="124" spans="1:17" s="144" customFormat="1" x14ac:dyDescent="0.25">
      <c r="A124" s="35"/>
      <c r="B124" s="35"/>
      <c r="C124" s="35"/>
      <c r="D124" s="35"/>
      <c r="E124" s="35"/>
      <c r="F124" s="164"/>
      <c r="G124" s="35"/>
      <c r="H124" s="35"/>
      <c r="I124" s="35"/>
      <c r="J124" s="35"/>
      <c r="K124" s="35"/>
      <c r="L124" s="35"/>
      <c r="M124" s="35"/>
      <c r="N124" s="35"/>
      <c r="O124" s="161"/>
      <c r="P124" s="161"/>
      <c r="Q124" s="161"/>
    </row>
    <row r="125" spans="1:17" s="144" customFormat="1" x14ac:dyDescent="0.25">
      <c r="A125" s="35"/>
      <c r="B125" s="35"/>
      <c r="C125" s="35"/>
      <c r="D125" s="35"/>
      <c r="E125" s="35"/>
      <c r="F125" s="164"/>
      <c r="G125" s="35"/>
      <c r="H125" s="35"/>
      <c r="I125" s="35"/>
      <c r="J125" s="35"/>
      <c r="K125" s="35"/>
      <c r="L125" s="35"/>
      <c r="M125" s="35"/>
      <c r="N125" s="35"/>
      <c r="O125" s="161"/>
      <c r="P125" s="161"/>
      <c r="Q125" s="161"/>
    </row>
    <row r="126" spans="1:17" s="144" customFormat="1" x14ac:dyDescent="0.25">
      <c r="A126" s="35"/>
      <c r="B126" s="35"/>
      <c r="C126" s="35"/>
      <c r="D126" s="35"/>
      <c r="E126" s="35"/>
      <c r="F126" s="164"/>
      <c r="G126" s="35"/>
      <c r="H126" s="35"/>
      <c r="I126" s="35"/>
      <c r="J126" s="35"/>
      <c r="K126" s="35"/>
      <c r="L126" s="35"/>
      <c r="M126" s="35"/>
      <c r="N126" s="35"/>
      <c r="O126" s="161"/>
      <c r="P126" s="161"/>
      <c r="Q126" s="161"/>
    </row>
    <row r="127" spans="1:17" s="144" customFormat="1" x14ac:dyDescent="0.25">
      <c r="A127" s="35"/>
      <c r="B127" s="35"/>
      <c r="C127" s="35"/>
      <c r="D127" s="35"/>
      <c r="E127" s="35"/>
      <c r="F127" s="164"/>
      <c r="G127" s="35"/>
      <c r="H127" s="35"/>
      <c r="I127" s="35"/>
      <c r="J127" s="35"/>
      <c r="K127" s="35"/>
      <c r="L127" s="35"/>
      <c r="M127" s="35"/>
      <c r="N127" s="35"/>
      <c r="O127" s="161"/>
      <c r="P127" s="161"/>
      <c r="Q127" s="161"/>
    </row>
    <row r="128" spans="1:17" s="144" customFormat="1" x14ac:dyDescent="0.25">
      <c r="A128" s="35"/>
      <c r="B128" s="35"/>
      <c r="C128" s="35"/>
      <c r="D128" s="35"/>
      <c r="E128" s="35"/>
      <c r="F128" s="164"/>
      <c r="G128" s="35"/>
      <c r="H128" s="35"/>
      <c r="I128" s="35"/>
      <c r="J128" s="35"/>
      <c r="K128" s="35"/>
      <c r="L128" s="35"/>
      <c r="M128" s="35"/>
      <c r="N128" s="35"/>
      <c r="O128" s="161"/>
      <c r="P128" s="161"/>
      <c r="Q128" s="161"/>
    </row>
    <row r="129" spans="1:17" s="144" customFormat="1" x14ac:dyDescent="0.25">
      <c r="A129" s="35"/>
      <c r="B129" s="35"/>
      <c r="C129" s="35"/>
      <c r="D129" s="35"/>
      <c r="E129" s="35"/>
      <c r="F129" s="164"/>
      <c r="G129" s="35"/>
      <c r="H129" s="35"/>
      <c r="I129" s="35"/>
      <c r="J129" s="35"/>
      <c r="K129" s="35"/>
      <c r="L129" s="35"/>
      <c r="M129" s="35"/>
      <c r="N129" s="35"/>
      <c r="O129" s="161"/>
      <c r="P129" s="161"/>
      <c r="Q129" s="161"/>
    </row>
    <row r="130" spans="1:17" s="144" customFormat="1" x14ac:dyDescent="0.25">
      <c r="A130" s="35"/>
      <c r="B130" s="35"/>
      <c r="C130" s="35"/>
      <c r="D130" s="35"/>
      <c r="E130" s="35"/>
      <c r="F130" s="164"/>
      <c r="G130" s="35"/>
      <c r="H130" s="35"/>
      <c r="I130" s="35"/>
      <c r="J130" s="35"/>
      <c r="K130" s="35"/>
      <c r="L130" s="35"/>
      <c r="M130" s="35"/>
      <c r="N130" s="35"/>
      <c r="O130" s="161"/>
      <c r="P130" s="161"/>
      <c r="Q130" s="161"/>
    </row>
    <row r="131" spans="1:17" s="144" customFormat="1" x14ac:dyDescent="0.25">
      <c r="A131" s="35"/>
      <c r="B131" s="35"/>
      <c r="C131" s="35"/>
      <c r="D131" s="35"/>
      <c r="E131" s="35"/>
      <c r="F131" s="164"/>
      <c r="G131" s="35"/>
      <c r="H131" s="35"/>
      <c r="I131" s="35"/>
      <c r="J131" s="35"/>
      <c r="K131" s="35"/>
      <c r="L131" s="35"/>
      <c r="M131" s="35"/>
      <c r="N131" s="35"/>
      <c r="O131" s="161"/>
      <c r="P131" s="161"/>
      <c r="Q131" s="161"/>
    </row>
    <row r="132" spans="1:17" s="144" customFormat="1" x14ac:dyDescent="0.25">
      <c r="A132" s="35"/>
      <c r="B132" s="35"/>
      <c r="C132" s="35"/>
      <c r="D132" s="35"/>
      <c r="E132" s="35"/>
      <c r="F132" s="164"/>
      <c r="G132" s="35"/>
      <c r="H132" s="35"/>
      <c r="I132" s="35"/>
      <c r="J132" s="35"/>
      <c r="K132" s="35"/>
      <c r="L132" s="35"/>
      <c r="M132" s="35"/>
      <c r="N132" s="35"/>
      <c r="O132" s="161"/>
      <c r="P132" s="161"/>
      <c r="Q132" s="161"/>
    </row>
    <row r="133" spans="1:17" s="144" customFormat="1" x14ac:dyDescent="0.25">
      <c r="A133" s="35"/>
      <c r="B133" s="35"/>
      <c r="C133" s="35"/>
      <c r="D133" s="35"/>
      <c r="E133" s="35"/>
      <c r="F133" s="164"/>
      <c r="G133" s="35"/>
      <c r="H133" s="35"/>
      <c r="I133" s="35"/>
      <c r="J133" s="35"/>
      <c r="K133" s="35"/>
      <c r="L133" s="35"/>
      <c r="M133" s="35"/>
      <c r="N133" s="35"/>
      <c r="O133" s="161"/>
      <c r="P133" s="161"/>
      <c r="Q133" s="161"/>
    </row>
    <row r="134" spans="1:17" s="144" customFormat="1" x14ac:dyDescent="0.25">
      <c r="A134" s="35"/>
      <c r="B134" s="35"/>
      <c r="C134" s="35"/>
      <c r="D134" s="35"/>
      <c r="E134" s="35"/>
      <c r="F134" s="164"/>
      <c r="G134" s="35"/>
      <c r="H134" s="35"/>
      <c r="I134" s="35"/>
      <c r="J134" s="35"/>
      <c r="K134" s="35"/>
      <c r="L134" s="35"/>
      <c r="M134" s="35"/>
      <c r="N134" s="35"/>
      <c r="O134" s="161"/>
      <c r="P134" s="161"/>
      <c r="Q134" s="161"/>
    </row>
    <row r="135" spans="1:17" s="144" customFormat="1" x14ac:dyDescent="0.25">
      <c r="A135" s="35"/>
      <c r="B135" s="35"/>
      <c r="C135" s="35"/>
      <c r="D135" s="35"/>
      <c r="E135" s="35"/>
      <c r="F135" s="164"/>
      <c r="G135" s="35"/>
      <c r="H135" s="35"/>
      <c r="I135" s="35"/>
      <c r="J135" s="35"/>
      <c r="K135" s="35"/>
      <c r="L135" s="35"/>
      <c r="M135" s="35"/>
      <c r="N135" s="35"/>
      <c r="O135" s="161"/>
      <c r="P135" s="161"/>
      <c r="Q135" s="161"/>
    </row>
    <row r="136" spans="1:17" s="144" customFormat="1" x14ac:dyDescent="0.25">
      <c r="A136" s="35"/>
      <c r="B136" s="35"/>
      <c r="C136" s="35"/>
      <c r="D136" s="35"/>
      <c r="E136" s="35"/>
      <c r="F136" s="164"/>
      <c r="G136" s="35"/>
      <c r="H136" s="35"/>
      <c r="I136" s="35"/>
      <c r="J136" s="35"/>
      <c r="K136" s="35"/>
      <c r="L136" s="35"/>
      <c r="M136" s="35"/>
      <c r="N136" s="35"/>
      <c r="O136" s="161"/>
      <c r="P136" s="161"/>
      <c r="Q136" s="161"/>
    </row>
    <row r="137" spans="1:17" s="144" customFormat="1" x14ac:dyDescent="0.25">
      <c r="A137" s="35"/>
      <c r="B137" s="35"/>
      <c r="C137" s="35"/>
      <c r="D137" s="35"/>
      <c r="E137" s="35"/>
      <c r="F137" s="164"/>
      <c r="G137" s="35"/>
      <c r="H137" s="35"/>
      <c r="I137" s="35"/>
      <c r="J137" s="35"/>
      <c r="K137" s="35"/>
      <c r="L137" s="35"/>
      <c r="M137" s="35"/>
      <c r="N137" s="35"/>
      <c r="O137" s="161"/>
      <c r="P137" s="161"/>
      <c r="Q137" s="161"/>
    </row>
    <row r="138" spans="1:17" s="144" customFormat="1" x14ac:dyDescent="0.25">
      <c r="A138" s="35"/>
      <c r="B138" s="35"/>
      <c r="C138" s="35"/>
      <c r="D138" s="35"/>
      <c r="E138" s="35"/>
      <c r="F138" s="164"/>
      <c r="G138" s="35"/>
      <c r="H138" s="35"/>
      <c r="I138" s="35"/>
      <c r="J138" s="35"/>
      <c r="K138" s="35"/>
      <c r="L138" s="35"/>
      <c r="M138" s="35"/>
      <c r="N138" s="35"/>
      <c r="O138" s="161"/>
      <c r="P138" s="161"/>
      <c r="Q138" s="161"/>
    </row>
    <row r="139" spans="1:17" s="144" customFormat="1" x14ac:dyDescent="0.25">
      <c r="A139" s="35"/>
      <c r="B139" s="35"/>
      <c r="C139" s="35"/>
      <c r="D139" s="35"/>
      <c r="E139" s="35"/>
      <c r="F139" s="164"/>
      <c r="G139" s="35"/>
      <c r="H139" s="35"/>
      <c r="I139" s="35"/>
      <c r="J139" s="35"/>
      <c r="K139" s="35"/>
      <c r="L139" s="35"/>
      <c r="M139" s="35"/>
      <c r="N139" s="35"/>
      <c r="O139" s="161"/>
      <c r="P139" s="161"/>
      <c r="Q139" s="161"/>
    </row>
    <row r="140" spans="1:17" s="144" customFormat="1" x14ac:dyDescent="0.25">
      <c r="A140" s="35"/>
      <c r="B140" s="35"/>
      <c r="C140" s="35"/>
      <c r="D140" s="35"/>
      <c r="E140" s="35"/>
      <c r="F140" s="164"/>
      <c r="G140" s="35"/>
      <c r="H140" s="35"/>
      <c r="I140" s="35"/>
      <c r="J140" s="35"/>
      <c r="K140" s="35"/>
      <c r="L140" s="35"/>
      <c r="M140" s="35"/>
      <c r="N140" s="35"/>
      <c r="O140" s="161"/>
      <c r="P140" s="161"/>
      <c r="Q140" s="161"/>
    </row>
    <row r="141" spans="1:17" s="144" customFormat="1" x14ac:dyDescent="0.25">
      <c r="A141" s="35"/>
      <c r="B141" s="35"/>
      <c r="C141" s="35"/>
      <c r="D141" s="35"/>
      <c r="E141" s="35"/>
      <c r="F141" s="164"/>
      <c r="G141" s="35"/>
      <c r="H141" s="35"/>
      <c r="I141" s="35"/>
      <c r="J141" s="35"/>
      <c r="K141" s="35"/>
      <c r="L141" s="35"/>
      <c r="M141" s="35"/>
      <c r="N141" s="35"/>
      <c r="O141" s="161"/>
      <c r="P141" s="161"/>
      <c r="Q141" s="161"/>
    </row>
    <row r="142" spans="1:17" s="144" customFormat="1" x14ac:dyDescent="0.25">
      <c r="A142" s="35"/>
      <c r="B142" s="35"/>
      <c r="C142" s="35"/>
      <c r="D142" s="35"/>
      <c r="E142" s="35"/>
      <c r="F142" s="164"/>
      <c r="G142" s="35"/>
      <c r="H142" s="35"/>
      <c r="I142" s="35"/>
      <c r="J142" s="35"/>
      <c r="K142" s="35"/>
      <c r="L142" s="35"/>
      <c r="M142" s="35"/>
      <c r="N142" s="35"/>
      <c r="O142" s="161"/>
      <c r="P142" s="161"/>
      <c r="Q142" s="161"/>
    </row>
    <row r="143" spans="1:17" s="144" customFormat="1" x14ac:dyDescent="0.25">
      <c r="A143" s="35"/>
      <c r="B143" s="35"/>
      <c r="C143" s="35"/>
      <c r="D143" s="35"/>
      <c r="E143" s="35"/>
      <c r="F143" s="164"/>
      <c r="G143" s="35"/>
      <c r="H143" s="35"/>
      <c r="I143" s="35"/>
      <c r="J143" s="35"/>
      <c r="K143" s="35"/>
      <c r="L143" s="35"/>
      <c r="M143" s="35"/>
      <c r="N143" s="35"/>
      <c r="O143" s="161"/>
      <c r="P143" s="161"/>
      <c r="Q143" s="161"/>
    </row>
    <row r="144" spans="1:17" s="144" customFormat="1" x14ac:dyDescent="0.25">
      <c r="A144" s="35"/>
      <c r="B144" s="35"/>
      <c r="C144" s="35"/>
      <c r="D144" s="35"/>
      <c r="E144" s="35"/>
      <c r="F144" s="164"/>
      <c r="G144" s="35"/>
      <c r="H144" s="35"/>
      <c r="I144" s="35"/>
      <c r="J144" s="35"/>
      <c r="K144" s="35"/>
      <c r="L144" s="35"/>
      <c r="M144" s="35"/>
      <c r="N144" s="35"/>
      <c r="O144" s="161"/>
      <c r="P144" s="161"/>
      <c r="Q144" s="161"/>
    </row>
    <row r="145" spans="1:17" s="144" customFormat="1" x14ac:dyDescent="0.25">
      <c r="A145" s="35"/>
      <c r="B145" s="35"/>
      <c r="C145" s="35"/>
      <c r="D145" s="35"/>
      <c r="E145" s="35"/>
      <c r="F145" s="164"/>
      <c r="G145" s="35"/>
      <c r="H145" s="35"/>
      <c r="I145" s="35"/>
      <c r="J145" s="35"/>
      <c r="K145" s="35"/>
      <c r="L145" s="35"/>
      <c r="M145" s="35"/>
      <c r="N145" s="35"/>
      <c r="O145" s="161"/>
      <c r="P145" s="161"/>
      <c r="Q145" s="161"/>
    </row>
    <row r="146" spans="1:17" s="144" customFormat="1" x14ac:dyDescent="0.25">
      <c r="A146" s="35"/>
      <c r="B146" s="35"/>
      <c r="C146" s="35"/>
      <c r="D146" s="35"/>
      <c r="E146" s="35"/>
      <c r="F146" s="164"/>
      <c r="G146" s="35"/>
      <c r="H146" s="35"/>
      <c r="I146" s="35"/>
      <c r="J146" s="35"/>
      <c r="K146" s="35"/>
      <c r="L146" s="35"/>
      <c r="M146" s="35"/>
      <c r="N146" s="35"/>
      <c r="O146" s="161"/>
      <c r="P146" s="161"/>
      <c r="Q146" s="161"/>
    </row>
    <row r="147" spans="1:17" s="144" customFormat="1" x14ac:dyDescent="0.25">
      <c r="A147" s="35"/>
      <c r="B147" s="35"/>
      <c r="C147" s="35"/>
      <c r="D147" s="35"/>
      <c r="E147" s="35"/>
      <c r="F147" s="164"/>
      <c r="G147" s="35"/>
      <c r="H147" s="35"/>
      <c r="I147" s="35"/>
      <c r="J147" s="35"/>
      <c r="K147" s="35"/>
      <c r="L147" s="35"/>
      <c r="M147" s="35"/>
      <c r="N147" s="35"/>
      <c r="O147" s="161"/>
      <c r="P147" s="161"/>
      <c r="Q147" s="161"/>
    </row>
    <row r="148" spans="1:17" s="144" customFormat="1" x14ac:dyDescent="0.25">
      <c r="A148" s="35"/>
      <c r="B148" s="35"/>
      <c r="C148" s="35"/>
      <c r="D148" s="35"/>
      <c r="E148" s="35"/>
      <c r="F148" s="164"/>
      <c r="G148" s="35"/>
      <c r="H148" s="35"/>
      <c r="I148" s="35"/>
      <c r="J148" s="35"/>
      <c r="K148" s="35"/>
      <c r="L148" s="35"/>
      <c r="M148" s="35"/>
      <c r="N148" s="35"/>
      <c r="O148" s="161"/>
      <c r="P148" s="161"/>
      <c r="Q148" s="161"/>
    </row>
    <row r="149" spans="1:17" s="144" customFormat="1" x14ac:dyDescent="0.25">
      <c r="A149" s="35"/>
      <c r="B149" s="35"/>
      <c r="C149" s="35"/>
      <c r="D149" s="35"/>
      <c r="E149" s="35"/>
      <c r="F149" s="164"/>
      <c r="G149" s="35"/>
      <c r="H149" s="35"/>
      <c r="I149" s="35"/>
      <c r="J149" s="35"/>
      <c r="K149" s="35"/>
      <c r="L149" s="35"/>
      <c r="M149" s="35"/>
      <c r="N149" s="35"/>
      <c r="O149" s="161"/>
      <c r="P149" s="161"/>
      <c r="Q149" s="161"/>
    </row>
    <row r="150" spans="1:17" s="144" customFormat="1" x14ac:dyDescent="0.25">
      <c r="A150" s="35"/>
      <c r="B150" s="35"/>
      <c r="C150" s="35"/>
      <c r="D150" s="35"/>
      <c r="E150" s="35"/>
      <c r="F150" s="164"/>
      <c r="G150" s="35"/>
      <c r="H150" s="35"/>
      <c r="I150" s="35"/>
      <c r="J150" s="35"/>
      <c r="K150" s="35"/>
      <c r="L150" s="35"/>
      <c r="M150" s="35"/>
      <c r="N150" s="35"/>
      <c r="O150" s="161"/>
      <c r="P150" s="161"/>
      <c r="Q150" s="161"/>
    </row>
    <row r="151" spans="1:17" s="144" customFormat="1" x14ac:dyDescent="0.25">
      <c r="A151" s="35"/>
      <c r="B151" s="35"/>
      <c r="C151" s="35"/>
      <c r="D151" s="35"/>
      <c r="E151" s="35"/>
      <c r="F151" s="164"/>
      <c r="G151" s="35"/>
      <c r="H151" s="35"/>
      <c r="I151" s="35"/>
      <c r="J151" s="35"/>
      <c r="K151" s="35"/>
      <c r="L151" s="35"/>
      <c r="M151" s="35"/>
      <c r="N151" s="35"/>
      <c r="O151" s="161"/>
      <c r="P151" s="161"/>
      <c r="Q151" s="161"/>
    </row>
    <row r="152" spans="1:17" s="144" customFormat="1" x14ac:dyDescent="0.25">
      <c r="A152" s="35"/>
      <c r="B152" s="35"/>
      <c r="C152" s="35"/>
      <c r="D152" s="35"/>
      <c r="E152" s="35"/>
      <c r="F152" s="164"/>
      <c r="G152" s="35"/>
      <c r="H152" s="35"/>
      <c r="I152" s="35"/>
      <c r="J152" s="35"/>
      <c r="K152" s="35"/>
      <c r="L152" s="35"/>
      <c r="M152" s="35"/>
      <c r="N152" s="35"/>
      <c r="O152" s="161"/>
      <c r="P152" s="161"/>
      <c r="Q152" s="161"/>
    </row>
    <row r="153" spans="1:17" s="144" customFormat="1" x14ac:dyDescent="0.25">
      <c r="A153" s="35"/>
      <c r="B153" s="35"/>
      <c r="C153" s="35"/>
      <c r="D153" s="35"/>
      <c r="E153" s="35"/>
      <c r="F153" s="164"/>
      <c r="G153" s="35"/>
      <c r="H153" s="35"/>
      <c r="I153" s="35"/>
      <c r="J153" s="35"/>
      <c r="K153" s="35"/>
      <c r="L153" s="35"/>
      <c r="M153" s="35"/>
      <c r="N153" s="35"/>
      <c r="O153" s="161"/>
      <c r="P153" s="161"/>
      <c r="Q153" s="161"/>
    </row>
    <row r="154" spans="1:17" s="144" customFormat="1" x14ac:dyDescent="0.25">
      <c r="A154" s="35"/>
      <c r="B154" s="35"/>
      <c r="C154" s="35"/>
      <c r="D154" s="35"/>
      <c r="E154" s="35"/>
      <c r="F154" s="164"/>
      <c r="G154" s="35"/>
      <c r="H154" s="35"/>
      <c r="I154" s="35"/>
      <c r="J154" s="35"/>
      <c r="K154" s="35"/>
      <c r="L154" s="35"/>
      <c r="M154" s="35"/>
      <c r="N154" s="35"/>
      <c r="O154" s="161"/>
      <c r="P154" s="161"/>
      <c r="Q154" s="161"/>
    </row>
    <row r="155" spans="1:17" s="144" customFormat="1" x14ac:dyDescent="0.25">
      <c r="A155" s="35"/>
      <c r="B155" s="35"/>
      <c r="C155" s="35"/>
      <c r="D155" s="35"/>
      <c r="E155" s="35"/>
      <c r="F155" s="164"/>
      <c r="G155" s="35"/>
      <c r="H155" s="35"/>
      <c r="I155" s="35"/>
      <c r="J155" s="35"/>
      <c r="K155" s="35"/>
      <c r="L155" s="35"/>
      <c r="M155" s="35"/>
      <c r="N155" s="35"/>
      <c r="O155" s="161"/>
      <c r="P155" s="161"/>
      <c r="Q155" s="161"/>
    </row>
    <row r="156" spans="1:17" s="144" customFormat="1" x14ac:dyDescent="0.25">
      <c r="A156" s="35"/>
      <c r="B156" s="35"/>
      <c r="C156" s="35"/>
      <c r="D156" s="35"/>
      <c r="E156" s="35"/>
      <c r="F156" s="164"/>
      <c r="G156" s="35"/>
      <c r="H156" s="35"/>
      <c r="I156" s="35"/>
      <c r="J156" s="35"/>
      <c r="K156" s="35"/>
      <c r="L156" s="35"/>
      <c r="M156" s="35"/>
      <c r="N156" s="35"/>
      <c r="O156" s="161"/>
      <c r="P156" s="161"/>
      <c r="Q156" s="161"/>
    </row>
    <row r="157" spans="1:17" s="144" customFormat="1" x14ac:dyDescent="0.25">
      <c r="A157" s="35"/>
      <c r="B157" s="35"/>
      <c r="C157" s="35"/>
      <c r="D157" s="35"/>
      <c r="E157" s="35"/>
      <c r="F157" s="164"/>
      <c r="G157" s="35"/>
      <c r="H157" s="35"/>
      <c r="I157" s="35"/>
      <c r="J157" s="35"/>
      <c r="K157" s="35"/>
      <c r="L157" s="35"/>
      <c r="M157" s="35"/>
      <c r="N157" s="35"/>
      <c r="O157" s="161"/>
      <c r="P157" s="161"/>
      <c r="Q157" s="161"/>
    </row>
    <row r="158" spans="1:17" s="144" customFormat="1" x14ac:dyDescent="0.25">
      <c r="A158" s="35"/>
      <c r="B158" s="35"/>
      <c r="C158" s="35"/>
      <c r="D158" s="35"/>
      <c r="E158" s="35"/>
      <c r="F158" s="164"/>
      <c r="G158" s="35"/>
      <c r="H158" s="35"/>
      <c r="I158" s="35"/>
      <c r="J158" s="35"/>
      <c r="K158" s="35"/>
      <c r="L158" s="35"/>
      <c r="M158" s="35"/>
      <c r="N158" s="35"/>
      <c r="O158" s="161"/>
      <c r="P158" s="161"/>
      <c r="Q158" s="161"/>
    </row>
    <row r="159" spans="1:17" s="144" customFormat="1" x14ac:dyDescent="0.25">
      <c r="A159" s="35"/>
      <c r="B159" s="35"/>
      <c r="C159" s="35"/>
      <c r="D159" s="35"/>
      <c r="E159" s="35"/>
      <c r="F159" s="164"/>
      <c r="G159" s="35"/>
      <c r="H159" s="35"/>
      <c r="I159" s="35"/>
      <c r="J159" s="35"/>
      <c r="K159" s="35"/>
      <c r="L159" s="35"/>
      <c r="M159" s="35"/>
      <c r="N159" s="35"/>
      <c r="O159" s="161"/>
      <c r="P159" s="161"/>
      <c r="Q159" s="161"/>
    </row>
    <row r="160" spans="1:17" s="144" customFormat="1" x14ac:dyDescent="0.25">
      <c r="A160" s="35"/>
      <c r="B160" s="35"/>
      <c r="C160" s="35"/>
      <c r="D160" s="35"/>
      <c r="E160" s="35"/>
      <c r="F160" s="164"/>
      <c r="G160" s="35"/>
      <c r="H160" s="35"/>
      <c r="I160" s="35"/>
      <c r="J160" s="35"/>
      <c r="K160" s="35"/>
      <c r="L160" s="35"/>
      <c r="M160" s="35"/>
      <c r="N160" s="35"/>
      <c r="O160" s="161"/>
      <c r="P160" s="161"/>
      <c r="Q160" s="161"/>
    </row>
    <row r="161" spans="1:17" s="144" customFormat="1" x14ac:dyDescent="0.25">
      <c r="A161" s="35"/>
      <c r="B161" s="35"/>
      <c r="C161" s="35"/>
      <c r="D161" s="35"/>
      <c r="E161" s="35"/>
      <c r="F161" s="164"/>
      <c r="G161" s="35"/>
      <c r="H161" s="35"/>
      <c r="I161" s="35"/>
      <c r="J161" s="35"/>
      <c r="K161" s="35"/>
      <c r="L161" s="35"/>
      <c r="M161" s="35"/>
      <c r="N161" s="35"/>
      <c r="O161" s="161"/>
      <c r="P161" s="161"/>
      <c r="Q161" s="161"/>
    </row>
    <row r="162" spans="1:17" s="144" customFormat="1" x14ac:dyDescent="0.25">
      <c r="A162" s="35"/>
      <c r="B162" s="35"/>
      <c r="C162" s="35"/>
      <c r="D162" s="35"/>
      <c r="E162" s="35"/>
      <c r="F162" s="164"/>
      <c r="G162" s="35"/>
      <c r="H162" s="35"/>
      <c r="I162" s="35"/>
      <c r="J162" s="35"/>
      <c r="K162" s="35"/>
      <c r="L162" s="35"/>
      <c r="M162" s="35"/>
      <c r="N162" s="35"/>
      <c r="O162" s="161"/>
      <c r="P162" s="161"/>
      <c r="Q162" s="161"/>
    </row>
    <row r="163" spans="1:17" s="144" customFormat="1" x14ac:dyDescent="0.25">
      <c r="A163" s="35"/>
      <c r="B163" s="35"/>
      <c r="C163" s="35"/>
      <c r="D163" s="35"/>
      <c r="E163" s="35"/>
      <c r="F163" s="164"/>
      <c r="G163" s="35"/>
      <c r="H163" s="35"/>
      <c r="I163" s="35"/>
      <c r="J163" s="35"/>
      <c r="K163" s="35"/>
      <c r="L163" s="35"/>
      <c r="M163" s="35"/>
      <c r="N163" s="35"/>
      <c r="O163" s="161"/>
      <c r="P163" s="161"/>
      <c r="Q163" s="161"/>
    </row>
    <row r="164" spans="1:17" s="144" customFormat="1" x14ac:dyDescent="0.25">
      <c r="A164" s="35"/>
      <c r="B164" s="35"/>
      <c r="C164" s="35"/>
      <c r="D164" s="35"/>
      <c r="E164" s="35"/>
      <c r="F164" s="164"/>
      <c r="G164" s="35"/>
      <c r="H164" s="35"/>
      <c r="I164" s="35"/>
      <c r="J164" s="35"/>
      <c r="K164" s="35"/>
      <c r="L164" s="35"/>
      <c r="M164" s="35"/>
      <c r="N164" s="35"/>
      <c r="O164" s="161"/>
      <c r="P164" s="161"/>
      <c r="Q164" s="161"/>
    </row>
    <row r="165" spans="1:17" s="144" customFormat="1" x14ac:dyDescent="0.25">
      <c r="A165" s="35"/>
      <c r="B165" s="35"/>
      <c r="C165" s="35"/>
      <c r="D165" s="35"/>
      <c r="E165" s="35"/>
      <c r="F165" s="164"/>
      <c r="G165" s="35"/>
      <c r="H165" s="35"/>
      <c r="I165" s="35"/>
      <c r="J165" s="35"/>
      <c r="K165" s="35"/>
      <c r="L165" s="35"/>
      <c r="M165" s="35"/>
      <c r="N165" s="35"/>
      <c r="O165" s="161"/>
      <c r="P165" s="161"/>
      <c r="Q165" s="161"/>
    </row>
    <row r="166" spans="1:17" s="144" customFormat="1" x14ac:dyDescent="0.25">
      <c r="A166" s="35"/>
      <c r="B166" s="35"/>
      <c r="C166" s="35"/>
      <c r="D166" s="35"/>
      <c r="E166" s="35"/>
      <c r="F166" s="164"/>
      <c r="G166" s="35"/>
      <c r="H166" s="35"/>
      <c r="I166" s="35"/>
      <c r="J166" s="35"/>
      <c r="K166" s="35"/>
      <c r="L166" s="35"/>
      <c r="M166" s="35"/>
      <c r="N166" s="35"/>
      <c r="O166" s="161"/>
      <c r="P166" s="161"/>
      <c r="Q166" s="161"/>
    </row>
    <row r="167" spans="1:17" s="144" customFormat="1" x14ac:dyDescent="0.25">
      <c r="A167" s="35"/>
      <c r="B167" s="35"/>
      <c r="C167" s="35"/>
      <c r="D167" s="35"/>
      <c r="E167" s="35"/>
      <c r="F167" s="164"/>
      <c r="G167" s="35"/>
      <c r="H167" s="35"/>
      <c r="I167" s="35"/>
      <c r="J167" s="35"/>
      <c r="K167" s="35"/>
      <c r="L167" s="35"/>
      <c r="M167" s="35"/>
      <c r="N167" s="35"/>
      <c r="O167" s="161"/>
      <c r="P167" s="161"/>
      <c r="Q167" s="161"/>
    </row>
    <row r="168" spans="1:17" s="144" customFormat="1" x14ac:dyDescent="0.25">
      <c r="A168" s="35"/>
      <c r="B168" s="35"/>
      <c r="C168" s="35"/>
      <c r="D168" s="35"/>
      <c r="E168" s="35"/>
      <c r="F168" s="164"/>
      <c r="G168" s="35"/>
      <c r="H168" s="35"/>
      <c r="I168" s="35"/>
      <c r="J168" s="35"/>
      <c r="K168" s="35"/>
      <c r="L168" s="35"/>
      <c r="M168" s="35"/>
      <c r="N168" s="35"/>
      <c r="O168" s="161"/>
      <c r="P168" s="161"/>
      <c r="Q168" s="161"/>
    </row>
    <row r="169" spans="1:17" s="144" customFormat="1" x14ac:dyDescent="0.25">
      <c r="A169" s="35"/>
      <c r="B169" s="35"/>
      <c r="C169" s="35"/>
      <c r="D169" s="35"/>
      <c r="E169" s="35"/>
      <c r="F169" s="164"/>
      <c r="G169" s="35"/>
      <c r="H169" s="35"/>
      <c r="I169" s="35"/>
      <c r="J169" s="35"/>
      <c r="K169" s="35"/>
      <c r="L169" s="35"/>
      <c r="M169" s="35"/>
      <c r="N169" s="35"/>
      <c r="O169" s="161"/>
      <c r="P169" s="161"/>
      <c r="Q169" s="161"/>
    </row>
    <row r="170" spans="1:17" s="144" customFormat="1" x14ac:dyDescent="0.25">
      <c r="A170" s="35"/>
      <c r="B170" s="35"/>
      <c r="C170" s="35"/>
      <c r="D170" s="35"/>
      <c r="E170" s="35"/>
      <c r="F170" s="164"/>
      <c r="G170" s="35"/>
      <c r="H170" s="35"/>
      <c r="I170" s="35"/>
      <c r="J170" s="35"/>
      <c r="K170" s="35"/>
      <c r="L170" s="35"/>
      <c r="M170" s="35"/>
      <c r="N170" s="35"/>
      <c r="O170" s="161"/>
      <c r="P170" s="161"/>
      <c r="Q170" s="161"/>
    </row>
    <row r="171" spans="1:17" s="144" customFormat="1" x14ac:dyDescent="0.25">
      <c r="A171" s="35"/>
      <c r="B171" s="35"/>
      <c r="C171" s="35"/>
      <c r="D171" s="35"/>
      <c r="E171" s="35"/>
      <c r="F171" s="164"/>
      <c r="G171" s="35"/>
      <c r="H171" s="35"/>
      <c r="I171" s="35"/>
      <c r="J171" s="35"/>
      <c r="K171" s="35"/>
      <c r="L171" s="35"/>
      <c r="M171" s="35"/>
      <c r="N171" s="35"/>
      <c r="O171" s="161"/>
      <c r="P171" s="161"/>
      <c r="Q171" s="161"/>
    </row>
    <row r="172" spans="1:17" s="144" customFormat="1" x14ac:dyDescent="0.25">
      <c r="A172" s="35"/>
      <c r="B172" s="35"/>
      <c r="C172" s="35"/>
      <c r="D172" s="35"/>
      <c r="E172" s="35"/>
      <c r="F172" s="164"/>
      <c r="G172" s="35"/>
      <c r="H172" s="35"/>
      <c r="I172" s="35"/>
      <c r="J172" s="35"/>
      <c r="K172" s="35"/>
      <c r="L172" s="35"/>
      <c r="M172" s="35"/>
      <c r="N172" s="35"/>
      <c r="O172" s="161"/>
      <c r="P172" s="161"/>
      <c r="Q172" s="161"/>
    </row>
    <row r="173" spans="1:17" s="144" customFormat="1" x14ac:dyDescent="0.25">
      <c r="A173" s="35"/>
      <c r="B173" s="35"/>
      <c r="C173" s="35"/>
      <c r="D173" s="35"/>
      <c r="E173" s="35"/>
      <c r="F173" s="164"/>
      <c r="G173" s="35"/>
      <c r="H173" s="35"/>
      <c r="I173" s="35"/>
      <c r="J173" s="35"/>
      <c r="K173" s="35"/>
      <c r="L173" s="35"/>
      <c r="M173" s="35"/>
      <c r="N173" s="35"/>
      <c r="O173" s="161"/>
      <c r="P173" s="161"/>
      <c r="Q173" s="161"/>
    </row>
    <row r="174" spans="1:17" s="144" customFormat="1" x14ac:dyDescent="0.25">
      <c r="A174" s="35"/>
      <c r="B174" s="35"/>
      <c r="C174" s="35"/>
      <c r="D174" s="35"/>
      <c r="E174" s="35"/>
      <c r="F174" s="164"/>
      <c r="G174" s="35"/>
      <c r="H174" s="35"/>
      <c r="I174" s="35"/>
      <c r="J174" s="35"/>
      <c r="K174" s="35"/>
      <c r="L174" s="35"/>
      <c r="M174" s="35"/>
      <c r="N174" s="35"/>
      <c r="O174" s="161"/>
      <c r="P174" s="161"/>
      <c r="Q174" s="161"/>
    </row>
    <row r="175" spans="1:17" s="144" customFormat="1" x14ac:dyDescent="0.25">
      <c r="A175" s="35"/>
      <c r="B175" s="35"/>
      <c r="C175" s="35"/>
      <c r="D175" s="35"/>
      <c r="E175" s="35"/>
      <c r="F175" s="164"/>
      <c r="G175" s="35"/>
      <c r="H175" s="35"/>
      <c r="I175" s="35"/>
      <c r="J175" s="35"/>
      <c r="K175" s="35"/>
      <c r="L175" s="35"/>
      <c r="M175" s="35"/>
      <c r="N175" s="35"/>
      <c r="O175" s="161"/>
      <c r="P175" s="161"/>
      <c r="Q175" s="161"/>
    </row>
    <row r="176" spans="1:17" s="144" customFormat="1" x14ac:dyDescent="0.25">
      <c r="A176" s="35"/>
      <c r="B176" s="35"/>
      <c r="C176" s="35"/>
      <c r="D176" s="35"/>
      <c r="E176" s="35"/>
      <c r="F176" s="164"/>
      <c r="G176" s="35"/>
      <c r="H176" s="35"/>
      <c r="I176" s="35"/>
      <c r="J176" s="35"/>
      <c r="K176" s="35"/>
      <c r="L176" s="35"/>
      <c r="M176" s="35"/>
      <c r="N176" s="35"/>
      <c r="O176" s="161"/>
      <c r="P176" s="161"/>
      <c r="Q176" s="161"/>
    </row>
    <row r="177" spans="1:17" s="144" customFormat="1" x14ac:dyDescent="0.25">
      <c r="A177" s="35"/>
      <c r="B177" s="35"/>
      <c r="C177" s="35"/>
      <c r="D177" s="35"/>
      <c r="E177" s="35"/>
      <c r="F177" s="164"/>
      <c r="G177" s="35"/>
      <c r="H177" s="35"/>
      <c r="I177" s="35"/>
      <c r="J177" s="35"/>
      <c r="K177" s="35"/>
      <c r="L177" s="35"/>
      <c r="M177" s="35"/>
      <c r="N177" s="35"/>
      <c r="O177" s="161"/>
      <c r="P177" s="161"/>
      <c r="Q177" s="161"/>
    </row>
    <row r="178" spans="1:17" s="144" customFormat="1" x14ac:dyDescent="0.25">
      <c r="A178" s="35"/>
      <c r="B178" s="35"/>
      <c r="C178" s="35"/>
      <c r="D178" s="35"/>
      <c r="E178" s="35"/>
      <c r="F178" s="164"/>
      <c r="G178" s="35"/>
      <c r="H178" s="35"/>
      <c r="I178" s="35"/>
      <c r="J178" s="35"/>
      <c r="K178" s="35"/>
      <c r="L178" s="35"/>
      <c r="M178" s="35"/>
      <c r="N178" s="35"/>
      <c r="O178" s="161"/>
      <c r="P178" s="161"/>
      <c r="Q178" s="161"/>
    </row>
    <row r="179" spans="1:17" s="144" customFormat="1" x14ac:dyDescent="0.25">
      <c r="A179" s="35"/>
      <c r="B179" s="35"/>
      <c r="C179" s="35"/>
      <c r="D179" s="35"/>
      <c r="E179" s="35"/>
      <c r="F179" s="164"/>
      <c r="G179" s="35"/>
      <c r="H179" s="35"/>
      <c r="I179" s="35"/>
      <c r="J179" s="35"/>
      <c r="K179" s="35"/>
      <c r="L179" s="35"/>
      <c r="M179" s="35"/>
      <c r="N179" s="35"/>
      <c r="O179" s="161"/>
      <c r="P179" s="161"/>
      <c r="Q179" s="161"/>
    </row>
    <row r="180" spans="1:17" s="144" customFormat="1" x14ac:dyDescent="0.25">
      <c r="A180" s="35"/>
      <c r="B180" s="35"/>
      <c r="C180" s="35"/>
      <c r="D180" s="35"/>
      <c r="E180" s="35"/>
      <c r="F180" s="164"/>
      <c r="G180" s="35"/>
      <c r="H180" s="35"/>
      <c r="I180" s="35"/>
      <c r="J180" s="35"/>
      <c r="K180" s="35"/>
      <c r="L180" s="35"/>
      <c r="M180" s="35"/>
      <c r="N180" s="35"/>
      <c r="O180" s="161"/>
      <c r="P180" s="161"/>
      <c r="Q180" s="161"/>
    </row>
    <row r="181" spans="1:17" s="144" customFormat="1" x14ac:dyDescent="0.25">
      <c r="A181" s="35"/>
      <c r="B181" s="35"/>
      <c r="C181" s="35"/>
      <c r="D181" s="35"/>
      <c r="E181" s="35"/>
      <c r="F181" s="164"/>
      <c r="G181" s="35"/>
      <c r="H181" s="35"/>
      <c r="I181" s="35"/>
      <c r="J181" s="35"/>
      <c r="K181" s="35"/>
      <c r="L181" s="35"/>
      <c r="M181" s="35"/>
      <c r="N181" s="35"/>
      <c r="O181" s="161"/>
      <c r="P181" s="161"/>
      <c r="Q181" s="161"/>
    </row>
    <row r="182" spans="1:17" s="144" customFormat="1" x14ac:dyDescent="0.25">
      <c r="A182" s="35"/>
      <c r="B182" s="35"/>
      <c r="C182" s="35"/>
      <c r="D182" s="35"/>
      <c r="E182" s="35"/>
      <c r="F182" s="164"/>
      <c r="G182" s="35"/>
      <c r="H182" s="35"/>
      <c r="I182" s="35"/>
      <c r="J182" s="35"/>
      <c r="K182" s="35"/>
      <c r="L182" s="35"/>
      <c r="M182" s="35"/>
      <c r="N182" s="35"/>
      <c r="O182" s="161"/>
      <c r="P182" s="161"/>
      <c r="Q182" s="161"/>
    </row>
    <row r="183" spans="1:17" s="144" customFormat="1" x14ac:dyDescent="0.25">
      <c r="A183" s="35"/>
      <c r="B183" s="35"/>
      <c r="C183" s="35"/>
      <c r="D183" s="35"/>
      <c r="E183" s="35"/>
      <c r="F183" s="164"/>
      <c r="G183" s="35"/>
      <c r="H183" s="35"/>
      <c r="I183" s="35"/>
      <c r="J183" s="35"/>
      <c r="K183" s="35"/>
      <c r="L183" s="35"/>
      <c r="M183" s="35"/>
      <c r="N183" s="35"/>
      <c r="O183" s="161"/>
      <c r="P183" s="161"/>
      <c r="Q183" s="161"/>
    </row>
    <row r="184" spans="1:17" s="144" customFormat="1" x14ac:dyDescent="0.25">
      <c r="A184" s="35"/>
      <c r="B184" s="35"/>
      <c r="C184" s="35"/>
      <c r="D184" s="35"/>
      <c r="E184" s="35"/>
      <c r="F184" s="164"/>
      <c r="G184" s="35"/>
      <c r="H184" s="35"/>
      <c r="I184" s="35"/>
      <c r="J184" s="35"/>
      <c r="K184" s="35"/>
      <c r="L184" s="35"/>
      <c r="M184" s="35"/>
      <c r="N184" s="35"/>
      <c r="O184" s="161"/>
      <c r="P184" s="161"/>
      <c r="Q184" s="161"/>
    </row>
    <row r="185" spans="1:17" s="144" customFormat="1" x14ac:dyDescent="0.25">
      <c r="A185" s="35"/>
      <c r="B185" s="35"/>
      <c r="C185" s="35"/>
      <c r="D185" s="35"/>
      <c r="E185" s="35"/>
      <c r="F185" s="164"/>
      <c r="G185" s="35"/>
      <c r="H185" s="35"/>
      <c r="I185" s="35"/>
      <c r="J185" s="35"/>
      <c r="K185" s="35"/>
      <c r="L185" s="35"/>
      <c r="M185" s="35"/>
      <c r="N185" s="35"/>
      <c r="O185" s="161"/>
      <c r="P185" s="161"/>
      <c r="Q185" s="161"/>
    </row>
    <row r="186" spans="1:17" s="144" customFormat="1" x14ac:dyDescent="0.25">
      <c r="A186" s="35"/>
      <c r="B186" s="35"/>
      <c r="C186" s="35"/>
      <c r="D186" s="35"/>
      <c r="E186" s="35"/>
      <c r="F186" s="164"/>
      <c r="G186" s="35"/>
      <c r="H186" s="35"/>
      <c r="I186" s="35"/>
      <c r="J186" s="35"/>
      <c r="K186" s="35"/>
      <c r="L186" s="35"/>
      <c r="M186" s="35"/>
      <c r="N186" s="35"/>
      <c r="O186" s="161"/>
      <c r="P186" s="161"/>
      <c r="Q186" s="161"/>
    </row>
    <row r="187" spans="1:17" s="144" customFormat="1" x14ac:dyDescent="0.25">
      <c r="A187" s="35"/>
      <c r="B187" s="35"/>
      <c r="C187" s="35"/>
      <c r="D187" s="35"/>
      <c r="E187" s="35"/>
      <c r="F187" s="164"/>
      <c r="G187" s="35"/>
      <c r="H187" s="35"/>
      <c r="I187" s="35"/>
      <c r="J187" s="35"/>
      <c r="K187" s="35"/>
      <c r="L187" s="35"/>
      <c r="M187" s="35"/>
      <c r="N187" s="35"/>
      <c r="O187" s="161"/>
      <c r="P187" s="161"/>
      <c r="Q187" s="161"/>
    </row>
    <row r="188" spans="1:17" s="144" customFormat="1" x14ac:dyDescent="0.25">
      <c r="A188" s="35"/>
      <c r="B188" s="35"/>
      <c r="C188" s="35"/>
      <c r="D188" s="35"/>
      <c r="E188" s="35"/>
      <c r="F188" s="164"/>
      <c r="G188" s="35"/>
      <c r="H188" s="35"/>
      <c r="I188" s="35"/>
      <c r="J188" s="35"/>
      <c r="K188" s="35"/>
      <c r="L188" s="35"/>
      <c r="M188" s="35"/>
      <c r="N188" s="35"/>
      <c r="O188" s="161"/>
      <c r="P188" s="161"/>
      <c r="Q188" s="161"/>
    </row>
    <row r="189" spans="1:17" s="144" customFormat="1" x14ac:dyDescent="0.25">
      <c r="A189" s="35"/>
      <c r="B189" s="35"/>
      <c r="C189" s="35"/>
      <c r="D189" s="35"/>
      <c r="E189" s="35"/>
      <c r="F189" s="164"/>
      <c r="G189" s="35"/>
      <c r="H189" s="35"/>
      <c r="I189" s="35"/>
      <c r="J189" s="35"/>
      <c r="K189" s="35"/>
      <c r="L189" s="35"/>
      <c r="M189" s="35"/>
      <c r="N189" s="35"/>
      <c r="O189" s="161"/>
      <c r="P189" s="161"/>
      <c r="Q189" s="161"/>
    </row>
    <row r="190" spans="1:17" s="144" customFormat="1" x14ac:dyDescent="0.25">
      <c r="A190" s="35"/>
      <c r="B190" s="35"/>
      <c r="C190" s="35"/>
      <c r="D190" s="35"/>
      <c r="E190" s="35"/>
      <c r="F190" s="164"/>
      <c r="G190" s="35"/>
      <c r="H190" s="35"/>
      <c r="I190" s="35"/>
      <c r="J190" s="35"/>
      <c r="K190" s="35"/>
      <c r="L190" s="35"/>
      <c r="M190" s="35"/>
      <c r="N190" s="35"/>
      <c r="O190" s="161"/>
      <c r="P190" s="161"/>
      <c r="Q190" s="161"/>
    </row>
    <row r="191" spans="1:17" s="144" customFormat="1" x14ac:dyDescent="0.25">
      <c r="A191" s="35"/>
      <c r="B191" s="35"/>
      <c r="C191" s="35"/>
      <c r="D191" s="35"/>
      <c r="E191" s="35"/>
      <c r="F191" s="164"/>
      <c r="G191" s="35"/>
      <c r="H191" s="35"/>
      <c r="I191" s="35"/>
      <c r="J191" s="35"/>
      <c r="K191" s="35"/>
      <c r="L191" s="35"/>
      <c r="M191" s="35"/>
      <c r="N191" s="35"/>
      <c r="O191" s="161"/>
      <c r="P191" s="161"/>
      <c r="Q191" s="161"/>
    </row>
    <row r="192" spans="1:17" s="144" customFormat="1" x14ac:dyDescent="0.25">
      <c r="A192" s="35"/>
      <c r="B192" s="35"/>
      <c r="C192" s="35"/>
      <c r="D192" s="35"/>
      <c r="E192" s="35"/>
      <c r="F192" s="164"/>
      <c r="G192" s="35"/>
      <c r="H192" s="35"/>
      <c r="I192" s="35"/>
      <c r="J192" s="35"/>
      <c r="K192" s="35"/>
      <c r="L192" s="35"/>
      <c r="M192" s="35"/>
      <c r="N192" s="35"/>
      <c r="O192" s="161"/>
      <c r="P192" s="161"/>
      <c r="Q192" s="161"/>
    </row>
    <row r="193" spans="1:17" s="144" customFormat="1" x14ac:dyDescent="0.25">
      <c r="A193" s="35"/>
      <c r="B193" s="35"/>
      <c r="C193" s="35"/>
      <c r="D193" s="35"/>
      <c r="E193" s="35"/>
      <c r="F193" s="164"/>
      <c r="G193" s="35"/>
      <c r="H193" s="35"/>
      <c r="I193" s="35"/>
      <c r="J193" s="35"/>
      <c r="K193" s="35"/>
      <c r="L193" s="35"/>
      <c r="M193" s="35"/>
      <c r="N193" s="35"/>
      <c r="O193" s="161"/>
      <c r="P193" s="161"/>
      <c r="Q193" s="161"/>
    </row>
    <row r="194" spans="1:17" s="144" customFormat="1" x14ac:dyDescent="0.25">
      <c r="A194" s="35"/>
      <c r="B194" s="35"/>
      <c r="C194" s="35"/>
      <c r="D194" s="35"/>
      <c r="E194" s="35"/>
      <c r="F194" s="164"/>
      <c r="G194" s="35"/>
      <c r="H194" s="35"/>
      <c r="I194" s="35"/>
      <c r="J194" s="35"/>
      <c r="K194" s="35"/>
      <c r="L194" s="35"/>
      <c r="M194" s="35"/>
      <c r="N194" s="35"/>
      <c r="O194" s="161"/>
      <c r="P194" s="161"/>
      <c r="Q194" s="161"/>
    </row>
    <row r="195" spans="1:17" s="144" customFormat="1" x14ac:dyDescent="0.25">
      <c r="A195" s="35"/>
      <c r="B195" s="35"/>
      <c r="C195" s="35"/>
      <c r="D195" s="35"/>
      <c r="E195" s="35"/>
      <c r="F195" s="164"/>
      <c r="G195" s="35"/>
      <c r="H195" s="35"/>
      <c r="I195" s="35"/>
      <c r="J195" s="35"/>
      <c r="K195" s="35"/>
      <c r="L195" s="35"/>
      <c r="M195" s="35"/>
      <c r="N195" s="35"/>
      <c r="O195" s="161"/>
      <c r="P195" s="161"/>
      <c r="Q195" s="161"/>
    </row>
    <row r="196" spans="1:17" s="144" customFormat="1" x14ac:dyDescent="0.25">
      <c r="A196" s="35"/>
      <c r="B196" s="35"/>
      <c r="C196" s="35"/>
      <c r="D196" s="35"/>
      <c r="E196" s="35"/>
      <c r="F196" s="164"/>
      <c r="G196" s="35"/>
      <c r="H196" s="35"/>
      <c r="I196" s="35"/>
      <c r="J196" s="35"/>
      <c r="K196" s="35"/>
      <c r="L196" s="35"/>
      <c r="M196" s="35"/>
      <c r="N196" s="35"/>
      <c r="O196" s="161"/>
      <c r="P196" s="161"/>
      <c r="Q196" s="161"/>
    </row>
    <row r="197" spans="1:17" s="144" customFormat="1" x14ac:dyDescent="0.25">
      <c r="A197" s="35"/>
      <c r="B197" s="35"/>
      <c r="C197" s="35"/>
      <c r="D197" s="35"/>
      <c r="E197" s="35"/>
      <c r="F197" s="164"/>
      <c r="G197" s="35"/>
      <c r="H197" s="35"/>
      <c r="I197" s="35"/>
      <c r="J197" s="35"/>
      <c r="K197" s="35"/>
      <c r="L197" s="35"/>
      <c r="M197" s="35"/>
      <c r="N197" s="35"/>
      <c r="O197" s="161"/>
      <c r="P197" s="161"/>
      <c r="Q197" s="161"/>
    </row>
    <row r="198" spans="1:17" s="144" customFormat="1" x14ac:dyDescent="0.25">
      <c r="A198" s="35"/>
      <c r="B198" s="35"/>
      <c r="C198" s="35"/>
      <c r="D198" s="35"/>
      <c r="E198" s="35"/>
      <c r="F198" s="164"/>
      <c r="G198" s="35"/>
      <c r="H198" s="35"/>
      <c r="I198" s="35"/>
      <c r="J198" s="35"/>
      <c r="K198" s="35"/>
      <c r="L198" s="35"/>
      <c r="M198" s="35"/>
      <c r="N198" s="35"/>
      <c r="O198" s="161"/>
      <c r="P198" s="161"/>
      <c r="Q198" s="161"/>
    </row>
    <row r="199" spans="1:17" s="144" customFormat="1" x14ac:dyDescent="0.25">
      <c r="A199" s="35"/>
      <c r="B199" s="35"/>
      <c r="C199" s="35"/>
      <c r="D199" s="35"/>
      <c r="E199" s="35"/>
      <c r="F199" s="164"/>
      <c r="G199" s="35"/>
      <c r="H199" s="35"/>
      <c r="I199" s="35"/>
      <c r="J199" s="35"/>
      <c r="K199" s="35"/>
      <c r="L199" s="35"/>
      <c r="M199" s="35"/>
      <c r="N199" s="35"/>
      <c r="O199" s="161"/>
      <c r="P199" s="161"/>
      <c r="Q199" s="161"/>
    </row>
    <row r="200" spans="1:17" s="144" customFormat="1" x14ac:dyDescent="0.25">
      <c r="A200" s="35"/>
      <c r="B200" s="35"/>
      <c r="C200" s="35"/>
      <c r="D200" s="35"/>
      <c r="E200" s="35"/>
      <c r="F200" s="164"/>
      <c r="G200" s="35"/>
      <c r="H200" s="35"/>
      <c r="I200" s="35"/>
      <c r="J200" s="35"/>
      <c r="K200" s="35"/>
      <c r="L200" s="35"/>
      <c r="M200" s="35"/>
      <c r="N200" s="35"/>
      <c r="O200" s="161"/>
      <c r="P200" s="161"/>
      <c r="Q200" s="161"/>
    </row>
    <row r="201" spans="1:17" s="144" customFormat="1" x14ac:dyDescent="0.25">
      <c r="A201" s="35"/>
      <c r="B201" s="35"/>
      <c r="C201" s="35"/>
      <c r="D201" s="35"/>
      <c r="E201" s="35"/>
      <c r="F201" s="164"/>
      <c r="G201" s="35"/>
      <c r="H201" s="35"/>
      <c r="I201" s="35"/>
      <c r="J201" s="35"/>
      <c r="K201" s="35"/>
      <c r="L201" s="35"/>
      <c r="M201" s="35"/>
      <c r="N201" s="35"/>
      <c r="O201" s="161"/>
      <c r="P201" s="161"/>
      <c r="Q201" s="161"/>
    </row>
    <row r="202" spans="1:17" s="144" customFormat="1" x14ac:dyDescent="0.25">
      <c r="A202" s="35"/>
      <c r="B202" s="35"/>
      <c r="C202" s="35"/>
      <c r="D202" s="35"/>
      <c r="E202" s="35"/>
      <c r="F202" s="164"/>
      <c r="G202" s="35"/>
      <c r="H202" s="35"/>
      <c r="I202" s="35"/>
      <c r="J202" s="35"/>
      <c r="K202" s="35"/>
      <c r="L202" s="35"/>
      <c r="M202" s="35"/>
      <c r="N202" s="35"/>
      <c r="O202" s="161"/>
      <c r="P202" s="161"/>
      <c r="Q202" s="161"/>
    </row>
    <row r="203" spans="1:17" s="144" customFormat="1" x14ac:dyDescent="0.25">
      <c r="A203" s="35"/>
      <c r="B203" s="35"/>
      <c r="C203" s="35"/>
      <c r="D203" s="35"/>
      <c r="E203" s="35"/>
      <c r="F203" s="164"/>
      <c r="G203" s="35"/>
      <c r="H203" s="35"/>
      <c r="I203" s="35"/>
      <c r="J203" s="35"/>
      <c r="K203" s="35"/>
      <c r="L203" s="35"/>
      <c r="M203" s="35"/>
      <c r="N203" s="35"/>
      <c r="O203" s="161"/>
      <c r="P203" s="161"/>
      <c r="Q203" s="161"/>
    </row>
    <row r="204" spans="1:17" s="144" customFormat="1" x14ac:dyDescent="0.25">
      <c r="A204" s="35"/>
      <c r="B204" s="35"/>
      <c r="C204" s="35"/>
      <c r="D204" s="35"/>
      <c r="E204" s="35"/>
      <c r="F204" s="164"/>
      <c r="G204" s="35"/>
      <c r="H204" s="35"/>
      <c r="I204" s="35"/>
      <c r="J204" s="35"/>
      <c r="K204" s="35"/>
      <c r="L204" s="35"/>
      <c r="M204" s="35"/>
      <c r="N204" s="35"/>
      <c r="O204" s="161"/>
      <c r="P204" s="161"/>
      <c r="Q204" s="161"/>
    </row>
    <row r="205" spans="1:17" s="144" customFormat="1" x14ac:dyDescent="0.25">
      <c r="A205" s="35"/>
      <c r="B205" s="35"/>
      <c r="C205" s="35"/>
      <c r="D205" s="35"/>
      <c r="E205" s="35"/>
      <c r="F205" s="164"/>
      <c r="G205" s="35"/>
      <c r="H205" s="35"/>
      <c r="I205" s="35"/>
      <c r="J205" s="35"/>
      <c r="K205" s="35"/>
      <c r="L205" s="35"/>
      <c r="M205" s="35"/>
      <c r="N205" s="35"/>
      <c r="O205" s="161"/>
      <c r="P205" s="161"/>
      <c r="Q205" s="161"/>
    </row>
    <row r="206" spans="1:17" s="144" customFormat="1" x14ac:dyDescent="0.25">
      <c r="A206" s="35"/>
      <c r="B206" s="35"/>
      <c r="C206" s="35"/>
      <c r="D206" s="35"/>
      <c r="E206" s="35"/>
      <c r="F206" s="164"/>
      <c r="G206" s="35"/>
      <c r="H206" s="35"/>
      <c r="I206" s="35"/>
      <c r="J206" s="35"/>
      <c r="K206" s="35"/>
      <c r="L206" s="35"/>
      <c r="M206" s="35"/>
      <c r="N206" s="35"/>
      <c r="O206" s="161"/>
      <c r="P206" s="161"/>
      <c r="Q206" s="161"/>
    </row>
    <row r="207" spans="1:17" s="144" customFormat="1" x14ac:dyDescent="0.25">
      <c r="A207" s="35"/>
      <c r="B207" s="35"/>
      <c r="C207" s="35"/>
      <c r="D207" s="35"/>
      <c r="E207" s="35"/>
      <c r="F207" s="164"/>
      <c r="G207" s="35"/>
      <c r="H207" s="35"/>
      <c r="I207" s="35"/>
      <c r="J207" s="35"/>
      <c r="K207" s="35"/>
      <c r="L207" s="35"/>
      <c r="M207" s="35"/>
      <c r="N207" s="35"/>
      <c r="O207" s="161"/>
      <c r="P207" s="161"/>
      <c r="Q207" s="161"/>
    </row>
    <row r="208" spans="1:17" s="144" customFormat="1" x14ac:dyDescent="0.25">
      <c r="A208" s="35"/>
      <c r="B208" s="35"/>
      <c r="C208" s="35"/>
      <c r="D208" s="35"/>
      <c r="E208" s="35"/>
      <c r="F208" s="164"/>
      <c r="G208" s="35"/>
      <c r="H208" s="35"/>
      <c r="I208" s="35"/>
      <c r="J208" s="35"/>
      <c r="K208" s="35"/>
      <c r="L208" s="35"/>
      <c r="M208" s="35"/>
      <c r="N208" s="35"/>
      <c r="O208" s="161"/>
      <c r="P208" s="161"/>
      <c r="Q208" s="161"/>
    </row>
    <row r="209" spans="1:17" s="144" customFormat="1" x14ac:dyDescent="0.25">
      <c r="A209" s="35"/>
      <c r="B209" s="35"/>
      <c r="C209" s="35"/>
      <c r="D209" s="35"/>
      <c r="E209" s="35"/>
      <c r="F209" s="164"/>
      <c r="G209" s="35"/>
      <c r="H209" s="35"/>
      <c r="I209" s="35"/>
      <c r="J209" s="35"/>
      <c r="K209" s="35"/>
      <c r="L209" s="35"/>
      <c r="M209" s="35"/>
      <c r="N209" s="35"/>
      <c r="O209" s="161"/>
      <c r="P209" s="161"/>
      <c r="Q209" s="161"/>
    </row>
    <row r="210" spans="1:17" s="144" customFormat="1" x14ac:dyDescent="0.25">
      <c r="A210" s="35"/>
      <c r="B210" s="35"/>
      <c r="C210" s="35"/>
      <c r="D210" s="35"/>
      <c r="E210" s="35"/>
      <c r="F210" s="164"/>
      <c r="G210" s="35"/>
      <c r="H210" s="35"/>
      <c r="I210" s="35"/>
      <c r="J210" s="35"/>
      <c r="K210" s="35"/>
      <c r="L210" s="35"/>
      <c r="M210" s="35"/>
      <c r="N210" s="35"/>
      <c r="O210" s="161"/>
      <c r="P210" s="161"/>
      <c r="Q210" s="161"/>
    </row>
    <row r="211" spans="1:17" s="144" customFormat="1" x14ac:dyDescent="0.25">
      <c r="A211" s="35"/>
      <c r="B211" s="35"/>
      <c r="C211" s="35"/>
      <c r="D211" s="35"/>
      <c r="E211" s="35"/>
      <c r="F211" s="164"/>
      <c r="G211" s="35"/>
      <c r="H211" s="35"/>
      <c r="I211" s="35"/>
      <c r="J211" s="35"/>
      <c r="K211" s="35"/>
      <c r="L211" s="35"/>
      <c r="M211" s="35"/>
      <c r="N211" s="35"/>
      <c r="O211" s="161"/>
      <c r="P211" s="161"/>
      <c r="Q211" s="161"/>
    </row>
    <row r="212" spans="1:17" s="144" customFormat="1" x14ac:dyDescent="0.25">
      <c r="A212" s="35"/>
      <c r="B212" s="35"/>
      <c r="C212" s="35"/>
      <c r="D212" s="35"/>
      <c r="E212" s="35"/>
      <c r="F212" s="164"/>
      <c r="G212" s="35"/>
      <c r="H212" s="35"/>
      <c r="I212" s="35"/>
      <c r="J212" s="35"/>
      <c r="K212" s="35"/>
      <c r="L212" s="35"/>
      <c r="M212" s="35"/>
      <c r="N212" s="35"/>
      <c r="O212" s="161"/>
      <c r="P212" s="161"/>
      <c r="Q212" s="161"/>
    </row>
    <row r="213" spans="1:17" s="144" customFormat="1" x14ac:dyDescent="0.25">
      <c r="A213" s="35"/>
      <c r="B213" s="35"/>
      <c r="C213" s="35"/>
      <c r="D213" s="35"/>
      <c r="E213" s="35"/>
      <c r="F213" s="164"/>
      <c r="G213" s="35"/>
      <c r="H213" s="35"/>
      <c r="I213" s="35"/>
      <c r="J213" s="35"/>
      <c r="K213" s="35"/>
      <c r="L213" s="35"/>
      <c r="M213" s="35"/>
      <c r="N213" s="35"/>
      <c r="O213" s="161"/>
      <c r="P213" s="161"/>
      <c r="Q213" s="161"/>
    </row>
    <row r="214" spans="1:17" s="144" customFormat="1" x14ac:dyDescent="0.25">
      <c r="A214" s="35"/>
      <c r="B214" s="35"/>
      <c r="C214" s="35"/>
      <c r="D214" s="35"/>
      <c r="E214" s="35"/>
      <c r="F214" s="164"/>
      <c r="G214" s="35"/>
      <c r="H214" s="35"/>
      <c r="I214" s="35"/>
      <c r="J214" s="35"/>
      <c r="K214" s="35"/>
      <c r="L214" s="35"/>
      <c r="M214" s="35"/>
      <c r="N214" s="35"/>
      <c r="O214" s="161"/>
      <c r="P214" s="161"/>
      <c r="Q214" s="161"/>
    </row>
    <row r="215" spans="1:17" s="144" customFormat="1" x14ac:dyDescent="0.25">
      <c r="A215" s="35"/>
      <c r="B215" s="35"/>
      <c r="C215" s="35"/>
      <c r="D215" s="35"/>
      <c r="E215" s="35"/>
      <c r="F215" s="164"/>
      <c r="G215" s="35"/>
      <c r="H215" s="35"/>
      <c r="I215" s="35"/>
      <c r="J215" s="35"/>
      <c r="K215" s="35"/>
      <c r="L215" s="35"/>
      <c r="M215" s="35"/>
      <c r="N215" s="35"/>
      <c r="O215" s="161"/>
      <c r="P215" s="161"/>
      <c r="Q215" s="161"/>
    </row>
    <row r="216" spans="1:17" s="144" customFormat="1" x14ac:dyDescent="0.25">
      <c r="A216" s="35"/>
      <c r="B216" s="35"/>
      <c r="C216" s="35"/>
      <c r="D216" s="35"/>
      <c r="E216" s="35"/>
      <c r="F216" s="164"/>
      <c r="G216" s="35"/>
      <c r="H216" s="35"/>
      <c r="I216" s="35"/>
      <c r="J216" s="35"/>
      <c r="K216" s="35"/>
      <c r="L216" s="35"/>
      <c r="M216" s="35"/>
      <c r="N216" s="35"/>
      <c r="O216" s="161"/>
      <c r="P216" s="161"/>
      <c r="Q216" s="161"/>
    </row>
    <row r="217" spans="1:17" s="144" customFormat="1" x14ac:dyDescent="0.25">
      <c r="A217" s="35"/>
      <c r="B217" s="35"/>
      <c r="C217" s="35"/>
      <c r="D217" s="35"/>
      <c r="E217" s="35"/>
      <c r="F217" s="164"/>
      <c r="G217" s="35"/>
      <c r="H217" s="35"/>
      <c r="I217" s="35"/>
      <c r="J217" s="35"/>
      <c r="K217" s="35"/>
      <c r="L217" s="35"/>
      <c r="M217" s="35"/>
      <c r="N217" s="35"/>
      <c r="O217" s="161"/>
      <c r="P217" s="161"/>
      <c r="Q217" s="161"/>
    </row>
    <row r="218" spans="1:17" s="144" customFormat="1" x14ac:dyDescent="0.25">
      <c r="A218" s="35"/>
      <c r="B218" s="35"/>
      <c r="C218" s="35"/>
      <c r="D218" s="35"/>
      <c r="E218" s="35"/>
      <c r="F218" s="164"/>
      <c r="G218" s="35"/>
      <c r="H218" s="35"/>
      <c r="I218" s="35"/>
      <c r="J218" s="35"/>
      <c r="K218" s="35"/>
      <c r="L218" s="35"/>
      <c r="M218" s="35"/>
      <c r="N218" s="35"/>
      <c r="O218" s="161"/>
      <c r="P218" s="161"/>
      <c r="Q218" s="161"/>
    </row>
    <row r="219" spans="1:17" s="144" customFormat="1" x14ac:dyDescent="0.25">
      <c r="A219" s="35"/>
      <c r="B219" s="35"/>
      <c r="C219" s="35"/>
      <c r="D219" s="35"/>
      <c r="E219" s="35"/>
      <c r="F219" s="164"/>
      <c r="G219" s="35"/>
      <c r="H219" s="35"/>
      <c r="I219" s="35"/>
      <c r="J219" s="35"/>
      <c r="K219" s="35"/>
      <c r="L219" s="35"/>
      <c r="M219" s="35"/>
      <c r="N219" s="35"/>
      <c r="O219" s="161"/>
      <c r="P219" s="161"/>
      <c r="Q219" s="161"/>
    </row>
    <row r="220" spans="1:17" s="144" customFormat="1" x14ac:dyDescent="0.25">
      <c r="A220" s="35"/>
      <c r="B220" s="35"/>
      <c r="C220" s="35"/>
      <c r="D220" s="35"/>
      <c r="E220" s="35"/>
      <c r="F220" s="164"/>
      <c r="G220" s="35"/>
      <c r="H220" s="35"/>
      <c r="I220" s="35"/>
      <c r="J220" s="35"/>
      <c r="K220" s="35"/>
      <c r="L220" s="35"/>
      <c r="M220" s="35"/>
      <c r="N220" s="35"/>
      <c r="O220" s="161"/>
      <c r="P220" s="161"/>
      <c r="Q220" s="161"/>
    </row>
    <row r="221" spans="1:17" s="144" customFormat="1" x14ac:dyDescent="0.25">
      <c r="A221" s="35"/>
      <c r="B221" s="35"/>
      <c r="C221" s="35"/>
      <c r="D221" s="35"/>
      <c r="E221" s="35"/>
      <c r="F221" s="164"/>
      <c r="G221" s="35"/>
      <c r="H221" s="35"/>
      <c r="I221" s="35"/>
      <c r="J221" s="35"/>
      <c r="K221" s="35"/>
      <c r="L221" s="35"/>
      <c r="M221" s="35"/>
      <c r="N221" s="35"/>
      <c r="O221" s="161"/>
      <c r="P221" s="161"/>
      <c r="Q221" s="161"/>
    </row>
    <row r="222" spans="1:17" s="144" customFormat="1" x14ac:dyDescent="0.25">
      <c r="A222" s="35"/>
      <c r="B222" s="35"/>
      <c r="C222" s="35"/>
      <c r="D222" s="35"/>
      <c r="E222" s="35"/>
      <c r="F222" s="164"/>
      <c r="G222" s="35"/>
      <c r="H222" s="35"/>
      <c r="I222" s="35"/>
      <c r="J222" s="35"/>
      <c r="K222" s="35"/>
      <c r="L222" s="35"/>
      <c r="M222" s="35"/>
      <c r="N222" s="35"/>
      <c r="O222" s="161"/>
      <c r="P222" s="161"/>
      <c r="Q222" s="161"/>
    </row>
    <row r="223" spans="1:17" s="144" customFormat="1" x14ac:dyDescent="0.25">
      <c r="A223" s="35"/>
      <c r="B223" s="35"/>
      <c r="C223" s="35"/>
      <c r="D223" s="35"/>
      <c r="E223" s="35"/>
      <c r="F223" s="164"/>
      <c r="G223" s="35"/>
      <c r="H223" s="35"/>
      <c r="I223" s="35"/>
      <c r="J223" s="35"/>
      <c r="K223" s="35"/>
      <c r="L223" s="35"/>
      <c r="M223" s="35"/>
      <c r="N223" s="35"/>
      <c r="O223" s="161"/>
      <c r="P223" s="161"/>
      <c r="Q223" s="161"/>
    </row>
    <row r="224" spans="1:17" s="144" customFormat="1" x14ac:dyDescent="0.25">
      <c r="A224" s="35"/>
      <c r="B224" s="35"/>
      <c r="C224" s="35"/>
      <c r="D224" s="35"/>
      <c r="E224" s="35"/>
      <c r="F224" s="164"/>
      <c r="G224" s="35"/>
      <c r="H224" s="35"/>
      <c r="I224" s="35"/>
      <c r="J224" s="35"/>
      <c r="K224" s="35"/>
      <c r="L224" s="35"/>
      <c r="M224" s="35"/>
      <c r="N224" s="35"/>
      <c r="O224" s="161"/>
      <c r="P224" s="161"/>
      <c r="Q224" s="161"/>
    </row>
    <row r="225" spans="1:20" s="144" customFormat="1" x14ac:dyDescent="0.25">
      <c r="A225" s="35"/>
      <c r="B225" s="35"/>
      <c r="C225" s="35"/>
      <c r="D225" s="35"/>
      <c r="E225" s="35"/>
      <c r="F225" s="164"/>
      <c r="G225" s="35"/>
      <c r="H225" s="35"/>
      <c r="I225" s="35"/>
      <c r="J225" s="35"/>
      <c r="K225" s="35"/>
      <c r="L225" s="35"/>
      <c r="M225" s="35"/>
      <c r="N225" s="35"/>
      <c r="O225" s="161"/>
      <c r="P225" s="161"/>
      <c r="Q225" s="161"/>
    </row>
    <row r="226" spans="1:20" s="144" customFormat="1" x14ac:dyDescent="0.25">
      <c r="A226" s="35"/>
      <c r="B226" s="35"/>
      <c r="C226" s="35"/>
      <c r="D226" s="35"/>
      <c r="E226" s="35"/>
      <c r="F226" s="164"/>
      <c r="G226" s="35"/>
      <c r="H226" s="35"/>
      <c r="I226" s="35"/>
      <c r="J226" s="35"/>
      <c r="K226" s="35"/>
      <c r="L226" s="35"/>
      <c r="M226" s="35"/>
      <c r="N226" s="35"/>
      <c r="O226" s="161"/>
      <c r="P226" s="161"/>
      <c r="Q226" s="161"/>
    </row>
    <row r="227" spans="1:20" s="144" customFormat="1" x14ac:dyDescent="0.25">
      <c r="A227" s="35"/>
      <c r="B227" s="35"/>
      <c r="C227" s="35"/>
      <c r="D227" s="35"/>
      <c r="E227" s="35"/>
      <c r="F227" s="164"/>
      <c r="G227" s="35"/>
      <c r="H227" s="35"/>
      <c r="I227" s="35"/>
      <c r="J227" s="35"/>
      <c r="K227" s="35"/>
      <c r="L227" s="35"/>
      <c r="M227" s="35"/>
      <c r="N227" s="35"/>
      <c r="O227" s="161"/>
      <c r="P227" s="161"/>
      <c r="Q227" s="161"/>
    </row>
    <row r="228" spans="1:20" s="144" customFormat="1" x14ac:dyDescent="0.25">
      <c r="A228" s="35"/>
      <c r="B228" s="35"/>
      <c r="C228" s="35"/>
      <c r="D228" s="35"/>
      <c r="E228" s="35"/>
      <c r="F228" s="164"/>
      <c r="G228" s="35"/>
      <c r="H228" s="35"/>
      <c r="I228" s="35"/>
      <c r="J228" s="35"/>
      <c r="K228" s="35"/>
      <c r="L228" s="35"/>
      <c r="M228" s="35"/>
      <c r="N228" s="35"/>
      <c r="O228" s="161"/>
      <c r="P228" s="161"/>
      <c r="Q228" s="161"/>
    </row>
    <row r="229" spans="1:20" s="144" customFormat="1" x14ac:dyDescent="0.25">
      <c r="A229" s="35"/>
      <c r="B229" s="35"/>
      <c r="C229" s="35"/>
      <c r="D229" s="35"/>
      <c r="E229" s="35"/>
      <c r="F229" s="164"/>
      <c r="G229" s="35"/>
      <c r="H229" s="35"/>
      <c r="I229" s="35"/>
      <c r="J229" s="35"/>
      <c r="K229" s="35"/>
      <c r="L229" s="35"/>
      <c r="M229" s="35"/>
      <c r="N229" s="35"/>
      <c r="O229" s="161"/>
      <c r="P229" s="161"/>
      <c r="Q229" s="161"/>
    </row>
    <row r="230" spans="1:20" x14ac:dyDescent="0.25">
      <c r="N230" s="35"/>
      <c r="O230" s="161"/>
      <c r="P230" s="161"/>
      <c r="Q230" s="161"/>
      <c r="R230" s="144"/>
      <c r="S230" s="144"/>
      <c r="T230" s="144"/>
    </row>
    <row r="231" spans="1:20" x14ac:dyDescent="0.25">
      <c r="N231" s="35"/>
      <c r="O231" s="161"/>
      <c r="P231" s="161"/>
      <c r="Q231" s="161"/>
      <c r="R231" s="144"/>
      <c r="S231" s="144"/>
      <c r="T231" s="144"/>
    </row>
    <row r="232" spans="1:20" x14ac:dyDescent="0.25">
      <c r="N232" s="35"/>
      <c r="O232" s="161"/>
      <c r="P232" s="161"/>
      <c r="Q232" s="161"/>
      <c r="R232" s="144"/>
      <c r="S232" s="144"/>
      <c r="T232" s="144"/>
    </row>
    <row r="233" spans="1:20" x14ac:dyDescent="0.25">
      <c r="N233" s="35"/>
      <c r="O233" s="161"/>
      <c r="P233" s="161"/>
      <c r="Q233" s="161"/>
      <c r="R233" s="144"/>
      <c r="S233" s="144"/>
      <c r="T233" s="144"/>
    </row>
    <row r="234" spans="1:20" x14ac:dyDescent="0.25">
      <c r="N234" s="35"/>
      <c r="O234" s="161"/>
      <c r="P234" s="161"/>
      <c r="Q234" s="161"/>
      <c r="R234" s="144"/>
      <c r="S234" s="144"/>
      <c r="T234" s="144"/>
    </row>
    <row r="235" spans="1:20" x14ac:dyDescent="0.25">
      <c r="N235" s="35"/>
      <c r="O235" s="161"/>
      <c r="P235" s="161"/>
      <c r="Q235" s="161"/>
      <c r="R235" s="144"/>
      <c r="S235" s="144"/>
      <c r="T235" s="144"/>
    </row>
  </sheetData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Header xml:space="preserve">&amp;R
</oddHeader>
    <oddFooter>&amp;L&amp;"Arial,Italic"MSDE - LFRO  05/2021&amp;C&amp;"Arial,Regular"- &amp;P -&amp;R&amp;"Arial,Italic"Selected Financial Data - Part 2</oddFooter>
  </headerFooter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TABLE1</vt:lpstr>
      <vt:lpstr>Admin</vt:lpstr>
      <vt:lpstr>MidLev</vt:lpstr>
      <vt:lpstr>Inst</vt:lpstr>
      <vt:lpstr>Adult</vt:lpstr>
      <vt:lpstr>sp ed</vt:lpstr>
      <vt:lpstr>ppshs</vt:lpstr>
      <vt:lpstr>trans</vt:lpstr>
      <vt:lpstr>opmp</vt:lpstr>
      <vt:lpstr>fixchg</vt:lpstr>
      <vt:lpstr>distfc</vt:lpstr>
      <vt:lpstr>comserv</vt:lpstr>
      <vt:lpstr>CapOut</vt:lpstr>
      <vt:lpstr>food</vt:lpstr>
      <vt:lpstr>const</vt:lpstr>
      <vt:lpstr>debt</vt:lpstr>
      <vt:lpstr>expbyobj</vt:lpstr>
      <vt:lpstr>Admin!Print_Area</vt:lpstr>
      <vt:lpstr>Adult!Print_Area</vt:lpstr>
      <vt:lpstr>CapOut!Print_Area</vt:lpstr>
      <vt:lpstr>comserv!Print_Area</vt:lpstr>
      <vt:lpstr>const!Print_Area</vt:lpstr>
      <vt:lpstr>debt!Print_Area</vt:lpstr>
      <vt:lpstr>distfc!Print_Area</vt:lpstr>
      <vt:lpstr>expbyobj!Print_Area</vt:lpstr>
      <vt:lpstr>fixchg!Print_Area</vt:lpstr>
      <vt:lpstr>food!Print_Area</vt:lpstr>
      <vt:lpstr>Inst!Print_Area</vt:lpstr>
      <vt:lpstr>MidLev!Print_Area</vt:lpstr>
      <vt:lpstr>opmp!Print_Area</vt:lpstr>
      <vt:lpstr>ppshs!Print_Area</vt:lpstr>
      <vt:lpstr>'sp ed'!Print_Area</vt:lpstr>
      <vt:lpstr>TABLE1!Print_Area</vt:lpstr>
      <vt:lpstr>trans!Print_Area</vt:lpstr>
      <vt:lpstr>food!Print_Titles</vt:lpstr>
      <vt:lpstr>Inst!Print_Titles</vt:lpstr>
      <vt:lpstr>opmp!Print_Titles</vt:lpstr>
      <vt:lpstr>ppshs!Print_Titles</vt:lpstr>
      <vt:lpstr>'sp ed'!Print_Titles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Financial Data Part 2 FY 2008</dc:title>
  <dc:subject>10-08-2009 Release Revised 1-20-2010</dc:subject>
  <dc:creator>SOVAROUN IENG</dc:creator>
  <cp:lastModifiedBy>Joanne Killian</cp:lastModifiedBy>
  <cp:lastPrinted>2021-05-26T18:56:25Z</cp:lastPrinted>
  <dcterms:created xsi:type="dcterms:W3CDTF">1999-04-12T15:49:59Z</dcterms:created>
  <dcterms:modified xsi:type="dcterms:W3CDTF">2021-05-26T18:56:32Z</dcterms:modified>
</cp:coreProperties>
</file>